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theme/themeOverride16.xml" ContentType="application/vnd.openxmlformats-officedocument.themeOverride+xml"/>
  <Override PartName="/xl/charts/chart17.xml" ContentType="application/vnd.openxmlformats-officedocument.drawingml.chart+xml"/>
  <Override PartName="/xl/theme/themeOverride17.xml" ContentType="application/vnd.openxmlformats-officedocument.themeOverride+xml"/>
  <Override PartName="/xl/charts/chart18.xml" ContentType="application/vnd.openxmlformats-officedocument.drawingml.chart+xml"/>
  <Override PartName="/xl/theme/themeOverride18.xml" ContentType="application/vnd.openxmlformats-officedocument.themeOverride+xml"/>
  <Override PartName="/xl/drawings/drawing4.xml" ContentType="application/vnd.openxmlformats-officedocument.drawing+xml"/>
  <Override PartName="/xl/charts/chart19.xml" ContentType="application/vnd.openxmlformats-officedocument.drawingml.chart+xml"/>
  <Override PartName="/xl/theme/themeOverride19.xml" ContentType="application/vnd.openxmlformats-officedocument.themeOverride+xml"/>
  <Override PartName="/xl/charts/chart20.xml" ContentType="application/vnd.openxmlformats-officedocument.drawingml.chart+xml"/>
  <Override PartName="/xl/theme/themeOverride20.xml" ContentType="application/vnd.openxmlformats-officedocument.themeOverride+xml"/>
  <Override PartName="/xl/charts/chart21.xml" ContentType="application/vnd.openxmlformats-officedocument.drawingml.chart+xml"/>
  <Override PartName="/xl/theme/themeOverride21.xml" ContentType="application/vnd.openxmlformats-officedocument.themeOverride+xml"/>
  <Override PartName="/xl/charts/chart22.xml" ContentType="application/vnd.openxmlformats-officedocument.drawingml.chart+xml"/>
  <Override PartName="/xl/theme/themeOverride22.xml" ContentType="application/vnd.openxmlformats-officedocument.themeOverride+xml"/>
  <Override PartName="/xl/charts/chart23.xml" ContentType="application/vnd.openxmlformats-officedocument.drawingml.chart+xml"/>
  <Override PartName="/xl/theme/themeOverride23.xml" ContentType="application/vnd.openxmlformats-officedocument.themeOverride+xml"/>
  <Override PartName="/xl/charts/chart24.xml" ContentType="application/vnd.openxmlformats-officedocument.drawingml.chart+xml"/>
  <Override PartName="/xl/theme/themeOverride24.xml" ContentType="application/vnd.openxmlformats-officedocument.themeOverride+xml"/>
  <Override PartName="/xl/charts/chart25.xml" ContentType="application/vnd.openxmlformats-officedocument.drawingml.chart+xml"/>
  <Override PartName="/xl/theme/themeOverride25.xml" ContentType="application/vnd.openxmlformats-officedocument.themeOverride+xml"/>
  <Override PartName="/xl/charts/chart26.xml" ContentType="application/vnd.openxmlformats-officedocument.drawingml.chart+xml"/>
  <Override PartName="/xl/theme/themeOverride26.xml" ContentType="application/vnd.openxmlformats-officedocument.themeOverride+xml"/>
  <Override PartName="/xl/charts/chart27.xml" ContentType="application/vnd.openxmlformats-officedocument.drawingml.chart+xml"/>
  <Override PartName="/xl/theme/themeOverride27.xml" ContentType="application/vnd.openxmlformats-officedocument.themeOverride+xml"/>
  <Override PartName="/xl/charts/chart28.xml" ContentType="application/vnd.openxmlformats-officedocument.drawingml.chart+xml"/>
  <Override PartName="/xl/theme/themeOverride28.xml" ContentType="application/vnd.openxmlformats-officedocument.themeOverride+xml"/>
  <Override PartName="/xl/charts/chart29.xml" ContentType="application/vnd.openxmlformats-officedocument.drawingml.chart+xml"/>
  <Override PartName="/xl/theme/themeOverride29.xml" ContentType="application/vnd.openxmlformats-officedocument.themeOverride+xml"/>
  <Override PartName="/xl/charts/chart30.xml" ContentType="application/vnd.openxmlformats-officedocument.drawingml.chart+xml"/>
  <Override PartName="/xl/theme/themeOverride30.xml" ContentType="application/vnd.openxmlformats-officedocument.themeOverride+xml"/>
  <Override PartName="/xl/charts/chart31.xml" ContentType="application/vnd.openxmlformats-officedocument.drawingml.chart+xml"/>
  <Override PartName="/xl/theme/themeOverride31.xml" ContentType="application/vnd.openxmlformats-officedocument.themeOverride+xml"/>
  <Override PartName="/xl/charts/chart32.xml" ContentType="application/vnd.openxmlformats-officedocument.drawingml.chart+xml"/>
  <Override PartName="/xl/theme/themeOverride32.xml" ContentType="application/vnd.openxmlformats-officedocument.themeOverride+xml"/>
  <Override PartName="/xl/charts/chart33.xml" ContentType="application/vnd.openxmlformats-officedocument.drawingml.chart+xml"/>
  <Override PartName="/xl/theme/themeOverride33.xml" ContentType="application/vnd.openxmlformats-officedocument.themeOverride+xml"/>
  <Override PartName="/xl/charts/chart34.xml" ContentType="application/vnd.openxmlformats-officedocument.drawingml.chart+xml"/>
  <Override PartName="/xl/theme/themeOverride34.xml" ContentType="application/vnd.openxmlformats-officedocument.themeOverride+xml"/>
  <Override PartName="/xl/charts/chart35.xml" ContentType="application/vnd.openxmlformats-officedocument.drawingml.chart+xml"/>
  <Override PartName="/xl/theme/themeOverride35.xml" ContentType="application/vnd.openxmlformats-officedocument.themeOverride+xml"/>
  <Override PartName="/xl/charts/chart36.xml" ContentType="application/vnd.openxmlformats-officedocument.drawingml.chart+xml"/>
  <Override PartName="/xl/theme/themeOverride36.xml" ContentType="application/vnd.openxmlformats-officedocument.themeOverrid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37.xml" ContentType="application/vnd.openxmlformats-officedocument.drawingml.chart+xml"/>
  <Override PartName="/xl/theme/themeOverride37.xml" ContentType="application/vnd.openxmlformats-officedocument.themeOverride+xml"/>
  <Override PartName="/xl/charts/chart38.xml" ContentType="application/vnd.openxmlformats-officedocument.drawingml.chart+xml"/>
  <Override PartName="/xl/theme/themeOverride38.xml" ContentType="application/vnd.openxmlformats-officedocument.themeOverride+xml"/>
  <Override PartName="/xl/charts/chart39.xml" ContentType="application/vnd.openxmlformats-officedocument.drawingml.chart+xml"/>
  <Override PartName="/xl/theme/themeOverride39.xml" ContentType="application/vnd.openxmlformats-officedocument.themeOverride+xml"/>
  <Override PartName="/xl/charts/chart40.xml" ContentType="application/vnd.openxmlformats-officedocument.drawingml.chart+xml"/>
  <Override PartName="/xl/theme/themeOverride40.xml" ContentType="application/vnd.openxmlformats-officedocument.themeOverride+xml"/>
  <Override PartName="/xl/charts/chart41.xml" ContentType="application/vnd.openxmlformats-officedocument.drawingml.chart+xml"/>
  <Override PartName="/xl/theme/themeOverride41.xml" ContentType="application/vnd.openxmlformats-officedocument.themeOverride+xml"/>
  <Override PartName="/xl/charts/chart42.xml" ContentType="application/vnd.openxmlformats-officedocument.drawingml.chart+xml"/>
  <Override PartName="/xl/theme/themeOverride42.xml" ContentType="application/vnd.openxmlformats-officedocument.themeOverride+xml"/>
  <Override PartName="/xl/charts/chart43.xml" ContentType="application/vnd.openxmlformats-officedocument.drawingml.chart+xml"/>
  <Override PartName="/xl/theme/themeOverride43.xml" ContentType="application/vnd.openxmlformats-officedocument.themeOverride+xml"/>
  <Override PartName="/xl/charts/chart44.xml" ContentType="application/vnd.openxmlformats-officedocument.drawingml.chart+xml"/>
  <Override PartName="/xl/theme/themeOverride44.xml" ContentType="application/vnd.openxmlformats-officedocument.themeOverride+xml"/>
  <Override PartName="/xl/charts/chart45.xml" ContentType="application/vnd.openxmlformats-officedocument.drawingml.chart+xml"/>
  <Override PartName="/xl/theme/themeOverride45.xml" ContentType="application/vnd.openxmlformats-officedocument.themeOverride+xml"/>
  <Override PartName="/xl/charts/chart46.xml" ContentType="application/vnd.openxmlformats-officedocument.drawingml.chart+xml"/>
  <Override PartName="/xl/theme/themeOverride46.xml" ContentType="application/vnd.openxmlformats-officedocument.themeOverride+xml"/>
  <Override PartName="/xl/charts/chart47.xml" ContentType="application/vnd.openxmlformats-officedocument.drawingml.chart+xml"/>
  <Override PartName="/xl/theme/themeOverride47.xml" ContentType="application/vnd.openxmlformats-officedocument.themeOverride+xml"/>
  <Override PartName="/xl/charts/chart48.xml" ContentType="application/vnd.openxmlformats-officedocument.drawingml.chart+xml"/>
  <Override PartName="/xl/theme/themeOverride48.xml" ContentType="application/vnd.openxmlformats-officedocument.themeOverride+xml"/>
  <Override PartName="/xl/charts/chart49.xml" ContentType="application/vnd.openxmlformats-officedocument.drawingml.chart+xml"/>
  <Override PartName="/xl/theme/themeOverride49.xml" ContentType="application/vnd.openxmlformats-officedocument.themeOverride+xml"/>
  <Override PartName="/xl/charts/chart50.xml" ContentType="application/vnd.openxmlformats-officedocument.drawingml.chart+xml"/>
  <Override PartName="/xl/theme/themeOverride50.xml" ContentType="application/vnd.openxmlformats-officedocument.themeOverride+xml"/>
  <Override PartName="/xl/charts/chart51.xml" ContentType="application/vnd.openxmlformats-officedocument.drawingml.chart+xml"/>
  <Override PartName="/xl/theme/themeOverride51.xml" ContentType="application/vnd.openxmlformats-officedocument.themeOverride+xml"/>
  <Override PartName="/xl/charts/chart52.xml" ContentType="application/vnd.openxmlformats-officedocument.drawingml.chart+xml"/>
  <Override PartName="/xl/theme/themeOverride52.xml" ContentType="application/vnd.openxmlformats-officedocument.themeOverride+xml"/>
  <Override PartName="/xl/charts/chart53.xml" ContentType="application/vnd.openxmlformats-officedocument.drawingml.chart+xml"/>
  <Override PartName="/xl/theme/themeOverride53.xml" ContentType="application/vnd.openxmlformats-officedocument.themeOverride+xml"/>
  <Override PartName="/xl/charts/chart54.xml" ContentType="application/vnd.openxmlformats-officedocument.drawingml.chart+xml"/>
  <Override PartName="/xl/theme/themeOverride54.xml" ContentType="application/vnd.openxmlformats-officedocument.themeOverride+xml"/>
  <Override PartName="/xl/drawings/drawing10.xml" ContentType="application/vnd.openxmlformats-officedocument.drawing+xml"/>
  <Override PartName="/xl/charts/chart55.xml" ContentType="application/vnd.openxmlformats-officedocument.drawingml.chart+xml"/>
  <Override PartName="/xl/theme/themeOverride55.xml" ContentType="application/vnd.openxmlformats-officedocument.themeOverride+xml"/>
  <Override PartName="/xl/charts/chart56.xml" ContentType="application/vnd.openxmlformats-officedocument.drawingml.chart+xml"/>
  <Override PartName="/xl/theme/themeOverride56.xml" ContentType="application/vnd.openxmlformats-officedocument.themeOverride+xml"/>
  <Override PartName="/xl/charts/chart57.xml" ContentType="application/vnd.openxmlformats-officedocument.drawingml.chart+xml"/>
  <Override PartName="/xl/theme/themeOverride57.xml" ContentType="application/vnd.openxmlformats-officedocument.themeOverride+xml"/>
  <Override PartName="/xl/charts/chart58.xml" ContentType="application/vnd.openxmlformats-officedocument.drawingml.chart+xml"/>
  <Override PartName="/xl/theme/themeOverride58.xml" ContentType="application/vnd.openxmlformats-officedocument.themeOverride+xml"/>
  <Override PartName="/xl/charts/chart59.xml" ContentType="application/vnd.openxmlformats-officedocument.drawingml.chart+xml"/>
  <Override PartName="/xl/theme/themeOverride59.xml" ContentType="application/vnd.openxmlformats-officedocument.themeOverride+xml"/>
  <Override PartName="/xl/charts/chart60.xml" ContentType="application/vnd.openxmlformats-officedocument.drawingml.chart+xml"/>
  <Override PartName="/xl/theme/themeOverride60.xml" ContentType="application/vnd.openxmlformats-officedocument.themeOverride+xml"/>
  <Override PartName="/xl/charts/chart61.xml" ContentType="application/vnd.openxmlformats-officedocument.drawingml.chart+xml"/>
  <Override PartName="/xl/theme/themeOverride61.xml" ContentType="application/vnd.openxmlformats-officedocument.themeOverride+xml"/>
  <Override PartName="/xl/charts/chart62.xml" ContentType="application/vnd.openxmlformats-officedocument.drawingml.chart+xml"/>
  <Override PartName="/xl/theme/themeOverride62.xml" ContentType="application/vnd.openxmlformats-officedocument.themeOverride+xml"/>
  <Override PartName="/xl/charts/chart63.xml" ContentType="application/vnd.openxmlformats-officedocument.drawingml.chart+xml"/>
  <Override PartName="/xl/theme/themeOverride63.xml" ContentType="application/vnd.openxmlformats-officedocument.themeOverride+xml"/>
  <Override PartName="/xl/charts/chart64.xml" ContentType="application/vnd.openxmlformats-officedocument.drawingml.chart+xml"/>
  <Override PartName="/xl/theme/themeOverride64.xml" ContentType="application/vnd.openxmlformats-officedocument.themeOverride+xml"/>
  <Override PartName="/xl/charts/chart65.xml" ContentType="application/vnd.openxmlformats-officedocument.drawingml.chart+xml"/>
  <Override PartName="/xl/theme/themeOverride65.xml" ContentType="application/vnd.openxmlformats-officedocument.themeOverride+xml"/>
  <Override PartName="/xl/charts/chart66.xml" ContentType="application/vnd.openxmlformats-officedocument.drawingml.chart+xml"/>
  <Override PartName="/xl/theme/themeOverride66.xml" ContentType="application/vnd.openxmlformats-officedocument.themeOverride+xml"/>
  <Override PartName="/xl/charts/chart67.xml" ContentType="application/vnd.openxmlformats-officedocument.drawingml.chart+xml"/>
  <Override PartName="/xl/theme/themeOverride67.xml" ContentType="application/vnd.openxmlformats-officedocument.themeOverride+xml"/>
  <Override PartName="/xl/charts/chart68.xml" ContentType="application/vnd.openxmlformats-officedocument.drawingml.chart+xml"/>
  <Override PartName="/xl/theme/themeOverride68.xml" ContentType="application/vnd.openxmlformats-officedocument.themeOverride+xml"/>
  <Override PartName="/xl/charts/chart69.xml" ContentType="application/vnd.openxmlformats-officedocument.drawingml.chart+xml"/>
  <Override PartName="/xl/theme/themeOverride69.xml" ContentType="application/vnd.openxmlformats-officedocument.themeOverride+xml"/>
  <Override PartName="/xl/charts/chart70.xml" ContentType="application/vnd.openxmlformats-officedocument.drawingml.chart+xml"/>
  <Override PartName="/xl/theme/themeOverride70.xml" ContentType="application/vnd.openxmlformats-officedocument.themeOverride+xml"/>
  <Override PartName="/xl/charts/chart71.xml" ContentType="application/vnd.openxmlformats-officedocument.drawingml.chart+xml"/>
  <Override PartName="/xl/theme/themeOverride71.xml" ContentType="application/vnd.openxmlformats-officedocument.themeOverride+xml"/>
  <Override PartName="/xl/charts/chart72.xml" ContentType="application/vnd.openxmlformats-officedocument.drawingml.chart+xml"/>
  <Override PartName="/xl/theme/themeOverride72.xml" ContentType="application/vnd.openxmlformats-officedocument.themeOverrid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mc:AlternateContent xmlns:mc="http://schemas.openxmlformats.org/markup-compatibility/2006">
    <mc:Choice Requires="x15">
      <x15ac:absPath xmlns:x15ac="http://schemas.microsoft.com/office/spreadsheetml/2010/11/ac" url="Y:\ČAP\statistiky\QRT\2024\vystup\Q\"/>
    </mc:Choice>
  </mc:AlternateContent>
  <xr:revisionPtr revIDLastSave="0" documentId="13_ncr:1_{4646272F-6210-4C2E-9A19-BD08C6CE6AD3}" xr6:coauthVersionLast="36" xr6:coauthVersionMax="36" xr10:uidLastSave="{00000000-0000-0000-0000-000000000000}"/>
  <bookViews>
    <workbookView xWindow="0" yWindow="0" windowWidth="45033" windowHeight="14897" xr2:uid="{A0F8AF38-BE7F-4590-92E6-07C6D8AABAA0}"/>
  </bookViews>
  <sheets>
    <sheet name="ÚVOD" sheetId="1" r:id="rId1"/>
    <sheet name="TP-2024-Q2" sheetId="2" r:id="rId2"/>
    <sheet name="TRH" sheetId="3" r:id="rId3"/>
    <sheet name="PRODUKCE" sheetId="4" r:id="rId4"/>
    <sheet name="CELKEM" sheetId="5" r:id="rId5"/>
    <sheet name="%" sheetId="6" r:id="rId6"/>
    <sheet name="ŽP" sheetId="7" r:id="rId7"/>
    <sheet name="NŽP" sheetId="8" r:id="rId8"/>
    <sheet name="TRH Q+" sheetId="9" r:id="rId9"/>
    <sheet name="PRODUKCE Q+" sheetId="10" r:id="rId10"/>
    <sheet name="CELKEM Q+" sheetId="11" r:id="rId11"/>
    <sheet name="% Q+" sheetId="12" r:id="rId12"/>
    <sheet name="ŽP Q+" sheetId="13" r:id="rId13"/>
    <sheet name="NŽP Q+" sheetId="14" r:id="rId14"/>
    <sheet name="KAPITÁL" sheetId="19" r:id="rId15"/>
    <sheet name="ZKRATKY" sheetId="15" r:id="rId16"/>
    <sheet name="METODIKA" sheetId="16" r:id="rId17"/>
    <sheet name="KONTAKTY" sheetId="17" r:id="rId18"/>
  </sheets>
  <definedNames>
    <definedName name="_xlnm.Print_Area" localSheetId="3">PRODUKCE!$A$1:$J$483</definedName>
    <definedName name="_xlnm.Print_Area" localSheetId="9">'PRODUKCE Q+'!$A$1:$J$483</definedName>
    <definedName name="_xlnm.Print_Area" localSheetId="2">TRH!$A$1:$J$483</definedName>
    <definedName name="_xlnm.Print_Area" localSheetId="8">'TRH Q+'!$A$1:$J$483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7" i="19" l="1"/>
  <c r="N17" i="19"/>
  <c r="M17" i="19"/>
  <c r="L17" i="19"/>
  <c r="Q16" i="19"/>
  <c r="P16" i="19"/>
  <c r="O16" i="19"/>
  <c r="N16" i="19"/>
  <c r="Q17" i="19"/>
  <c r="P17" i="19"/>
  <c r="S16" i="19"/>
  <c r="R16" i="19"/>
  <c r="X17" i="19"/>
  <c r="W17" i="19"/>
  <c r="V17" i="19"/>
  <c r="U17" i="19"/>
  <c r="T17" i="19"/>
  <c r="S17" i="19"/>
  <c r="R17" i="19"/>
  <c r="K17" i="19"/>
  <c r="J17" i="19"/>
  <c r="I17" i="19"/>
  <c r="H17" i="19"/>
  <c r="G17" i="19"/>
  <c r="X16" i="19"/>
  <c r="W16" i="19"/>
  <c r="V16" i="19"/>
  <c r="U16" i="19"/>
  <c r="T16" i="19"/>
  <c r="M16" i="19"/>
  <c r="L16" i="19"/>
  <c r="K16" i="19"/>
  <c r="J16" i="19"/>
  <c r="I16" i="19"/>
  <c r="H16" i="19"/>
  <c r="G16" i="19"/>
  <c r="X426" i="14" l="1"/>
  <c r="W426" i="14"/>
  <c r="V426" i="14"/>
  <c r="U426" i="14"/>
  <c r="T426" i="14"/>
  <c r="S426" i="14"/>
  <c r="R426" i="14"/>
  <c r="Q426" i="14"/>
  <c r="P426" i="14"/>
  <c r="O426" i="14"/>
  <c r="N426" i="14"/>
  <c r="M426" i="14"/>
  <c r="L426" i="14"/>
  <c r="K426" i="14"/>
  <c r="J426" i="14"/>
  <c r="I426" i="14"/>
  <c r="H426" i="14"/>
  <c r="G426" i="14"/>
  <c r="X392" i="14"/>
  <c r="W392" i="14"/>
  <c r="V392" i="14"/>
  <c r="U392" i="14"/>
  <c r="T392" i="14"/>
  <c r="S392" i="14"/>
  <c r="R392" i="14"/>
  <c r="Q392" i="14"/>
  <c r="P392" i="14"/>
  <c r="O392" i="14"/>
  <c r="N392" i="14"/>
  <c r="M392" i="14"/>
  <c r="L392" i="14"/>
  <c r="K392" i="14"/>
  <c r="J392" i="14"/>
  <c r="I392" i="14"/>
  <c r="H392" i="14"/>
  <c r="G392" i="14"/>
  <c r="X358" i="14"/>
  <c r="W358" i="14"/>
  <c r="V358" i="14"/>
  <c r="U358" i="14"/>
  <c r="T358" i="14"/>
  <c r="S358" i="14"/>
  <c r="R358" i="14"/>
  <c r="Q358" i="14"/>
  <c r="P358" i="14"/>
  <c r="O358" i="14"/>
  <c r="N358" i="14"/>
  <c r="M358" i="14"/>
  <c r="L358" i="14"/>
  <c r="K358" i="14"/>
  <c r="J358" i="14"/>
  <c r="I358" i="14"/>
  <c r="H358" i="14"/>
  <c r="G358" i="14"/>
  <c r="X324" i="14"/>
  <c r="W324" i="14"/>
  <c r="V324" i="14"/>
  <c r="U324" i="14"/>
  <c r="T324" i="14"/>
  <c r="S324" i="14"/>
  <c r="R324" i="14"/>
  <c r="Q324" i="14"/>
  <c r="P324" i="14"/>
  <c r="O324" i="14"/>
  <c r="N324" i="14"/>
  <c r="M324" i="14"/>
  <c r="L324" i="14"/>
  <c r="K324" i="14"/>
  <c r="J324" i="14"/>
  <c r="I324" i="14"/>
  <c r="H324" i="14"/>
  <c r="G324" i="14"/>
  <c r="X290" i="14"/>
  <c r="W290" i="14"/>
  <c r="V290" i="14"/>
  <c r="U290" i="14"/>
  <c r="T290" i="14"/>
  <c r="S290" i="14"/>
  <c r="R290" i="14"/>
  <c r="Q290" i="14"/>
  <c r="P290" i="14"/>
  <c r="O290" i="14"/>
  <c r="N290" i="14"/>
  <c r="M290" i="14"/>
  <c r="L290" i="14"/>
  <c r="K290" i="14"/>
  <c r="J290" i="14"/>
  <c r="I290" i="14"/>
  <c r="H290" i="14"/>
  <c r="G290" i="14"/>
  <c r="X256" i="14"/>
  <c r="W256" i="14"/>
  <c r="V256" i="14"/>
  <c r="U256" i="14"/>
  <c r="T256" i="14"/>
  <c r="S256" i="14"/>
  <c r="R256" i="14"/>
  <c r="Q256" i="14"/>
  <c r="P256" i="14"/>
  <c r="O256" i="14"/>
  <c r="N256" i="14"/>
  <c r="M256" i="14"/>
  <c r="L256" i="14"/>
  <c r="K256" i="14"/>
  <c r="J256" i="14"/>
  <c r="I256" i="14"/>
  <c r="H256" i="14"/>
  <c r="G256" i="14"/>
  <c r="X222" i="14"/>
  <c r="W222" i="14"/>
  <c r="V222" i="14"/>
  <c r="U222" i="14"/>
  <c r="T222" i="14"/>
  <c r="S222" i="14"/>
  <c r="R222" i="14"/>
  <c r="Q222" i="14"/>
  <c r="P222" i="14"/>
  <c r="O222" i="14"/>
  <c r="N222" i="14"/>
  <c r="M222" i="14"/>
  <c r="L222" i="14"/>
  <c r="K222" i="14"/>
  <c r="J222" i="14"/>
  <c r="I222" i="14"/>
  <c r="H222" i="14"/>
  <c r="G222" i="14"/>
  <c r="X188" i="14"/>
  <c r="W188" i="14"/>
  <c r="V188" i="14"/>
  <c r="U188" i="14"/>
  <c r="T188" i="14"/>
  <c r="S188" i="14"/>
  <c r="R188" i="14"/>
  <c r="Q188" i="14"/>
  <c r="P188" i="14"/>
  <c r="O188" i="14"/>
  <c r="N188" i="14"/>
  <c r="M188" i="14"/>
  <c r="L188" i="14"/>
  <c r="K188" i="14"/>
  <c r="J188" i="14"/>
  <c r="I188" i="14"/>
  <c r="H188" i="14"/>
  <c r="G188" i="14"/>
  <c r="X154" i="14"/>
  <c r="W154" i="14"/>
  <c r="V154" i="14"/>
  <c r="U154" i="14"/>
  <c r="T154" i="14"/>
  <c r="S154" i="14"/>
  <c r="R154" i="14"/>
  <c r="Q154" i="14"/>
  <c r="P154" i="14"/>
  <c r="O154" i="14"/>
  <c r="N154" i="14"/>
  <c r="M154" i="14"/>
  <c r="L154" i="14"/>
  <c r="K154" i="14"/>
  <c r="J154" i="14"/>
  <c r="I154" i="14"/>
  <c r="H154" i="14"/>
  <c r="G154" i="14"/>
  <c r="X120" i="14"/>
  <c r="W120" i="14"/>
  <c r="V120" i="14"/>
  <c r="U120" i="14"/>
  <c r="T120" i="14"/>
  <c r="S120" i="14"/>
  <c r="R120" i="14"/>
  <c r="Q120" i="14"/>
  <c r="P120" i="14"/>
  <c r="O120" i="14"/>
  <c r="N120" i="14"/>
  <c r="M120" i="14"/>
  <c r="L120" i="14"/>
  <c r="K120" i="14"/>
  <c r="J120" i="14"/>
  <c r="I120" i="14"/>
  <c r="H120" i="14"/>
  <c r="G120" i="14"/>
  <c r="X86" i="14"/>
  <c r="W86" i="14"/>
  <c r="V86" i="14"/>
  <c r="U86" i="14"/>
  <c r="T86" i="14"/>
  <c r="S86" i="14"/>
  <c r="R86" i="14"/>
  <c r="Q86" i="14"/>
  <c r="P86" i="14"/>
  <c r="O86" i="14"/>
  <c r="N86" i="14"/>
  <c r="M86" i="14"/>
  <c r="L86" i="14"/>
  <c r="K86" i="14"/>
  <c r="J86" i="14"/>
  <c r="I86" i="14"/>
  <c r="H86" i="14"/>
  <c r="G86" i="14"/>
  <c r="X52" i="14"/>
  <c r="W52" i="14"/>
  <c r="V52" i="14"/>
  <c r="U52" i="14"/>
  <c r="T52" i="14"/>
  <c r="S52" i="14"/>
  <c r="R52" i="14"/>
  <c r="Q52" i="14"/>
  <c r="P52" i="14"/>
  <c r="O52" i="14"/>
  <c r="N52" i="14"/>
  <c r="M52" i="14"/>
  <c r="L52" i="14"/>
  <c r="K52" i="14"/>
  <c r="J52" i="14"/>
  <c r="I52" i="14"/>
  <c r="H52" i="14"/>
  <c r="G52" i="14"/>
  <c r="X129" i="13"/>
  <c r="W129" i="13"/>
  <c r="V129" i="13"/>
  <c r="U129" i="13"/>
  <c r="T129" i="13"/>
  <c r="S129" i="13"/>
  <c r="R129" i="13"/>
  <c r="Q129" i="13"/>
  <c r="P129" i="13"/>
  <c r="O129" i="13"/>
  <c r="N129" i="13"/>
  <c r="M129" i="13"/>
  <c r="L129" i="13"/>
  <c r="K129" i="13"/>
  <c r="J129" i="13"/>
  <c r="I129" i="13"/>
  <c r="H129" i="13"/>
  <c r="G129" i="13"/>
  <c r="X102" i="13"/>
  <c r="W102" i="13"/>
  <c r="V102" i="13"/>
  <c r="U102" i="13"/>
  <c r="T102" i="13"/>
  <c r="S102" i="13"/>
  <c r="R102" i="13"/>
  <c r="Q102" i="13"/>
  <c r="P102" i="13"/>
  <c r="O102" i="13"/>
  <c r="N102" i="13"/>
  <c r="M102" i="13"/>
  <c r="L102" i="13"/>
  <c r="K102" i="13"/>
  <c r="J102" i="13"/>
  <c r="I102" i="13"/>
  <c r="H102" i="13"/>
  <c r="G102" i="13"/>
  <c r="X75" i="13"/>
  <c r="W75" i="13"/>
  <c r="V75" i="13"/>
  <c r="U75" i="13"/>
  <c r="T75" i="13"/>
  <c r="S75" i="13"/>
  <c r="R75" i="13"/>
  <c r="Q75" i="13"/>
  <c r="P75" i="13"/>
  <c r="O75" i="13"/>
  <c r="N75" i="13"/>
  <c r="M75" i="13"/>
  <c r="L75" i="13"/>
  <c r="K75" i="13"/>
  <c r="J75" i="13"/>
  <c r="I75" i="13"/>
  <c r="H75" i="13"/>
  <c r="G75" i="13"/>
  <c r="X48" i="13"/>
  <c r="W48" i="13"/>
  <c r="V48" i="13"/>
  <c r="U48" i="13"/>
  <c r="T48" i="13"/>
  <c r="S48" i="13"/>
  <c r="R48" i="13"/>
  <c r="Q48" i="13"/>
  <c r="P48" i="13"/>
  <c r="O48" i="13"/>
  <c r="N48" i="13"/>
  <c r="M48" i="13"/>
  <c r="L48" i="13"/>
  <c r="K48" i="13"/>
  <c r="J48" i="13"/>
  <c r="I48" i="13"/>
  <c r="H48" i="13"/>
  <c r="G48" i="13"/>
  <c r="T75" i="12"/>
  <c r="S75" i="12"/>
  <c r="R75" i="12"/>
  <c r="Q75" i="12"/>
  <c r="P75" i="12"/>
  <c r="O75" i="12"/>
  <c r="N75" i="12"/>
  <c r="M75" i="12"/>
  <c r="L75" i="12"/>
  <c r="K75" i="12"/>
  <c r="J75" i="12"/>
  <c r="I75" i="12"/>
  <c r="H75" i="12"/>
  <c r="G75" i="12"/>
  <c r="T32" i="12"/>
  <c r="S32" i="12"/>
  <c r="R32" i="12"/>
  <c r="Q32" i="12"/>
  <c r="P32" i="12"/>
  <c r="O32" i="12"/>
  <c r="N32" i="12"/>
  <c r="M32" i="12"/>
  <c r="L32" i="12"/>
  <c r="K32" i="12"/>
  <c r="J32" i="12"/>
  <c r="I32" i="12"/>
  <c r="H32" i="12"/>
  <c r="G32" i="12"/>
  <c r="X75" i="11"/>
  <c r="W75" i="11"/>
  <c r="V75" i="11"/>
  <c r="U75" i="11"/>
  <c r="T75" i="11"/>
  <c r="S75" i="11"/>
  <c r="R75" i="11"/>
  <c r="Q75" i="11"/>
  <c r="P75" i="11"/>
  <c r="O75" i="11"/>
  <c r="N75" i="11"/>
  <c r="M75" i="11"/>
  <c r="L75" i="11"/>
  <c r="K75" i="11"/>
  <c r="J75" i="11"/>
  <c r="I75" i="11"/>
  <c r="H75" i="11"/>
  <c r="G75" i="11"/>
  <c r="X32" i="11"/>
  <c r="W32" i="11"/>
  <c r="V32" i="11"/>
  <c r="U32" i="11"/>
  <c r="T32" i="11"/>
  <c r="S32" i="11"/>
  <c r="R32" i="11"/>
  <c r="Q32" i="11"/>
  <c r="P32" i="11"/>
  <c r="O32" i="11"/>
  <c r="N32" i="11"/>
  <c r="M32" i="11"/>
  <c r="L32" i="11"/>
  <c r="K32" i="11"/>
  <c r="J32" i="11"/>
  <c r="I32" i="11"/>
  <c r="H32" i="11"/>
  <c r="G32" i="11"/>
  <c r="X426" i="8"/>
  <c r="W426" i="8"/>
  <c r="V426" i="8"/>
  <c r="U426" i="8"/>
  <c r="T426" i="8"/>
  <c r="S426" i="8"/>
  <c r="R426" i="8"/>
  <c r="Q426" i="8"/>
  <c r="P426" i="8"/>
  <c r="O426" i="8"/>
  <c r="N426" i="8"/>
  <c r="M426" i="8"/>
  <c r="L426" i="8"/>
  <c r="K426" i="8"/>
  <c r="J426" i="8"/>
  <c r="I426" i="8"/>
  <c r="H426" i="8"/>
  <c r="G426" i="8"/>
  <c r="W415" i="14"/>
  <c r="V415" i="14"/>
  <c r="U415" i="14"/>
  <c r="S415" i="14"/>
  <c r="Q415" i="14"/>
  <c r="O415" i="14"/>
  <c r="N415" i="14"/>
  <c r="M415" i="14"/>
  <c r="K415" i="14"/>
  <c r="I415" i="14"/>
  <c r="G415" i="14"/>
  <c r="X414" i="14"/>
  <c r="W414" i="14"/>
  <c r="U414" i="14"/>
  <c r="S414" i="14"/>
  <c r="P414" i="14"/>
  <c r="O414" i="14"/>
  <c r="M414" i="14"/>
  <c r="K414" i="14"/>
  <c r="H414" i="14"/>
  <c r="G414" i="14"/>
  <c r="W413" i="14"/>
  <c r="U413" i="14"/>
  <c r="S413" i="14"/>
  <c r="R413" i="14"/>
  <c r="Q413" i="14"/>
  <c r="O413" i="14"/>
  <c r="M413" i="14"/>
  <c r="K413" i="14"/>
  <c r="J413" i="14"/>
  <c r="I413" i="14"/>
  <c r="G413" i="14"/>
  <c r="W412" i="14"/>
  <c r="T412" i="14"/>
  <c r="S412" i="14"/>
  <c r="R419" i="8"/>
  <c r="Q412" i="14"/>
  <c r="P419" i="8"/>
  <c r="O412" i="14"/>
  <c r="N419" i="8"/>
  <c r="M419" i="8"/>
  <c r="L412" i="14"/>
  <c r="K412" i="14"/>
  <c r="I412" i="14"/>
  <c r="I419" i="14" s="1"/>
  <c r="G412" i="14"/>
  <c r="W409" i="14"/>
  <c r="V409" i="14"/>
  <c r="U409" i="14"/>
  <c r="S409" i="14"/>
  <c r="Q409" i="14"/>
  <c r="O409" i="14"/>
  <c r="N409" i="14"/>
  <c r="M409" i="14"/>
  <c r="K409" i="14"/>
  <c r="I409" i="14"/>
  <c r="G409" i="14"/>
  <c r="X408" i="14"/>
  <c r="W408" i="14"/>
  <c r="V408" i="14"/>
  <c r="U408" i="14"/>
  <c r="T408" i="14"/>
  <c r="S408" i="14"/>
  <c r="R408" i="14"/>
  <c r="Q408" i="14"/>
  <c r="P408" i="14"/>
  <c r="O408" i="14"/>
  <c r="N408" i="14"/>
  <c r="M408" i="14"/>
  <c r="L408" i="14"/>
  <c r="K408" i="14"/>
  <c r="J408" i="14"/>
  <c r="I408" i="14"/>
  <c r="H408" i="14"/>
  <c r="G408" i="14"/>
  <c r="X407" i="14"/>
  <c r="W407" i="14"/>
  <c r="V407" i="14"/>
  <c r="U407" i="14"/>
  <c r="T407" i="14"/>
  <c r="S407" i="14"/>
  <c r="R407" i="14"/>
  <c r="Q407" i="14"/>
  <c r="P407" i="14"/>
  <c r="O407" i="14"/>
  <c r="N407" i="14"/>
  <c r="M407" i="14"/>
  <c r="L407" i="14"/>
  <c r="K407" i="14"/>
  <c r="J407" i="14"/>
  <c r="I407" i="14"/>
  <c r="H407" i="14"/>
  <c r="G407" i="14"/>
  <c r="W406" i="14"/>
  <c r="T406" i="14"/>
  <c r="S406" i="14"/>
  <c r="Q406" i="14"/>
  <c r="O406" i="14"/>
  <c r="L406" i="14"/>
  <c r="K406" i="14"/>
  <c r="I406" i="14"/>
  <c r="G406" i="14"/>
  <c r="W405" i="14"/>
  <c r="V405" i="14"/>
  <c r="U405" i="14"/>
  <c r="S405" i="14"/>
  <c r="Q405" i="14"/>
  <c r="O405" i="14"/>
  <c r="N405" i="14"/>
  <c r="M405" i="14"/>
  <c r="K405" i="14"/>
  <c r="I405" i="14"/>
  <c r="G405" i="14"/>
  <c r="X404" i="14"/>
  <c r="W404" i="14"/>
  <c r="U404" i="14"/>
  <c r="S404" i="14"/>
  <c r="P404" i="14"/>
  <c r="O404" i="14"/>
  <c r="M404" i="14"/>
  <c r="K404" i="14"/>
  <c r="H404" i="14"/>
  <c r="G404" i="14"/>
  <c r="W403" i="14"/>
  <c r="U403" i="14"/>
  <c r="S403" i="14"/>
  <c r="R403" i="14"/>
  <c r="Q403" i="14"/>
  <c r="O403" i="14"/>
  <c r="M403" i="14"/>
  <c r="K403" i="14"/>
  <c r="J403" i="14"/>
  <c r="I403" i="14"/>
  <c r="G403" i="14"/>
  <c r="W402" i="14"/>
  <c r="U401" i="8"/>
  <c r="T402" i="14"/>
  <c r="S402" i="14"/>
  <c r="R401" i="8"/>
  <c r="Q402" i="14"/>
  <c r="Q401" i="14" s="1"/>
  <c r="O402" i="14"/>
  <c r="M401" i="8"/>
  <c r="L402" i="14"/>
  <c r="K402" i="14"/>
  <c r="K401" i="14" s="1"/>
  <c r="I402" i="14"/>
  <c r="I401" i="14" s="1"/>
  <c r="G402" i="14"/>
  <c r="X401" i="8"/>
  <c r="W401" i="8"/>
  <c r="V401" i="8"/>
  <c r="V420" i="8" s="1"/>
  <c r="Q401" i="8"/>
  <c r="P401" i="8"/>
  <c r="O401" i="8"/>
  <c r="N401" i="8"/>
  <c r="K401" i="8"/>
  <c r="I401" i="8"/>
  <c r="H401" i="8"/>
  <c r="G401" i="8"/>
  <c r="X400" i="14"/>
  <c r="W400" i="14"/>
  <c r="U400" i="14"/>
  <c r="S400" i="14"/>
  <c r="P400" i="14"/>
  <c r="O400" i="14"/>
  <c r="M400" i="14"/>
  <c r="K400" i="14"/>
  <c r="H400" i="14"/>
  <c r="G400" i="14"/>
  <c r="W399" i="14"/>
  <c r="U399" i="14"/>
  <c r="S399" i="14"/>
  <c r="R399" i="14"/>
  <c r="Q399" i="14"/>
  <c r="O399" i="14"/>
  <c r="M399" i="14"/>
  <c r="K399" i="14"/>
  <c r="J399" i="14"/>
  <c r="I399" i="14"/>
  <c r="G399" i="14"/>
  <c r="W398" i="14"/>
  <c r="W397" i="14" s="1"/>
  <c r="T398" i="14"/>
  <c r="S398" i="14"/>
  <c r="Q398" i="14"/>
  <c r="O398" i="14"/>
  <c r="O397" i="14" s="1"/>
  <c r="M397" i="8"/>
  <c r="L398" i="14"/>
  <c r="K398" i="14"/>
  <c r="J397" i="8"/>
  <c r="I398" i="14"/>
  <c r="I397" i="14" s="1"/>
  <c r="G398" i="14"/>
  <c r="X397" i="8"/>
  <c r="W397" i="8"/>
  <c r="V397" i="8"/>
  <c r="U397" i="8"/>
  <c r="S397" i="8"/>
  <c r="Q397" i="8"/>
  <c r="P397" i="8"/>
  <c r="O397" i="8"/>
  <c r="N397" i="8"/>
  <c r="I397" i="8"/>
  <c r="H397" i="8"/>
  <c r="G397" i="8"/>
  <c r="X396" i="14"/>
  <c r="W396" i="14"/>
  <c r="U396" i="14"/>
  <c r="S396" i="14"/>
  <c r="P396" i="14"/>
  <c r="O396" i="14"/>
  <c r="M396" i="14"/>
  <c r="K396" i="14"/>
  <c r="H396" i="14"/>
  <c r="G396" i="14"/>
  <c r="W395" i="14"/>
  <c r="U395" i="14"/>
  <c r="S395" i="14"/>
  <c r="R395" i="14"/>
  <c r="Q395" i="14"/>
  <c r="O395" i="14"/>
  <c r="M395" i="14"/>
  <c r="K395" i="14"/>
  <c r="J395" i="14"/>
  <c r="I395" i="14"/>
  <c r="G395" i="14"/>
  <c r="W394" i="14"/>
  <c r="W393" i="14" s="1"/>
  <c r="W418" i="14" s="1"/>
  <c r="U393" i="8"/>
  <c r="U418" i="8" s="1"/>
  <c r="T394" i="14"/>
  <c r="S394" i="14"/>
  <c r="R393" i="8"/>
  <c r="R418" i="8" s="1"/>
  <c r="Q394" i="14"/>
  <c r="Q393" i="14" s="1"/>
  <c r="Q418" i="14" s="1"/>
  <c r="O394" i="14"/>
  <c r="L394" i="14"/>
  <c r="K394" i="14"/>
  <c r="I394" i="14"/>
  <c r="I393" i="14" s="1"/>
  <c r="H393" i="8"/>
  <c r="H418" i="8" s="1"/>
  <c r="G394" i="14"/>
  <c r="X393" i="8"/>
  <c r="X418" i="8" s="1"/>
  <c r="W393" i="8"/>
  <c r="W418" i="8" s="1"/>
  <c r="V393" i="8"/>
  <c r="V418" i="8" s="1"/>
  <c r="S393" i="8"/>
  <c r="S418" i="8" s="1"/>
  <c r="Q393" i="8"/>
  <c r="Q418" i="8" s="1"/>
  <c r="P393" i="8"/>
  <c r="P418" i="8" s="1"/>
  <c r="O393" i="8"/>
  <c r="O418" i="8" s="1"/>
  <c r="N393" i="8"/>
  <c r="N418" i="8" s="1"/>
  <c r="M393" i="8"/>
  <c r="M418" i="8" s="1"/>
  <c r="K393" i="8"/>
  <c r="K418" i="8" s="1"/>
  <c r="I393" i="8"/>
  <c r="I418" i="8" s="1"/>
  <c r="X392" i="8"/>
  <c r="W392" i="8"/>
  <c r="V392" i="8"/>
  <c r="U392" i="8"/>
  <c r="T392" i="8"/>
  <c r="S392" i="8"/>
  <c r="R392" i="8"/>
  <c r="Q392" i="8"/>
  <c r="P392" i="8"/>
  <c r="O392" i="8"/>
  <c r="N392" i="8"/>
  <c r="M392" i="8"/>
  <c r="L392" i="8"/>
  <c r="K392" i="8"/>
  <c r="J392" i="8"/>
  <c r="I392" i="8"/>
  <c r="H392" i="8"/>
  <c r="G392" i="8"/>
  <c r="W381" i="14"/>
  <c r="V381" i="14"/>
  <c r="U381" i="14"/>
  <c r="S381" i="14"/>
  <c r="Q381" i="14"/>
  <c r="O381" i="14"/>
  <c r="N381" i="14"/>
  <c r="M381" i="14"/>
  <c r="K381" i="14"/>
  <c r="I381" i="14"/>
  <c r="G381" i="14"/>
  <c r="X380" i="14"/>
  <c r="W380" i="14"/>
  <c r="U380" i="14"/>
  <c r="S380" i="14"/>
  <c r="P380" i="14"/>
  <c r="O380" i="14"/>
  <c r="M380" i="14"/>
  <c r="K380" i="14"/>
  <c r="H380" i="14"/>
  <c r="G380" i="14"/>
  <c r="W379" i="14"/>
  <c r="U379" i="14"/>
  <c r="S379" i="14"/>
  <c r="R379" i="14"/>
  <c r="Q379" i="14"/>
  <c r="O379" i="14"/>
  <c r="M379" i="14"/>
  <c r="K379" i="14"/>
  <c r="J379" i="14"/>
  <c r="I379" i="14"/>
  <c r="G379" i="14"/>
  <c r="X385" i="8"/>
  <c r="W378" i="14"/>
  <c r="W385" i="14" s="1"/>
  <c r="V385" i="8"/>
  <c r="U385" i="8"/>
  <c r="T378" i="14"/>
  <c r="S378" i="14"/>
  <c r="S385" i="14" s="1"/>
  <c r="Q378" i="14"/>
  <c r="O378" i="14"/>
  <c r="L378" i="14"/>
  <c r="K378" i="14"/>
  <c r="I378" i="14"/>
  <c r="H385" i="8"/>
  <c r="G378" i="14"/>
  <c r="W375" i="14"/>
  <c r="V375" i="14"/>
  <c r="U375" i="14"/>
  <c r="S375" i="14"/>
  <c r="Q375" i="14"/>
  <c r="O375" i="14"/>
  <c r="N375" i="14"/>
  <c r="M375" i="14"/>
  <c r="K375" i="14"/>
  <c r="I375" i="14"/>
  <c r="G375" i="14"/>
  <c r="X374" i="14"/>
  <c r="W374" i="14"/>
  <c r="V374" i="14"/>
  <c r="U374" i="14"/>
  <c r="T374" i="14"/>
  <c r="S374" i="14"/>
  <c r="R374" i="14"/>
  <c r="Q374" i="14"/>
  <c r="P374" i="14"/>
  <c r="O374" i="14"/>
  <c r="N374" i="14"/>
  <c r="M374" i="14"/>
  <c r="L374" i="14"/>
  <c r="K374" i="14"/>
  <c r="J374" i="14"/>
  <c r="I374" i="14"/>
  <c r="H374" i="14"/>
  <c r="G374" i="14"/>
  <c r="X373" i="14"/>
  <c r="W373" i="14"/>
  <c r="V373" i="14"/>
  <c r="U373" i="14"/>
  <c r="T373" i="14"/>
  <c r="S373" i="14"/>
  <c r="R373" i="14"/>
  <c r="Q373" i="14"/>
  <c r="P373" i="14"/>
  <c r="O373" i="14"/>
  <c r="N373" i="14"/>
  <c r="M373" i="14"/>
  <c r="L373" i="14"/>
  <c r="K373" i="14"/>
  <c r="J373" i="14"/>
  <c r="I373" i="14"/>
  <c r="H373" i="14"/>
  <c r="G373" i="14"/>
  <c r="W372" i="14"/>
  <c r="T372" i="14"/>
  <c r="S372" i="14"/>
  <c r="Q372" i="14"/>
  <c r="O372" i="14"/>
  <c r="L372" i="14"/>
  <c r="K372" i="14"/>
  <c r="I372" i="14"/>
  <c r="G372" i="14"/>
  <c r="W371" i="14"/>
  <c r="V371" i="14"/>
  <c r="U371" i="14"/>
  <c r="S371" i="14"/>
  <c r="Q371" i="14"/>
  <c r="O371" i="14"/>
  <c r="N371" i="14"/>
  <c r="M371" i="14"/>
  <c r="K371" i="14"/>
  <c r="I371" i="14"/>
  <c r="G371" i="14"/>
  <c r="X370" i="14"/>
  <c r="W370" i="14"/>
  <c r="U370" i="14"/>
  <c r="S370" i="14"/>
  <c r="P370" i="14"/>
  <c r="O370" i="14"/>
  <c r="M370" i="14"/>
  <c r="K370" i="14"/>
  <c r="H370" i="14"/>
  <c r="G370" i="14"/>
  <c r="W369" i="14"/>
  <c r="U369" i="14"/>
  <c r="S369" i="14"/>
  <c r="R369" i="14"/>
  <c r="Q369" i="14"/>
  <c r="O369" i="14"/>
  <c r="M369" i="14"/>
  <c r="K369" i="14"/>
  <c r="J369" i="14"/>
  <c r="I369" i="14"/>
  <c r="G369" i="14"/>
  <c r="W368" i="14"/>
  <c r="T368" i="14"/>
  <c r="S368" i="14"/>
  <c r="S367" i="14" s="1"/>
  <c r="Q368" i="14"/>
  <c r="O368" i="14"/>
  <c r="M367" i="8"/>
  <c r="L368" i="14"/>
  <c r="K368" i="14"/>
  <c r="I368" i="14"/>
  <c r="H367" i="8"/>
  <c r="G368" i="14"/>
  <c r="X367" i="8"/>
  <c r="W367" i="8"/>
  <c r="V367" i="8"/>
  <c r="U367" i="8"/>
  <c r="S367" i="8"/>
  <c r="Q367" i="8"/>
  <c r="P367" i="8"/>
  <c r="O367" i="8"/>
  <c r="N367" i="8"/>
  <c r="N386" i="8" s="1"/>
  <c r="I367" i="8"/>
  <c r="X366" i="14"/>
  <c r="W366" i="14"/>
  <c r="U366" i="14"/>
  <c r="S366" i="14"/>
  <c r="P366" i="14"/>
  <c r="O366" i="14"/>
  <c r="M366" i="14"/>
  <c r="K366" i="14"/>
  <c r="H366" i="14"/>
  <c r="G366" i="14"/>
  <c r="W365" i="14"/>
  <c r="U365" i="14"/>
  <c r="S365" i="14"/>
  <c r="R365" i="14"/>
  <c r="Q365" i="14"/>
  <c r="O365" i="14"/>
  <c r="M365" i="14"/>
  <c r="K365" i="14"/>
  <c r="J365" i="14"/>
  <c r="I365" i="14"/>
  <c r="G365" i="14"/>
  <c r="X363" i="8"/>
  <c r="W364" i="14"/>
  <c r="U363" i="8"/>
  <c r="T364" i="14"/>
  <c r="S364" i="14"/>
  <c r="Q364" i="14"/>
  <c r="Q363" i="14" s="1"/>
  <c r="P363" i="8"/>
  <c r="O364" i="14"/>
  <c r="L364" i="14"/>
  <c r="K364" i="14"/>
  <c r="K363" i="14" s="1"/>
  <c r="I364" i="14"/>
  <c r="I363" i="14" s="1"/>
  <c r="H363" i="8"/>
  <c r="G364" i="14"/>
  <c r="V363" i="8"/>
  <c r="Q363" i="8"/>
  <c r="N363" i="8"/>
  <c r="M363" i="8"/>
  <c r="K363" i="8"/>
  <c r="I363" i="8"/>
  <c r="X362" i="14"/>
  <c r="W362" i="14"/>
  <c r="U362" i="14"/>
  <c r="S362" i="14"/>
  <c r="P362" i="14"/>
  <c r="O362" i="14"/>
  <c r="M362" i="14"/>
  <c r="K362" i="14"/>
  <c r="H362" i="14"/>
  <c r="G362" i="14"/>
  <c r="W361" i="14"/>
  <c r="U361" i="14"/>
  <c r="S361" i="14"/>
  <c r="R361" i="14"/>
  <c r="Q361" i="14"/>
  <c r="O361" i="14"/>
  <c r="M361" i="14"/>
  <c r="K361" i="14"/>
  <c r="J361" i="14"/>
  <c r="I361" i="14"/>
  <c r="G361" i="14"/>
  <c r="W360" i="14"/>
  <c r="W359" i="14" s="1"/>
  <c r="W384" i="14" s="1"/>
  <c r="T360" i="14"/>
  <c r="S360" i="14"/>
  <c r="Q360" i="14"/>
  <c r="P359" i="8"/>
  <c r="P384" i="8" s="1"/>
  <c r="O360" i="14"/>
  <c r="L360" i="14"/>
  <c r="K360" i="14"/>
  <c r="I360" i="14"/>
  <c r="I359" i="14" s="1"/>
  <c r="H359" i="8"/>
  <c r="H384" i="8" s="1"/>
  <c r="G360" i="14"/>
  <c r="X359" i="8"/>
  <c r="X384" i="8" s="1"/>
  <c r="V359" i="8"/>
  <c r="V384" i="8" s="1"/>
  <c r="U359" i="8"/>
  <c r="U384" i="8" s="1"/>
  <c r="S359" i="8"/>
  <c r="S384" i="8" s="1"/>
  <c r="Q359" i="8"/>
  <c r="Q384" i="8" s="1"/>
  <c r="N359" i="8"/>
  <c r="N384" i="8" s="1"/>
  <c r="M359" i="8"/>
  <c r="M384" i="8" s="1"/>
  <c r="K359" i="8"/>
  <c r="K384" i="8" s="1"/>
  <c r="I359" i="8"/>
  <c r="I384" i="8" s="1"/>
  <c r="X358" i="8"/>
  <c r="W358" i="8"/>
  <c r="V358" i="8"/>
  <c r="U358" i="8"/>
  <c r="T358" i="8"/>
  <c r="S358" i="8"/>
  <c r="R358" i="8"/>
  <c r="Q358" i="8"/>
  <c r="P358" i="8"/>
  <c r="O358" i="8"/>
  <c r="N358" i="8"/>
  <c r="M358" i="8"/>
  <c r="L358" i="8"/>
  <c r="K358" i="8"/>
  <c r="J358" i="8"/>
  <c r="I358" i="8"/>
  <c r="H358" i="8"/>
  <c r="G358" i="8"/>
  <c r="W347" i="14"/>
  <c r="V347" i="14"/>
  <c r="U347" i="14"/>
  <c r="S347" i="14"/>
  <c r="Q347" i="14"/>
  <c r="O347" i="14"/>
  <c r="N347" i="14"/>
  <c r="M347" i="14"/>
  <c r="K347" i="14"/>
  <c r="I347" i="14"/>
  <c r="G347" i="14"/>
  <c r="X346" i="14"/>
  <c r="W346" i="14"/>
  <c r="U346" i="14"/>
  <c r="S346" i="14"/>
  <c r="P346" i="14"/>
  <c r="O346" i="14"/>
  <c r="M346" i="14"/>
  <c r="K346" i="14"/>
  <c r="H346" i="14"/>
  <c r="G346" i="14"/>
  <c r="W345" i="14"/>
  <c r="U345" i="14"/>
  <c r="S345" i="14"/>
  <c r="R345" i="14"/>
  <c r="Q345" i="14"/>
  <c r="O345" i="14"/>
  <c r="M345" i="14"/>
  <c r="K345" i="14"/>
  <c r="J345" i="14"/>
  <c r="I345" i="14"/>
  <c r="G345" i="14"/>
  <c r="W344" i="14"/>
  <c r="T344" i="14"/>
  <c r="S344" i="14"/>
  <c r="Q344" i="14"/>
  <c r="P351" i="8"/>
  <c r="O344" i="14"/>
  <c r="O351" i="14" s="1"/>
  <c r="N351" i="8"/>
  <c r="M351" i="8"/>
  <c r="L344" i="14"/>
  <c r="K344" i="14"/>
  <c r="I344" i="14"/>
  <c r="I351" i="14" s="1"/>
  <c r="G344" i="14"/>
  <c r="G351" i="14" s="1"/>
  <c r="W341" i="14"/>
  <c r="V341" i="14"/>
  <c r="U341" i="14"/>
  <c r="S341" i="14"/>
  <c r="Q341" i="14"/>
  <c r="O341" i="14"/>
  <c r="N341" i="14"/>
  <c r="M341" i="14"/>
  <c r="K341" i="14"/>
  <c r="I341" i="14"/>
  <c r="I353" i="14" s="1"/>
  <c r="G341" i="14"/>
  <c r="X340" i="14"/>
  <c r="W340" i="14"/>
  <c r="V340" i="14"/>
  <c r="U340" i="14"/>
  <c r="T340" i="14"/>
  <c r="S340" i="14"/>
  <c r="R340" i="14"/>
  <c r="Q340" i="14"/>
  <c r="P340" i="14"/>
  <c r="O340" i="14"/>
  <c r="N340" i="14"/>
  <c r="M340" i="14"/>
  <c r="L340" i="14"/>
  <c r="K340" i="14"/>
  <c r="J340" i="14"/>
  <c r="I340" i="14"/>
  <c r="H340" i="14"/>
  <c r="G340" i="14"/>
  <c r="X339" i="14"/>
  <c r="W339" i="14"/>
  <c r="V339" i="14"/>
  <c r="U339" i="14"/>
  <c r="T339" i="14"/>
  <c r="S339" i="14"/>
  <c r="R339" i="14"/>
  <c r="Q339" i="14"/>
  <c r="P339" i="14"/>
  <c r="O339" i="14"/>
  <c r="N339" i="14"/>
  <c r="M339" i="14"/>
  <c r="L339" i="14"/>
  <c r="K339" i="14"/>
  <c r="J339" i="14"/>
  <c r="I339" i="14"/>
  <c r="H339" i="14"/>
  <c r="G339" i="14"/>
  <c r="W338" i="14"/>
  <c r="T338" i="14"/>
  <c r="S338" i="14"/>
  <c r="Q338" i="14"/>
  <c r="O338" i="14"/>
  <c r="L338" i="14"/>
  <c r="K338" i="14"/>
  <c r="I338" i="14"/>
  <c r="G338" i="14"/>
  <c r="W337" i="14"/>
  <c r="V337" i="14"/>
  <c r="U337" i="14"/>
  <c r="S337" i="14"/>
  <c r="Q337" i="14"/>
  <c r="O337" i="14"/>
  <c r="N337" i="14"/>
  <c r="M337" i="14"/>
  <c r="K337" i="14"/>
  <c r="I337" i="14"/>
  <c r="G337" i="14"/>
  <c r="X336" i="14"/>
  <c r="W336" i="14"/>
  <c r="U336" i="14"/>
  <c r="S336" i="14"/>
  <c r="P336" i="14"/>
  <c r="O336" i="14"/>
  <c r="M336" i="14"/>
  <c r="K336" i="14"/>
  <c r="H336" i="14"/>
  <c r="G336" i="14"/>
  <c r="W335" i="14"/>
  <c r="U335" i="14"/>
  <c r="S335" i="14"/>
  <c r="R335" i="14"/>
  <c r="Q335" i="14"/>
  <c r="O335" i="14"/>
  <c r="M335" i="14"/>
  <c r="K335" i="14"/>
  <c r="J335" i="14"/>
  <c r="I335" i="14"/>
  <c r="G335" i="14"/>
  <c r="X333" i="8"/>
  <c r="W334" i="14"/>
  <c r="T334" i="14"/>
  <c r="S334" i="14"/>
  <c r="S333" i="14" s="1"/>
  <c r="Q334" i="14"/>
  <c r="O334" i="14"/>
  <c r="O333" i="14" s="1"/>
  <c r="L334" i="14"/>
  <c r="K334" i="14"/>
  <c r="K333" i="14" s="1"/>
  <c r="I334" i="14"/>
  <c r="H333" i="8"/>
  <c r="G334" i="14"/>
  <c r="V333" i="8"/>
  <c r="V352" i="8" s="1"/>
  <c r="S333" i="8"/>
  <c r="S352" i="8" s="1"/>
  <c r="Q333" i="8"/>
  <c r="P333" i="8"/>
  <c r="O333" i="8"/>
  <c r="N333" i="8"/>
  <c r="M333" i="8"/>
  <c r="K333" i="8"/>
  <c r="I333" i="8"/>
  <c r="X332" i="14"/>
  <c r="W332" i="14"/>
  <c r="U332" i="14"/>
  <c r="S332" i="14"/>
  <c r="P332" i="14"/>
  <c r="O332" i="14"/>
  <c r="M332" i="14"/>
  <c r="K332" i="14"/>
  <c r="H332" i="14"/>
  <c r="G332" i="14"/>
  <c r="W331" i="14"/>
  <c r="U331" i="14"/>
  <c r="S331" i="14"/>
  <c r="R331" i="14"/>
  <c r="Q331" i="14"/>
  <c r="O331" i="14"/>
  <c r="M331" i="14"/>
  <c r="K331" i="14"/>
  <c r="J331" i="14"/>
  <c r="I331" i="14"/>
  <c r="G331" i="14"/>
  <c r="W330" i="14"/>
  <c r="T330" i="14"/>
  <c r="S330" i="14"/>
  <c r="Q330" i="14"/>
  <c r="P329" i="8"/>
  <c r="O330" i="14"/>
  <c r="L330" i="14"/>
  <c r="K330" i="14"/>
  <c r="I330" i="14"/>
  <c r="I329" i="14" s="1"/>
  <c r="H329" i="8"/>
  <c r="G330" i="14"/>
  <c r="G329" i="14" s="1"/>
  <c r="X329" i="8"/>
  <c r="W329" i="8"/>
  <c r="V329" i="8"/>
  <c r="U329" i="8"/>
  <c r="S329" i="8"/>
  <c r="Q329" i="8"/>
  <c r="N329" i="8"/>
  <c r="K329" i="8"/>
  <c r="I329" i="8"/>
  <c r="X328" i="14"/>
  <c r="W328" i="14"/>
  <c r="U328" i="14"/>
  <c r="S328" i="14"/>
  <c r="P328" i="14"/>
  <c r="O328" i="14"/>
  <c r="M328" i="14"/>
  <c r="K328" i="14"/>
  <c r="H328" i="14"/>
  <c r="G328" i="14"/>
  <c r="W327" i="14"/>
  <c r="U327" i="14"/>
  <c r="S327" i="14"/>
  <c r="R327" i="14"/>
  <c r="Q327" i="14"/>
  <c r="O327" i="14"/>
  <c r="M327" i="14"/>
  <c r="K327" i="14"/>
  <c r="J327" i="14"/>
  <c r="I327" i="14"/>
  <c r="G327" i="14"/>
  <c r="X325" i="8"/>
  <c r="X350" i="8" s="1"/>
  <c r="W326" i="14"/>
  <c r="W325" i="14" s="1"/>
  <c r="W350" i="14" s="1"/>
  <c r="S326" i="14"/>
  <c r="Q326" i="14"/>
  <c r="Q325" i="14" s="1"/>
  <c r="Q350" i="14" s="1"/>
  <c r="P325" i="8"/>
  <c r="P350" i="8" s="1"/>
  <c r="O326" i="14"/>
  <c r="O325" i="14" s="1"/>
  <c r="O350" i="14" s="1"/>
  <c r="L326" i="14"/>
  <c r="K326" i="14"/>
  <c r="I326" i="14"/>
  <c r="H325" i="8"/>
  <c r="H350" i="8" s="1"/>
  <c r="G326" i="14"/>
  <c r="V325" i="8"/>
  <c r="V350" i="8" s="1"/>
  <c r="S325" i="8"/>
  <c r="S350" i="8" s="1"/>
  <c r="Q325" i="8"/>
  <c r="Q350" i="8" s="1"/>
  <c r="N325" i="8"/>
  <c r="N350" i="8" s="1"/>
  <c r="M325" i="8"/>
  <c r="M350" i="8" s="1"/>
  <c r="K325" i="8"/>
  <c r="K350" i="8" s="1"/>
  <c r="I325" i="8"/>
  <c r="I350" i="8" s="1"/>
  <c r="X324" i="8"/>
  <c r="W324" i="8"/>
  <c r="V324" i="8"/>
  <c r="U324" i="8"/>
  <c r="T324" i="8"/>
  <c r="S324" i="8"/>
  <c r="R324" i="8"/>
  <c r="Q324" i="8"/>
  <c r="P324" i="8"/>
  <c r="O324" i="8"/>
  <c r="N324" i="8"/>
  <c r="M324" i="8"/>
  <c r="L324" i="8"/>
  <c r="K324" i="8"/>
  <c r="J324" i="8"/>
  <c r="I324" i="8"/>
  <c r="H324" i="8"/>
  <c r="G324" i="8"/>
  <c r="W313" i="14"/>
  <c r="V313" i="14"/>
  <c r="U313" i="14"/>
  <c r="S313" i="14"/>
  <c r="Q313" i="14"/>
  <c r="O313" i="14"/>
  <c r="N313" i="14"/>
  <c r="M313" i="14"/>
  <c r="K313" i="14"/>
  <c r="I313" i="14"/>
  <c r="G313" i="14"/>
  <c r="X312" i="14"/>
  <c r="W312" i="14"/>
  <c r="U312" i="14"/>
  <c r="S312" i="14"/>
  <c r="P312" i="14"/>
  <c r="O312" i="14"/>
  <c r="M312" i="14"/>
  <c r="K312" i="14"/>
  <c r="G312" i="14"/>
  <c r="W311" i="14"/>
  <c r="U311" i="14"/>
  <c r="S311" i="14"/>
  <c r="R311" i="14"/>
  <c r="Q311" i="14"/>
  <c r="O311" i="14"/>
  <c r="M311" i="14"/>
  <c r="K311" i="14"/>
  <c r="I311" i="14"/>
  <c r="G311" i="14"/>
  <c r="X317" i="8"/>
  <c r="W310" i="14"/>
  <c r="W317" i="14" s="1"/>
  <c r="V317" i="8"/>
  <c r="H317" i="8"/>
  <c r="G310" i="14"/>
  <c r="V307" i="14"/>
  <c r="Q307" i="14"/>
  <c r="X306" i="14"/>
  <c r="W306" i="14"/>
  <c r="V306" i="14"/>
  <c r="U306" i="14"/>
  <c r="T306" i="14"/>
  <c r="S306" i="14"/>
  <c r="R306" i="14"/>
  <c r="Q306" i="14"/>
  <c r="P306" i="14"/>
  <c r="O306" i="14"/>
  <c r="N306" i="14"/>
  <c r="M306" i="14"/>
  <c r="L306" i="14"/>
  <c r="K306" i="14"/>
  <c r="J306" i="14"/>
  <c r="I306" i="14"/>
  <c r="H306" i="14"/>
  <c r="G306" i="14"/>
  <c r="X305" i="14"/>
  <c r="W305" i="14"/>
  <c r="V305" i="14"/>
  <c r="U305" i="14"/>
  <c r="T305" i="14"/>
  <c r="S305" i="14"/>
  <c r="R305" i="14"/>
  <c r="Q305" i="14"/>
  <c r="P305" i="14"/>
  <c r="O305" i="14"/>
  <c r="N305" i="14"/>
  <c r="M305" i="14"/>
  <c r="L305" i="14"/>
  <c r="K305" i="14"/>
  <c r="J305" i="14"/>
  <c r="I305" i="14"/>
  <c r="H305" i="14"/>
  <c r="G305" i="14"/>
  <c r="W304" i="14"/>
  <c r="S304" i="14"/>
  <c r="Q304" i="14"/>
  <c r="O304" i="14"/>
  <c r="L304" i="14"/>
  <c r="K304" i="14"/>
  <c r="I304" i="14"/>
  <c r="G304" i="14"/>
  <c r="W303" i="14"/>
  <c r="U303" i="14"/>
  <c r="S303" i="14"/>
  <c r="Q303" i="14"/>
  <c r="O303" i="14"/>
  <c r="N303" i="14"/>
  <c r="M303" i="14"/>
  <c r="K303" i="14"/>
  <c r="I303" i="14"/>
  <c r="G303" i="14"/>
  <c r="W302" i="14"/>
  <c r="U302" i="14"/>
  <c r="S302" i="14"/>
  <c r="P302" i="14"/>
  <c r="O302" i="14"/>
  <c r="M302" i="14"/>
  <c r="K302" i="14"/>
  <c r="G302" i="14"/>
  <c r="W301" i="14"/>
  <c r="U301" i="14"/>
  <c r="S301" i="14"/>
  <c r="R301" i="14"/>
  <c r="Q301" i="14"/>
  <c r="O301" i="14"/>
  <c r="M301" i="14"/>
  <c r="K301" i="14"/>
  <c r="J299" i="8"/>
  <c r="I301" i="14"/>
  <c r="G301" i="14"/>
  <c r="W300" i="14"/>
  <c r="W299" i="14" s="1"/>
  <c r="T300" i="14"/>
  <c r="S300" i="14"/>
  <c r="S299" i="14" s="1"/>
  <c r="Q300" i="14"/>
  <c r="O300" i="14"/>
  <c r="O299" i="14" s="1"/>
  <c r="K300" i="14"/>
  <c r="I300" i="14"/>
  <c r="G300" i="14"/>
  <c r="X299" i="8"/>
  <c r="X318" i="8" s="1"/>
  <c r="V299" i="8"/>
  <c r="S299" i="8"/>
  <c r="S318" i="8" s="1"/>
  <c r="Q299" i="8"/>
  <c r="N299" i="8"/>
  <c r="M299" i="8"/>
  <c r="K299" i="8"/>
  <c r="I299" i="8"/>
  <c r="H299" i="8"/>
  <c r="G299" i="8"/>
  <c r="W298" i="14"/>
  <c r="V298" i="14"/>
  <c r="U298" i="14"/>
  <c r="S298" i="14"/>
  <c r="Q298" i="14"/>
  <c r="O298" i="14"/>
  <c r="M298" i="14"/>
  <c r="K298" i="14"/>
  <c r="I298" i="14"/>
  <c r="G298" i="14"/>
  <c r="X297" i="14"/>
  <c r="W297" i="14"/>
  <c r="U297" i="14"/>
  <c r="S297" i="14"/>
  <c r="P295" i="8"/>
  <c r="O297" i="14"/>
  <c r="M297" i="14"/>
  <c r="K297" i="14"/>
  <c r="H297" i="14"/>
  <c r="G297" i="14"/>
  <c r="W296" i="14"/>
  <c r="W295" i="14" s="1"/>
  <c r="V295" i="8"/>
  <c r="U296" i="14"/>
  <c r="S296" i="14"/>
  <c r="R295" i="8"/>
  <c r="Q296" i="14"/>
  <c r="O296" i="14"/>
  <c r="M296" i="14"/>
  <c r="M295" i="14" s="1"/>
  <c r="K296" i="14"/>
  <c r="J296" i="14"/>
  <c r="I296" i="14"/>
  <c r="G296" i="14"/>
  <c r="G295" i="14" s="1"/>
  <c r="T295" i="8"/>
  <c r="S295" i="8"/>
  <c r="O295" i="8"/>
  <c r="L295" i="8"/>
  <c r="I295" i="8"/>
  <c r="W294" i="14"/>
  <c r="U294" i="14"/>
  <c r="S294" i="14"/>
  <c r="Q294" i="14"/>
  <c r="O294" i="14"/>
  <c r="N294" i="14"/>
  <c r="M294" i="14"/>
  <c r="K294" i="14"/>
  <c r="I294" i="14"/>
  <c r="G294" i="14"/>
  <c r="X291" i="8"/>
  <c r="X316" i="8" s="1"/>
  <c r="W293" i="14"/>
  <c r="U293" i="14"/>
  <c r="S293" i="14"/>
  <c r="P293" i="14"/>
  <c r="O293" i="14"/>
  <c r="M293" i="14"/>
  <c r="K293" i="14"/>
  <c r="H291" i="8"/>
  <c r="H316" i="8" s="1"/>
  <c r="G293" i="14"/>
  <c r="W292" i="14"/>
  <c r="U292" i="14"/>
  <c r="S292" i="14"/>
  <c r="R292" i="14"/>
  <c r="Q292" i="14"/>
  <c r="O292" i="14"/>
  <c r="O291" i="14" s="1"/>
  <c r="O316" i="14" s="1"/>
  <c r="N291" i="8"/>
  <c r="N316" i="8" s="1"/>
  <c r="M292" i="14"/>
  <c r="K292" i="14"/>
  <c r="J291" i="8"/>
  <c r="J316" i="8" s="1"/>
  <c r="I292" i="14"/>
  <c r="G292" i="14"/>
  <c r="G291" i="14" s="1"/>
  <c r="G316" i="14" s="1"/>
  <c r="W291" i="8"/>
  <c r="W316" i="8" s="1"/>
  <c r="T291" i="8"/>
  <c r="T316" i="8" s="1"/>
  <c r="Q291" i="8"/>
  <c r="Q316" i="8" s="1"/>
  <c r="L291" i="8"/>
  <c r="L316" i="8" s="1"/>
  <c r="K291" i="8"/>
  <c r="K316" i="8" s="1"/>
  <c r="I291" i="8"/>
  <c r="I316" i="8" s="1"/>
  <c r="G291" i="8"/>
  <c r="G316" i="8" s="1"/>
  <c r="X290" i="8"/>
  <c r="W290" i="8"/>
  <c r="V290" i="8"/>
  <c r="U290" i="8"/>
  <c r="T290" i="8"/>
  <c r="S290" i="8"/>
  <c r="R290" i="8"/>
  <c r="Q290" i="8"/>
  <c r="P290" i="8"/>
  <c r="O290" i="8"/>
  <c r="N290" i="8"/>
  <c r="M290" i="8"/>
  <c r="L290" i="8"/>
  <c r="K290" i="8"/>
  <c r="J290" i="8"/>
  <c r="I290" i="8"/>
  <c r="H290" i="8"/>
  <c r="G290" i="8"/>
  <c r="X283" i="8"/>
  <c r="V283" i="8"/>
  <c r="U283" i="8"/>
  <c r="T283" i="8"/>
  <c r="S283" i="8"/>
  <c r="W279" i="14"/>
  <c r="T279" i="14"/>
  <c r="S279" i="14"/>
  <c r="Q279" i="14"/>
  <c r="O279" i="14"/>
  <c r="K279" i="14"/>
  <c r="I279" i="14"/>
  <c r="G279" i="14"/>
  <c r="W278" i="14"/>
  <c r="V278" i="14"/>
  <c r="U278" i="14"/>
  <c r="S278" i="14"/>
  <c r="Q278" i="14"/>
  <c r="O278" i="14"/>
  <c r="M278" i="14"/>
  <c r="K278" i="14"/>
  <c r="I278" i="14"/>
  <c r="G278" i="14"/>
  <c r="X277" i="14"/>
  <c r="F425" i="10" s="1"/>
  <c r="W277" i="14"/>
  <c r="F424" i="10" s="1"/>
  <c r="U277" i="14"/>
  <c r="F422" i="10" s="1"/>
  <c r="S277" i="14"/>
  <c r="F420" i="10" s="1"/>
  <c r="O277" i="14"/>
  <c r="F416" i="10" s="1"/>
  <c r="F432" i="10" s="1"/>
  <c r="M277" i="14"/>
  <c r="F414" i="10" s="1"/>
  <c r="K277" i="14"/>
  <c r="F412" i="10" s="1"/>
  <c r="H277" i="14"/>
  <c r="F409" i="10" s="1"/>
  <c r="G277" i="14"/>
  <c r="F408" i="10" s="1"/>
  <c r="W276" i="14"/>
  <c r="U276" i="14"/>
  <c r="S276" i="14"/>
  <c r="Q276" i="14"/>
  <c r="O276" i="14"/>
  <c r="M276" i="14"/>
  <c r="L283" i="8"/>
  <c r="K276" i="14"/>
  <c r="J276" i="14"/>
  <c r="I276" i="14"/>
  <c r="G276" i="14"/>
  <c r="W273" i="14"/>
  <c r="S273" i="14"/>
  <c r="Q273" i="14"/>
  <c r="Q285" i="14" s="1"/>
  <c r="O273" i="14"/>
  <c r="L273" i="14"/>
  <c r="K273" i="14"/>
  <c r="I273" i="14"/>
  <c r="G273" i="14"/>
  <c r="X272" i="14"/>
  <c r="W272" i="14"/>
  <c r="V272" i="14"/>
  <c r="U272" i="14"/>
  <c r="T272" i="14"/>
  <c r="S272" i="14"/>
  <c r="R272" i="14"/>
  <c r="Q272" i="14"/>
  <c r="P272" i="14"/>
  <c r="O272" i="14"/>
  <c r="N272" i="14"/>
  <c r="M272" i="14"/>
  <c r="L272" i="14"/>
  <c r="K272" i="14"/>
  <c r="J272" i="14"/>
  <c r="I272" i="14"/>
  <c r="H272" i="14"/>
  <c r="G272" i="14"/>
  <c r="X271" i="14"/>
  <c r="F425" i="9" s="1"/>
  <c r="W271" i="14"/>
  <c r="F424" i="9" s="1"/>
  <c r="F440" i="9" s="1"/>
  <c r="V271" i="14"/>
  <c r="F423" i="9" s="1"/>
  <c r="U271" i="14"/>
  <c r="F422" i="9" s="1"/>
  <c r="T271" i="14"/>
  <c r="F421" i="9" s="1"/>
  <c r="S271" i="14"/>
  <c r="F420" i="9" s="1"/>
  <c r="R271" i="14"/>
  <c r="F419" i="9" s="1"/>
  <c r="Q271" i="14"/>
  <c r="F418" i="9" s="1"/>
  <c r="P271" i="14"/>
  <c r="F417" i="9" s="1"/>
  <c r="O271" i="14"/>
  <c r="F416" i="9" s="1"/>
  <c r="N271" i="14"/>
  <c r="F415" i="9" s="1"/>
  <c r="M271" i="14"/>
  <c r="F414" i="9" s="1"/>
  <c r="F430" i="9" s="1"/>
  <c r="L271" i="14"/>
  <c r="F413" i="9" s="1"/>
  <c r="K271" i="14"/>
  <c r="F412" i="9" s="1"/>
  <c r="J271" i="14"/>
  <c r="F411" i="9" s="1"/>
  <c r="I271" i="14"/>
  <c r="F410" i="9" s="1"/>
  <c r="H271" i="14"/>
  <c r="F409" i="9" s="1"/>
  <c r="G271" i="14"/>
  <c r="F408" i="9" s="1"/>
  <c r="W270" i="14"/>
  <c r="U270" i="14"/>
  <c r="S270" i="14"/>
  <c r="R270" i="14"/>
  <c r="Q270" i="14"/>
  <c r="O270" i="14"/>
  <c r="M270" i="14"/>
  <c r="K270" i="14"/>
  <c r="I270" i="14"/>
  <c r="G270" i="14"/>
  <c r="W269" i="14"/>
  <c r="T269" i="14"/>
  <c r="S269" i="14"/>
  <c r="Q269" i="14"/>
  <c r="O269" i="14"/>
  <c r="K269" i="14"/>
  <c r="I269" i="14"/>
  <c r="G269" i="14"/>
  <c r="W268" i="14"/>
  <c r="V268" i="14"/>
  <c r="U268" i="14"/>
  <c r="S268" i="14"/>
  <c r="Q268" i="14"/>
  <c r="O268" i="14"/>
  <c r="M268" i="14"/>
  <c r="K268" i="14"/>
  <c r="I268" i="14"/>
  <c r="G268" i="14"/>
  <c r="X267" i="14"/>
  <c r="W267" i="14"/>
  <c r="U267" i="14"/>
  <c r="S267" i="14"/>
  <c r="P265" i="8"/>
  <c r="O267" i="14"/>
  <c r="M267" i="14"/>
  <c r="K267" i="14"/>
  <c r="H267" i="14"/>
  <c r="G267" i="14"/>
  <c r="W266" i="14"/>
  <c r="W265" i="14" s="1"/>
  <c r="V265" i="8"/>
  <c r="U266" i="14"/>
  <c r="S266" i="14"/>
  <c r="R265" i="8"/>
  <c r="Q266" i="14"/>
  <c r="O266" i="14"/>
  <c r="O265" i="14" s="1"/>
  <c r="M266" i="14"/>
  <c r="K266" i="14"/>
  <c r="J266" i="14"/>
  <c r="I266" i="14"/>
  <c r="G266" i="14"/>
  <c r="G265" i="14" s="1"/>
  <c r="T265" i="8"/>
  <c r="S265" i="8"/>
  <c r="Q265" i="8"/>
  <c r="L265" i="8"/>
  <c r="I265" i="8"/>
  <c r="W264" i="14"/>
  <c r="U264" i="14"/>
  <c r="S264" i="14"/>
  <c r="Q264" i="14"/>
  <c r="O264" i="14"/>
  <c r="N264" i="14"/>
  <c r="M264" i="14"/>
  <c r="K264" i="14"/>
  <c r="I264" i="14"/>
  <c r="G264" i="14"/>
  <c r="X261" i="8"/>
  <c r="W263" i="14"/>
  <c r="U263" i="14"/>
  <c r="S263" i="14"/>
  <c r="P263" i="14"/>
  <c r="O263" i="14"/>
  <c r="M263" i="14"/>
  <c r="K263" i="14"/>
  <c r="H261" i="8"/>
  <c r="G263" i="14"/>
  <c r="W262" i="14"/>
  <c r="U262" i="14"/>
  <c r="S262" i="14"/>
  <c r="R262" i="14"/>
  <c r="Q262" i="14"/>
  <c r="O262" i="14"/>
  <c r="N261" i="8"/>
  <c r="M262" i="14"/>
  <c r="K262" i="14"/>
  <c r="J261" i="8"/>
  <c r="I262" i="14"/>
  <c r="G262" i="14"/>
  <c r="T261" i="8"/>
  <c r="Q261" i="8"/>
  <c r="L261" i="8"/>
  <c r="K261" i="8"/>
  <c r="I261" i="8"/>
  <c r="W260" i="14"/>
  <c r="V260" i="14"/>
  <c r="U260" i="14"/>
  <c r="S260" i="14"/>
  <c r="Q260" i="14"/>
  <c r="O260" i="14"/>
  <c r="M260" i="14"/>
  <c r="K260" i="14"/>
  <c r="I260" i="14"/>
  <c r="G260" i="14"/>
  <c r="X259" i="14"/>
  <c r="W259" i="14"/>
  <c r="U259" i="14"/>
  <c r="S259" i="14"/>
  <c r="P257" i="8"/>
  <c r="P282" i="8" s="1"/>
  <c r="O259" i="14"/>
  <c r="M259" i="14"/>
  <c r="K259" i="14"/>
  <c r="H259" i="14"/>
  <c r="G259" i="14"/>
  <c r="W258" i="14"/>
  <c r="V257" i="8"/>
  <c r="V282" i="8" s="1"/>
  <c r="U258" i="14"/>
  <c r="S258" i="14"/>
  <c r="R257" i="8"/>
  <c r="R282" i="8" s="1"/>
  <c r="Q258" i="14"/>
  <c r="O258" i="14"/>
  <c r="O257" i="14" s="1"/>
  <c r="M258" i="14"/>
  <c r="K258" i="14"/>
  <c r="J258" i="14"/>
  <c r="I258" i="14"/>
  <c r="G258" i="14"/>
  <c r="G257" i="14" s="1"/>
  <c r="T257" i="8"/>
  <c r="T282" i="8" s="1"/>
  <c r="S257" i="8"/>
  <c r="S282" i="8" s="1"/>
  <c r="Q257" i="8"/>
  <c r="Q282" i="8" s="1"/>
  <c r="L257" i="8"/>
  <c r="L282" i="8" s="1"/>
  <c r="I257" i="8"/>
  <c r="I282" i="8" s="1"/>
  <c r="X256" i="8"/>
  <c r="W256" i="8"/>
  <c r="V256" i="8"/>
  <c r="U256" i="8"/>
  <c r="T256" i="8"/>
  <c r="S256" i="8"/>
  <c r="R256" i="8"/>
  <c r="Q256" i="8"/>
  <c r="P256" i="8"/>
  <c r="O256" i="8"/>
  <c r="N256" i="8"/>
  <c r="M256" i="8"/>
  <c r="L256" i="8"/>
  <c r="K256" i="8"/>
  <c r="J256" i="8"/>
  <c r="I256" i="8"/>
  <c r="H256" i="8"/>
  <c r="G256" i="8"/>
  <c r="N249" i="8"/>
  <c r="M249" i="8"/>
  <c r="L249" i="8"/>
  <c r="K249" i="8"/>
  <c r="W245" i="14"/>
  <c r="S245" i="14"/>
  <c r="Q245" i="14"/>
  <c r="O245" i="14"/>
  <c r="L245" i="14"/>
  <c r="K245" i="14"/>
  <c r="I245" i="14"/>
  <c r="G245" i="14"/>
  <c r="W244" i="14"/>
  <c r="U244" i="14"/>
  <c r="S244" i="14"/>
  <c r="Q244" i="14"/>
  <c r="O244" i="14"/>
  <c r="N244" i="14"/>
  <c r="M244" i="14"/>
  <c r="K244" i="14"/>
  <c r="I244" i="14"/>
  <c r="G244" i="14"/>
  <c r="W243" i="14"/>
  <c r="E424" i="10" s="1"/>
  <c r="E440" i="10" s="1"/>
  <c r="U243" i="14"/>
  <c r="E422" i="10" s="1"/>
  <c r="S243" i="14"/>
  <c r="E420" i="10" s="1"/>
  <c r="E436" i="10" s="1"/>
  <c r="P243" i="14"/>
  <c r="E417" i="10" s="1"/>
  <c r="O243" i="14"/>
  <c r="E416" i="10" s="1"/>
  <c r="M243" i="14"/>
  <c r="E414" i="10" s="1"/>
  <c r="K243" i="14"/>
  <c r="E412" i="10" s="1"/>
  <c r="G243" i="14"/>
  <c r="E408" i="10" s="1"/>
  <c r="W242" i="14"/>
  <c r="U242" i="14"/>
  <c r="T249" i="8"/>
  <c r="S242" i="14"/>
  <c r="R242" i="14"/>
  <c r="Q242" i="14"/>
  <c r="O242" i="14"/>
  <c r="M242" i="14"/>
  <c r="K242" i="14"/>
  <c r="I242" i="14"/>
  <c r="G242" i="14"/>
  <c r="W239" i="14"/>
  <c r="T239" i="14"/>
  <c r="S239" i="14"/>
  <c r="Q239" i="14"/>
  <c r="O239" i="14"/>
  <c r="K239" i="14"/>
  <c r="I239" i="14"/>
  <c r="G239" i="14"/>
  <c r="X238" i="14"/>
  <c r="W238" i="14"/>
  <c r="V238" i="14"/>
  <c r="U238" i="14"/>
  <c r="T238" i="14"/>
  <c r="S238" i="14"/>
  <c r="R238" i="14"/>
  <c r="Q238" i="14"/>
  <c r="P238" i="14"/>
  <c r="O238" i="14"/>
  <c r="N238" i="14"/>
  <c r="M238" i="14"/>
  <c r="L238" i="14"/>
  <c r="K238" i="14"/>
  <c r="J238" i="14"/>
  <c r="I238" i="14"/>
  <c r="H238" i="14"/>
  <c r="G238" i="14"/>
  <c r="X237" i="14"/>
  <c r="E425" i="9" s="1"/>
  <c r="W237" i="14"/>
  <c r="E424" i="9" s="1"/>
  <c r="V237" i="14"/>
  <c r="E423" i="9" s="1"/>
  <c r="U237" i="14"/>
  <c r="E422" i="9" s="1"/>
  <c r="T237" i="14"/>
  <c r="E421" i="9" s="1"/>
  <c r="S237" i="14"/>
  <c r="E420" i="9" s="1"/>
  <c r="R237" i="14"/>
  <c r="E419" i="9" s="1"/>
  <c r="Q237" i="14"/>
  <c r="E418" i="9" s="1"/>
  <c r="P237" i="14"/>
  <c r="E417" i="9" s="1"/>
  <c r="O237" i="14"/>
  <c r="E416" i="9" s="1"/>
  <c r="E432" i="9" s="1"/>
  <c r="N237" i="14"/>
  <c r="E415" i="9" s="1"/>
  <c r="M237" i="14"/>
  <c r="E414" i="9" s="1"/>
  <c r="L237" i="14"/>
  <c r="E413" i="9" s="1"/>
  <c r="K237" i="14"/>
  <c r="E412" i="9" s="1"/>
  <c r="J237" i="14"/>
  <c r="E411" i="9" s="1"/>
  <c r="I237" i="14"/>
  <c r="E410" i="9" s="1"/>
  <c r="H237" i="14"/>
  <c r="E409" i="9" s="1"/>
  <c r="G237" i="14"/>
  <c r="E408" i="9" s="1"/>
  <c r="W236" i="14"/>
  <c r="U236" i="14"/>
  <c r="S236" i="14"/>
  <c r="Q236" i="14"/>
  <c r="O236" i="14"/>
  <c r="M236" i="14"/>
  <c r="K236" i="14"/>
  <c r="J236" i="14"/>
  <c r="I236" i="14"/>
  <c r="G236" i="14"/>
  <c r="W235" i="14"/>
  <c r="S235" i="14"/>
  <c r="Q235" i="14"/>
  <c r="O235" i="14"/>
  <c r="L235" i="14"/>
  <c r="K235" i="14"/>
  <c r="I235" i="14"/>
  <c r="G235" i="14"/>
  <c r="W234" i="14"/>
  <c r="U234" i="14"/>
  <c r="S234" i="14"/>
  <c r="Q234" i="14"/>
  <c r="O234" i="14"/>
  <c r="N234" i="14"/>
  <c r="M234" i="14"/>
  <c r="K234" i="14"/>
  <c r="I234" i="14"/>
  <c r="G234" i="14"/>
  <c r="X231" i="8"/>
  <c r="W233" i="14"/>
  <c r="U233" i="14"/>
  <c r="S233" i="14"/>
  <c r="P233" i="14"/>
  <c r="O233" i="14"/>
  <c r="M233" i="14"/>
  <c r="K233" i="14"/>
  <c r="H231" i="8"/>
  <c r="G233" i="14"/>
  <c r="W232" i="14"/>
  <c r="W231" i="14" s="1"/>
  <c r="U232" i="14"/>
  <c r="S232" i="14"/>
  <c r="R232" i="14"/>
  <c r="Q232" i="14"/>
  <c r="O232" i="14"/>
  <c r="O231" i="14" s="1"/>
  <c r="N231" i="8"/>
  <c r="M232" i="14"/>
  <c r="K232" i="14"/>
  <c r="J231" i="8"/>
  <c r="I232" i="14"/>
  <c r="G232" i="14"/>
  <c r="G231" i="14" s="1"/>
  <c r="T231" i="8"/>
  <c r="Q231" i="8"/>
  <c r="L231" i="8"/>
  <c r="K231" i="8"/>
  <c r="I231" i="8"/>
  <c r="W230" i="14"/>
  <c r="V230" i="14"/>
  <c r="U230" i="14"/>
  <c r="S230" i="14"/>
  <c r="Q230" i="14"/>
  <c r="O230" i="14"/>
  <c r="M230" i="14"/>
  <c r="K230" i="14"/>
  <c r="I230" i="14"/>
  <c r="G230" i="14"/>
  <c r="X229" i="14"/>
  <c r="W229" i="14"/>
  <c r="U229" i="14"/>
  <c r="S229" i="14"/>
  <c r="P227" i="8"/>
  <c r="O229" i="14"/>
  <c r="M229" i="14"/>
  <c r="K229" i="14"/>
  <c r="H229" i="14"/>
  <c r="G229" i="14"/>
  <c r="W228" i="14"/>
  <c r="V227" i="8"/>
  <c r="U228" i="14"/>
  <c r="S228" i="14"/>
  <c r="R227" i="8"/>
  <c r="Q228" i="14"/>
  <c r="O228" i="14"/>
  <c r="O227" i="14" s="1"/>
  <c r="M228" i="14"/>
  <c r="K228" i="14"/>
  <c r="J228" i="14"/>
  <c r="I228" i="14"/>
  <c r="G228" i="14"/>
  <c r="T227" i="8"/>
  <c r="S227" i="8"/>
  <c r="Q227" i="8"/>
  <c r="L227" i="8"/>
  <c r="I227" i="8"/>
  <c r="W226" i="14"/>
  <c r="U226" i="14"/>
  <c r="S226" i="14"/>
  <c r="Q226" i="14"/>
  <c r="O226" i="14"/>
  <c r="N226" i="14"/>
  <c r="M226" i="14"/>
  <c r="K226" i="14"/>
  <c r="I226" i="14"/>
  <c r="G226" i="14"/>
  <c r="X223" i="8"/>
  <c r="X248" i="8" s="1"/>
  <c r="W225" i="14"/>
  <c r="U225" i="14"/>
  <c r="S225" i="14"/>
  <c r="P225" i="14"/>
  <c r="O225" i="14"/>
  <c r="M225" i="14"/>
  <c r="K225" i="14"/>
  <c r="H223" i="8"/>
  <c r="H248" i="8" s="1"/>
  <c r="G225" i="14"/>
  <c r="W224" i="14"/>
  <c r="W223" i="14" s="1"/>
  <c r="U224" i="14"/>
  <c r="S224" i="14"/>
  <c r="R224" i="14"/>
  <c r="Q224" i="14"/>
  <c r="O224" i="14"/>
  <c r="N223" i="8"/>
  <c r="N248" i="8" s="1"/>
  <c r="M224" i="14"/>
  <c r="K224" i="14"/>
  <c r="J223" i="8"/>
  <c r="J248" i="8" s="1"/>
  <c r="I224" i="14"/>
  <c r="G224" i="14"/>
  <c r="T223" i="8"/>
  <c r="T248" i="8" s="1"/>
  <c r="Q223" i="8"/>
  <c r="Q248" i="8" s="1"/>
  <c r="L223" i="8"/>
  <c r="L248" i="8" s="1"/>
  <c r="K223" i="8"/>
  <c r="K248" i="8" s="1"/>
  <c r="I223" i="8"/>
  <c r="I248" i="8" s="1"/>
  <c r="X222" i="8"/>
  <c r="W222" i="8"/>
  <c r="V222" i="8"/>
  <c r="U222" i="8"/>
  <c r="T222" i="8"/>
  <c r="S222" i="8"/>
  <c r="R222" i="8"/>
  <c r="Q222" i="8"/>
  <c r="P222" i="8"/>
  <c r="O222" i="8"/>
  <c r="N222" i="8"/>
  <c r="M222" i="8"/>
  <c r="L222" i="8"/>
  <c r="K222" i="8"/>
  <c r="J222" i="8"/>
  <c r="I222" i="8"/>
  <c r="H222" i="8"/>
  <c r="G222" i="8"/>
  <c r="V215" i="8"/>
  <c r="U215" i="8"/>
  <c r="T215" i="8"/>
  <c r="S215" i="8"/>
  <c r="W211" i="14"/>
  <c r="T211" i="14"/>
  <c r="S211" i="14"/>
  <c r="Q211" i="14"/>
  <c r="O211" i="14"/>
  <c r="K211" i="14"/>
  <c r="I211" i="14"/>
  <c r="G211" i="14"/>
  <c r="W210" i="14"/>
  <c r="V210" i="14"/>
  <c r="U210" i="14"/>
  <c r="S210" i="14"/>
  <c r="Q210" i="14"/>
  <c r="O210" i="14"/>
  <c r="M210" i="14"/>
  <c r="K210" i="14"/>
  <c r="I210" i="14"/>
  <c r="G210" i="14"/>
  <c r="X209" i="14"/>
  <c r="W209" i="14"/>
  <c r="U209" i="14"/>
  <c r="S209" i="14"/>
  <c r="O209" i="14"/>
  <c r="M209" i="14"/>
  <c r="K209" i="14"/>
  <c r="H209" i="14"/>
  <c r="G209" i="14"/>
  <c r="W208" i="14"/>
  <c r="U208" i="14"/>
  <c r="S208" i="14"/>
  <c r="Q208" i="14"/>
  <c r="O208" i="14"/>
  <c r="O215" i="14" s="1"/>
  <c r="M208" i="14"/>
  <c r="L215" i="8"/>
  <c r="K208" i="14"/>
  <c r="J208" i="14"/>
  <c r="I208" i="14"/>
  <c r="G208" i="14"/>
  <c r="G215" i="14" s="1"/>
  <c r="W205" i="14"/>
  <c r="S205" i="14"/>
  <c r="Q205" i="14"/>
  <c r="O205" i="14"/>
  <c r="L205" i="14"/>
  <c r="K205" i="14"/>
  <c r="I205" i="14"/>
  <c r="G205" i="14"/>
  <c r="X204" i="14"/>
  <c r="W204" i="14"/>
  <c r="V204" i="14"/>
  <c r="U204" i="14"/>
  <c r="T204" i="14"/>
  <c r="S204" i="14"/>
  <c r="R204" i="14"/>
  <c r="Q204" i="14"/>
  <c r="P204" i="14"/>
  <c r="O204" i="14"/>
  <c r="N204" i="14"/>
  <c r="M204" i="14"/>
  <c r="L204" i="14"/>
  <c r="K204" i="14"/>
  <c r="J204" i="14"/>
  <c r="I204" i="14"/>
  <c r="H204" i="14"/>
  <c r="G204" i="14"/>
  <c r="X203" i="14"/>
  <c r="W203" i="14"/>
  <c r="V203" i="14"/>
  <c r="U203" i="14"/>
  <c r="T203" i="14"/>
  <c r="S203" i="14"/>
  <c r="R203" i="14"/>
  <c r="Q203" i="14"/>
  <c r="P203" i="14"/>
  <c r="O203" i="14"/>
  <c r="N203" i="14"/>
  <c r="M203" i="14"/>
  <c r="L203" i="14"/>
  <c r="K203" i="14"/>
  <c r="J203" i="14"/>
  <c r="I203" i="14"/>
  <c r="H203" i="14"/>
  <c r="G203" i="14"/>
  <c r="W202" i="14"/>
  <c r="U202" i="14"/>
  <c r="S202" i="14"/>
  <c r="R202" i="14"/>
  <c r="Q202" i="14"/>
  <c r="O202" i="14"/>
  <c r="M202" i="14"/>
  <c r="K202" i="14"/>
  <c r="I202" i="14"/>
  <c r="G202" i="14"/>
  <c r="W201" i="14"/>
  <c r="T201" i="14"/>
  <c r="S201" i="14"/>
  <c r="Q201" i="14"/>
  <c r="O201" i="14"/>
  <c r="K201" i="14"/>
  <c r="I201" i="14"/>
  <c r="G201" i="14"/>
  <c r="W200" i="14"/>
  <c r="V200" i="14"/>
  <c r="U200" i="14"/>
  <c r="S200" i="14"/>
  <c r="Q200" i="14"/>
  <c r="O200" i="14"/>
  <c r="M200" i="14"/>
  <c r="K200" i="14"/>
  <c r="I200" i="14"/>
  <c r="G200" i="14"/>
  <c r="X199" i="14"/>
  <c r="W199" i="14"/>
  <c r="U199" i="14"/>
  <c r="S199" i="14"/>
  <c r="P197" i="8"/>
  <c r="O199" i="14"/>
  <c r="M199" i="14"/>
  <c r="K199" i="14"/>
  <c r="H199" i="14"/>
  <c r="G199" i="14"/>
  <c r="W198" i="14"/>
  <c r="W197" i="14" s="1"/>
  <c r="V197" i="8"/>
  <c r="U198" i="14"/>
  <c r="S198" i="14"/>
  <c r="R197" i="8"/>
  <c r="Q198" i="14"/>
  <c r="O198" i="14"/>
  <c r="M198" i="14"/>
  <c r="K198" i="14"/>
  <c r="J198" i="14"/>
  <c r="I198" i="14"/>
  <c r="G198" i="14"/>
  <c r="G197" i="14" s="1"/>
  <c r="T197" i="8"/>
  <c r="S197" i="8"/>
  <c r="Q197" i="8"/>
  <c r="L197" i="8"/>
  <c r="I197" i="8"/>
  <c r="W196" i="14"/>
  <c r="U196" i="14"/>
  <c r="S196" i="14"/>
  <c r="Q196" i="14"/>
  <c r="O196" i="14"/>
  <c r="N196" i="14"/>
  <c r="M196" i="14"/>
  <c r="K196" i="14"/>
  <c r="I196" i="14"/>
  <c r="G196" i="14"/>
  <c r="X193" i="8"/>
  <c r="W195" i="14"/>
  <c r="U195" i="14"/>
  <c r="S195" i="14"/>
  <c r="P195" i="14"/>
  <c r="O195" i="14"/>
  <c r="M195" i="14"/>
  <c r="K195" i="14"/>
  <c r="H193" i="8"/>
  <c r="G195" i="14"/>
  <c r="W194" i="14"/>
  <c r="W193" i="14" s="1"/>
  <c r="U194" i="14"/>
  <c r="S194" i="14"/>
  <c r="R194" i="14"/>
  <c r="Q194" i="14"/>
  <c r="O194" i="14"/>
  <c r="N193" i="8"/>
  <c r="M194" i="14"/>
  <c r="K194" i="14"/>
  <c r="K193" i="14" s="1"/>
  <c r="J193" i="8"/>
  <c r="I194" i="14"/>
  <c r="G194" i="14"/>
  <c r="G193" i="14" s="1"/>
  <c r="T193" i="8"/>
  <c r="Q193" i="8"/>
  <c r="L193" i="8"/>
  <c r="K193" i="8"/>
  <c r="I193" i="8"/>
  <c r="W192" i="14"/>
  <c r="V192" i="14"/>
  <c r="U192" i="14"/>
  <c r="S192" i="14"/>
  <c r="Q192" i="14"/>
  <c r="O192" i="14"/>
  <c r="M192" i="14"/>
  <c r="K192" i="14"/>
  <c r="I192" i="14"/>
  <c r="G192" i="14"/>
  <c r="X191" i="14"/>
  <c r="W191" i="14"/>
  <c r="U191" i="14"/>
  <c r="S191" i="14"/>
  <c r="P189" i="8"/>
  <c r="P214" i="8" s="1"/>
  <c r="O191" i="14"/>
  <c r="M191" i="14"/>
  <c r="K191" i="14"/>
  <c r="H191" i="14"/>
  <c r="G191" i="14"/>
  <c r="W190" i="14"/>
  <c r="U190" i="14"/>
  <c r="S190" i="14"/>
  <c r="R189" i="8"/>
  <c r="R214" i="8" s="1"/>
  <c r="Q190" i="14"/>
  <c r="O190" i="14"/>
  <c r="O189" i="14" s="1"/>
  <c r="M190" i="14"/>
  <c r="K190" i="14"/>
  <c r="J190" i="14"/>
  <c r="I190" i="14"/>
  <c r="G190" i="14"/>
  <c r="G189" i="14" s="1"/>
  <c r="G214" i="14" s="1"/>
  <c r="V189" i="8"/>
  <c r="V214" i="8" s="1"/>
  <c r="T189" i="8"/>
  <c r="T214" i="8" s="1"/>
  <c r="S189" i="8"/>
  <c r="S214" i="8" s="1"/>
  <c r="Q189" i="8"/>
  <c r="Q214" i="8" s="1"/>
  <c r="L189" i="8"/>
  <c r="L214" i="8" s="1"/>
  <c r="I189" i="8"/>
  <c r="I214" i="8" s="1"/>
  <c r="X188" i="8"/>
  <c r="W188" i="8"/>
  <c r="V188" i="8"/>
  <c r="U188" i="8"/>
  <c r="T188" i="8"/>
  <c r="S188" i="8"/>
  <c r="R188" i="8"/>
  <c r="Q188" i="8"/>
  <c r="P188" i="8"/>
  <c r="O188" i="8"/>
  <c r="N188" i="8"/>
  <c r="M188" i="8"/>
  <c r="L188" i="8"/>
  <c r="K188" i="8"/>
  <c r="J188" i="8"/>
  <c r="I188" i="8"/>
  <c r="H188" i="8"/>
  <c r="G188" i="8"/>
  <c r="X181" i="8"/>
  <c r="L181" i="8"/>
  <c r="K181" i="8"/>
  <c r="H181" i="8"/>
  <c r="W177" i="14"/>
  <c r="S177" i="14"/>
  <c r="Q177" i="14"/>
  <c r="O177" i="14"/>
  <c r="L177" i="14"/>
  <c r="K177" i="14"/>
  <c r="I177" i="14"/>
  <c r="G177" i="14"/>
  <c r="W176" i="14"/>
  <c r="U176" i="14"/>
  <c r="S176" i="14"/>
  <c r="Q176" i="14"/>
  <c r="O176" i="14"/>
  <c r="N176" i="14"/>
  <c r="M176" i="14"/>
  <c r="K176" i="14"/>
  <c r="I176" i="14"/>
  <c r="G176" i="14"/>
  <c r="W175" i="14"/>
  <c r="D424" i="10" s="1"/>
  <c r="D440" i="10" s="1"/>
  <c r="U175" i="14"/>
  <c r="D422" i="10" s="1"/>
  <c r="S175" i="14"/>
  <c r="D420" i="10" s="1"/>
  <c r="D436" i="10" s="1"/>
  <c r="P175" i="14"/>
  <c r="D417" i="10" s="1"/>
  <c r="O175" i="14"/>
  <c r="D416" i="10" s="1"/>
  <c r="M175" i="14"/>
  <c r="D414" i="10" s="1"/>
  <c r="K175" i="14"/>
  <c r="D412" i="10" s="1"/>
  <c r="G175" i="14"/>
  <c r="D408" i="10" s="1"/>
  <c r="W174" i="14"/>
  <c r="U174" i="14"/>
  <c r="T181" i="8"/>
  <c r="S174" i="14"/>
  <c r="R174" i="14"/>
  <c r="Q174" i="14"/>
  <c r="O174" i="14"/>
  <c r="N181" i="8"/>
  <c r="M174" i="14"/>
  <c r="K174" i="14"/>
  <c r="I174" i="14"/>
  <c r="G174" i="14"/>
  <c r="W171" i="14"/>
  <c r="T171" i="14"/>
  <c r="S171" i="14"/>
  <c r="Q171" i="14"/>
  <c r="O171" i="14"/>
  <c r="L171" i="14"/>
  <c r="K171" i="14"/>
  <c r="I171" i="14"/>
  <c r="G171" i="14"/>
  <c r="X170" i="14"/>
  <c r="W170" i="14"/>
  <c r="V170" i="14"/>
  <c r="U170" i="14"/>
  <c r="T170" i="14"/>
  <c r="S170" i="14"/>
  <c r="R170" i="14"/>
  <c r="Q170" i="14"/>
  <c r="P170" i="14"/>
  <c r="O170" i="14"/>
  <c r="N170" i="14"/>
  <c r="M170" i="14"/>
  <c r="L170" i="14"/>
  <c r="K170" i="14"/>
  <c r="J170" i="14"/>
  <c r="I170" i="14"/>
  <c r="H170" i="14"/>
  <c r="G170" i="14"/>
  <c r="X169" i="14"/>
  <c r="D425" i="9" s="1"/>
  <c r="W169" i="14"/>
  <c r="D424" i="9" s="1"/>
  <c r="V169" i="14"/>
  <c r="D423" i="9" s="1"/>
  <c r="U169" i="14"/>
  <c r="D422" i="9" s="1"/>
  <c r="D438" i="9" s="1"/>
  <c r="T169" i="14"/>
  <c r="D421" i="9" s="1"/>
  <c r="S169" i="14"/>
  <c r="D420" i="9" s="1"/>
  <c r="R169" i="14"/>
  <c r="D419" i="9" s="1"/>
  <c r="Q169" i="14"/>
  <c r="D418" i="9" s="1"/>
  <c r="P169" i="14"/>
  <c r="D417" i="9" s="1"/>
  <c r="D433" i="9" s="1"/>
  <c r="O169" i="14"/>
  <c r="D416" i="9" s="1"/>
  <c r="N169" i="14"/>
  <c r="D415" i="9" s="1"/>
  <c r="M169" i="14"/>
  <c r="D414" i="9" s="1"/>
  <c r="L169" i="14"/>
  <c r="D413" i="9" s="1"/>
  <c r="K169" i="14"/>
  <c r="D412" i="9" s="1"/>
  <c r="J169" i="14"/>
  <c r="D411" i="9" s="1"/>
  <c r="I169" i="14"/>
  <c r="D410" i="9" s="1"/>
  <c r="H169" i="14"/>
  <c r="D409" i="9" s="1"/>
  <c r="G169" i="14"/>
  <c r="D408" i="9" s="1"/>
  <c r="W168" i="14"/>
  <c r="U168" i="14"/>
  <c r="S168" i="14"/>
  <c r="R168" i="14"/>
  <c r="Q168" i="14"/>
  <c r="O168" i="14"/>
  <c r="M168" i="14"/>
  <c r="K168" i="14"/>
  <c r="J168" i="14"/>
  <c r="I168" i="14"/>
  <c r="G168" i="14"/>
  <c r="W167" i="14"/>
  <c r="T167" i="14"/>
  <c r="S167" i="14"/>
  <c r="Q167" i="14"/>
  <c r="O167" i="14"/>
  <c r="L167" i="14"/>
  <c r="K167" i="14"/>
  <c r="I167" i="14"/>
  <c r="G167" i="14"/>
  <c r="W166" i="14"/>
  <c r="V166" i="14"/>
  <c r="U166" i="14"/>
  <c r="S166" i="14"/>
  <c r="Q166" i="14"/>
  <c r="O166" i="14"/>
  <c r="N166" i="14"/>
  <c r="M166" i="14"/>
  <c r="K166" i="14"/>
  <c r="I166" i="14"/>
  <c r="G166" i="14"/>
  <c r="W165" i="14"/>
  <c r="U165" i="14"/>
  <c r="S165" i="14"/>
  <c r="P165" i="14"/>
  <c r="O165" i="14"/>
  <c r="M165" i="14"/>
  <c r="K165" i="14"/>
  <c r="G165" i="14"/>
  <c r="W164" i="14"/>
  <c r="U164" i="14"/>
  <c r="S164" i="14"/>
  <c r="R164" i="14"/>
  <c r="Q164" i="14"/>
  <c r="O164" i="14"/>
  <c r="O163" i="14" s="1"/>
  <c r="N163" i="8"/>
  <c r="M164" i="14"/>
  <c r="K164" i="14"/>
  <c r="K163" i="14" s="1"/>
  <c r="I164" i="14"/>
  <c r="G164" i="14"/>
  <c r="T163" i="8"/>
  <c r="Q163" i="8"/>
  <c r="L163" i="8"/>
  <c r="K163" i="8"/>
  <c r="I163" i="8"/>
  <c r="W162" i="14"/>
  <c r="V162" i="14"/>
  <c r="U162" i="14"/>
  <c r="S162" i="14"/>
  <c r="Q162" i="14"/>
  <c r="O162" i="14"/>
  <c r="N162" i="14"/>
  <c r="M162" i="14"/>
  <c r="K162" i="14"/>
  <c r="I162" i="14"/>
  <c r="G162" i="14"/>
  <c r="X161" i="14"/>
  <c r="W161" i="14"/>
  <c r="U161" i="14"/>
  <c r="S161" i="14"/>
  <c r="O161" i="14"/>
  <c r="M161" i="14"/>
  <c r="K161" i="14"/>
  <c r="H161" i="14"/>
  <c r="G161" i="14"/>
  <c r="W160" i="14"/>
  <c r="W159" i="14" s="1"/>
  <c r="V159" i="8"/>
  <c r="U160" i="14"/>
  <c r="S160" i="14"/>
  <c r="S159" i="14" s="1"/>
  <c r="Q160" i="14"/>
  <c r="M160" i="14"/>
  <c r="K160" i="14"/>
  <c r="J160" i="14"/>
  <c r="I160" i="14"/>
  <c r="G160" i="14"/>
  <c r="G159" i="14" s="1"/>
  <c r="T159" i="8"/>
  <c r="S159" i="8"/>
  <c r="Q159" i="8"/>
  <c r="L159" i="8"/>
  <c r="I159" i="8"/>
  <c r="W158" i="14"/>
  <c r="V158" i="14"/>
  <c r="U158" i="14"/>
  <c r="S158" i="14"/>
  <c r="Q158" i="14"/>
  <c r="O158" i="14"/>
  <c r="N158" i="14"/>
  <c r="M158" i="14"/>
  <c r="K158" i="14"/>
  <c r="I158" i="14"/>
  <c r="G158" i="14"/>
  <c r="W157" i="14"/>
  <c r="U157" i="14"/>
  <c r="S157" i="14"/>
  <c r="P157" i="14"/>
  <c r="O157" i="14"/>
  <c r="K157" i="14"/>
  <c r="G157" i="14"/>
  <c r="U156" i="14"/>
  <c r="S156" i="14"/>
  <c r="R156" i="14"/>
  <c r="Q156" i="14"/>
  <c r="M156" i="14"/>
  <c r="K156" i="14"/>
  <c r="K155" i="14" s="1"/>
  <c r="I156" i="14"/>
  <c r="T155" i="8"/>
  <c r="T180" i="8" s="1"/>
  <c r="Q155" i="8"/>
  <c r="Q180" i="8" s="1"/>
  <c r="N155" i="8"/>
  <c r="N180" i="8" s="1"/>
  <c r="L155" i="8"/>
  <c r="L180" i="8" s="1"/>
  <c r="K155" i="8"/>
  <c r="K180" i="8" s="1"/>
  <c r="X154" i="8"/>
  <c r="W154" i="8"/>
  <c r="V154" i="8"/>
  <c r="U154" i="8"/>
  <c r="T154" i="8"/>
  <c r="S154" i="8"/>
  <c r="R154" i="8"/>
  <c r="Q154" i="8"/>
  <c r="P154" i="8"/>
  <c r="O154" i="8"/>
  <c r="N154" i="8"/>
  <c r="M154" i="8"/>
  <c r="L154" i="8"/>
  <c r="K154" i="8"/>
  <c r="J154" i="8"/>
  <c r="I154" i="8"/>
  <c r="H154" i="8"/>
  <c r="G154" i="8"/>
  <c r="X147" i="8"/>
  <c r="S147" i="8"/>
  <c r="M147" i="8"/>
  <c r="H147" i="8"/>
  <c r="W143" i="14"/>
  <c r="T143" i="14"/>
  <c r="S143" i="14"/>
  <c r="Q143" i="14"/>
  <c r="O143" i="14"/>
  <c r="K143" i="14"/>
  <c r="I143" i="14"/>
  <c r="G143" i="14"/>
  <c r="W142" i="14"/>
  <c r="V142" i="14"/>
  <c r="U142" i="14"/>
  <c r="S142" i="14"/>
  <c r="Q142" i="14"/>
  <c r="O142" i="14"/>
  <c r="M142" i="14"/>
  <c r="K142" i="14"/>
  <c r="I142" i="14"/>
  <c r="G142" i="14"/>
  <c r="X141" i="14"/>
  <c r="C425" i="10" s="1"/>
  <c r="W141" i="14"/>
  <c r="C424" i="10" s="1"/>
  <c r="U141" i="14"/>
  <c r="C422" i="10" s="1"/>
  <c r="S141" i="14"/>
  <c r="C420" i="10" s="1"/>
  <c r="O141" i="14"/>
  <c r="C416" i="10" s="1"/>
  <c r="M141" i="14"/>
  <c r="C414" i="10" s="1"/>
  <c r="H141" i="14"/>
  <c r="C409" i="10" s="1"/>
  <c r="G141" i="14"/>
  <c r="C408" i="10" s="1"/>
  <c r="W140" i="14"/>
  <c r="V147" i="8"/>
  <c r="U140" i="14"/>
  <c r="T147" i="8"/>
  <c r="S140" i="14"/>
  <c r="M140" i="14"/>
  <c r="L147" i="8"/>
  <c r="K140" i="14"/>
  <c r="I140" i="14"/>
  <c r="G140" i="14"/>
  <c r="W137" i="14"/>
  <c r="S137" i="14"/>
  <c r="Q137" i="14"/>
  <c r="Q149" i="14" s="1"/>
  <c r="K137" i="14"/>
  <c r="I137" i="14"/>
  <c r="G137" i="14"/>
  <c r="X136" i="14"/>
  <c r="W136" i="14"/>
  <c r="V136" i="14"/>
  <c r="U136" i="14"/>
  <c r="T136" i="14"/>
  <c r="S136" i="14"/>
  <c r="R136" i="14"/>
  <c r="Q136" i="14"/>
  <c r="P136" i="14"/>
  <c r="O136" i="14"/>
  <c r="N136" i="14"/>
  <c r="M136" i="14"/>
  <c r="L136" i="14"/>
  <c r="K136" i="14"/>
  <c r="J136" i="14"/>
  <c r="I136" i="14"/>
  <c r="H136" i="14"/>
  <c r="G136" i="14"/>
  <c r="X135" i="14"/>
  <c r="C425" i="9" s="1"/>
  <c r="W135" i="14"/>
  <c r="C424" i="9" s="1"/>
  <c r="V135" i="14"/>
  <c r="C423" i="9" s="1"/>
  <c r="U135" i="14"/>
  <c r="C422" i="9" s="1"/>
  <c r="C438" i="9" s="1"/>
  <c r="T135" i="14"/>
  <c r="C421" i="9" s="1"/>
  <c r="S135" i="14"/>
  <c r="C420" i="9" s="1"/>
  <c r="R135" i="14"/>
  <c r="C419" i="9" s="1"/>
  <c r="Q135" i="14"/>
  <c r="C418" i="9" s="1"/>
  <c r="P135" i="14"/>
  <c r="C417" i="9" s="1"/>
  <c r="O135" i="14"/>
  <c r="C416" i="9" s="1"/>
  <c r="N135" i="14"/>
  <c r="C415" i="9" s="1"/>
  <c r="M135" i="14"/>
  <c r="C414" i="9" s="1"/>
  <c r="L135" i="14"/>
  <c r="C413" i="9" s="1"/>
  <c r="K135" i="14"/>
  <c r="C412" i="9" s="1"/>
  <c r="J135" i="14"/>
  <c r="C411" i="9" s="1"/>
  <c r="I135" i="14"/>
  <c r="C410" i="9" s="1"/>
  <c r="H135" i="14"/>
  <c r="C409" i="9" s="1"/>
  <c r="G135" i="14"/>
  <c r="C408" i="9" s="1"/>
  <c r="W134" i="14"/>
  <c r="U134" i="14"/>
  <c r="S134" i="14"/>
  <c r="R134" i="14"/>
  <c r="Q134" i="14"/>
  <c r="O134" i="14"/>
  <c r="M134" i="14"/>
  <c r="K134" i="14"/>
  <c r="I134" i="14"/>
  <c r="G134" i="14"/>
  <c r="W133" i="14"/>
  <c r="T133" i="14"/>
  <c r="S133" i="14"/>
  <c r="Q133" i="14"/>
  <c r="O133" i="14"/>
  <c r="K133" i="14"/>
  <c r="I133" i="14"/>
  <c r="G133" i="14"/>
  <c r="W132" i="14"/>
  <c r="V132" i="14"/>
  <c r="U132" i="14"/>
  <c r="S132" i="14"/>
  <c r="Q132" i="14"/>
  <c r="O132" i="14"/>
  <c r="M132" i="14"/>
  <c r="K132" i="14"/>
  <c r="I132" i="14"/>
  <c r="G132" i="14"/>
  <c r="W131" i="14"/>
  <c r="U131" i="14"/>
  <c r="S131" i="14"/>
  <c r="O131" i="14"/>
  <c r="M131" i="14"/>
  <c r="K131" i="14"/>
  <c r="G131" i="14"/>
  <c r="W130" i="14"/>
  <c r="W129" i="14" s="1"/>
  <c r="V129" i="8"/>
  <c r="S130" i="14"/>
  <c r="Q130" i="14"/>
  <c r="O130" i="14"/>
  <c r="K130" i="14"/>
  <c r="I130" i="14"/>
  <c r="G130" i="14"/>
  <c r="T129" i="8"/>
  <c r="S129" i="8"/>
  <c r="L129" i="8"/>
  <c r="I129" i="8"/>
  <c r="W128" i="14"/>
  <c r="U128" i="14"/>
  <c r="S128" i="14"/>
  <c r="Q128" i="14"/>
  <c r="O128" i="14"/>
  <c r="M128" i="14"/>
  <c r="K128" i="14"/>
  <c r="I128" i="14"/>
  <c r="G128" i="14"/>
  <c r="W127" i="14"/>
  <c r="U127" i="14"/>
  <c r="S127" i="14"/>
  <c r="O127" i="14"/>
  <c r="M127" i="14"/>
  <c r="K127" i="14"/>
  <c r="G127" i="14"/>
  <c r="W126" i="14"/>
  <c r="S126" i="14"/>
  <c r="Q126" i="14"/>
  <c r="O126" i="14"/>
  <c r="M126" i="14"/>
  <c r="M125" i="14" s="1"/>
  <c r="K126" i="14"/>
  <c r="I126" i="14"/>
  <c r="G126" i="14"/>
  <c r="W125" i="8"/>
  <c r="T125" i="8"/>
  <c r="N125" i="8"/>
  <c r="M125" i="8"/>
  <c r="L125" i="8"/>
  <c r="K125" i="8"/>
  <c r="W124" i="14"/>
  <c r="V124" i="14"/>
  <c r="U124" i="14"/>
  <c r="S124" i="14"/>
  <c r="Q124" i="14"/>
  <c r="O124" i="14"/>
  <c r="M124" i="14"/>
  <c r="K124" i="14"/>
  <c r="I124" i="14"/>
  <c r="G124" i="14"/>
  <c r="W123" i="14"/>
  <c r="U123" i="14"/>
  <c r="S123" i="14"/>
  <c r="O123" i="14"/>
  <c r="M123" i="14"/>
  <c r="K123" i="14"/>
  <c r="G123" i="14"/>
  <c r="W122" i="14"/>
  <c r="W121" i="14" s="1"/>
  <c r="U122" i="14"/>
  <c r="S122" i="14"/>
  <c r="Q122" i="14"/>
  <c r="O122" i="14"/>
  <c r="K122" i="14"/>
  <c r="I122" i="14"/>
  <c r="G122" i="14"/>
  <c r="V121" i="8"/>
  <c r="V146" i="8" s="1"/>
  <c r="T121" i="8"/>
  <c r="T146" i="8" s="1"/>
  <c r="S121" i="8"/>
  <c r="S146" i="8" s="1"/>
  <c r="Q121" i="8"/>
  <c r="Q146" i="8" s="1"/>
  <c r="L121" i="8"/>
  <c r="L146" i="8" s="1"/>
  <c r="X120" i="8"/>
  <c r="W120" i="8"/>
  <c r="V120" i="8"/>
  <c r="U120" i="8"/>
  <c r="T120" i="8"/>
  <c r="S120" i="8"/>
  <c r="R120" i="8"/>
  <c r="Q120" i="8"/>
  <c r="P120" i="8"/>
  <c r="O120" i="8"/>
  <c r="N120" i="8"/>
  <c r="M120" i="8"/>
  <c r="L120" i="8"/>
  <c r="K120" i="8"/>
  <c r="J120" i="8"/>
  <c r="I120" i="8"/>
  <c r="H120" i="8"/>
  <c r="G120" i="8"/>
  <c r="X113" i="8"/>
  <c r="O113" i="8"/>
  <c r="N113" i="8"/>
  <c r="M113" i="8"/>
  <c r="I113" i="8"/>
  <c r="H113" i="8"/>
  <c r="X109" i="14"/>
  <c r="W109" i="14"/>
  <c r="U109" i="14"/>
  <c r="S109" i="14"/>
  <c r="R109" i="14"/>
  <c r="Q109" i="14"/>
  <c r="O109" i="14"/>
  <c r="L109" i="14"/>
  <c r="K109" i="14"/>
  <c r="J109" i="14"/>
  <c r="H109" i="14"/>
  <c r="G109" i="14"/>
  <c r="W108" i="14"/>
  <c r="T108" i="14"/>
  <c r="S108" i="14"/>
  <c r="Q108" i="14"/>
  <c r="O108" i="14"/>
  <c r="N108" i="14"/>
  <c r="L108" i="14"/>
  <c r="K108" i="14"/>
  <c r="J108" i="14"/>
  <c r="I108" i="14"/>
  <c r="G108" i="14"/>
  <c r="W107" i="14"/>
  <c r="G424" i="10" s="1"/>
  <c r="V107" i="14"/>
  <c r="G423" i="10" s="1"/>
  <c r="U107" i="14"/>
  <c r="G422" i="10" s="1"/>
  <c r="S107" i="14"/>
  <c r="G420" i="10" s="1"/>
  <c r="P107" i="14"/>
  <c r="G417" i="10" s="1"/>
  <c r="O107" i="14"/>
  <c r="G416" i="10" s="1"/>
  <c r="N107" i="14"/>
  <c r="G415" i="10" s="1"/>
  <c r="L107" i="14"/>
  <c r="G413" i="10" s="1"/>
  <c r="K107" i="14"/>
  <c r="G412" i="10" s="1"/>
  <c r="I107" i="14"/>
  <c r="G410" i="10" s="1"/>
  <c r="G107" i="14"/>
  <c r="G408" i="10" s="1"/>
  <c r="X106" i="14"/>
  <c r="W106" i="14"/>
  <c r="U106" i="14"/>
  <c r="S106" i="14"/>
  <c r="R106" i="14"/>
  <c r="P106" i="14"/>
  <c r="O106" i="14"/>
  <c r="N106" i="14"/>
  <c r="M106" i="14"/>
  <c r="K106" i="14"/>
  <c r="J113" i="8"/>
  <c r="H106" i="14"/>
  <c r="G106" i="14"/>
  <c r="W103" i="14"/>
  <c r="T103" i="14"/>
  <c r="S103" i="14"/>
  <c r="R103" i="14"/>
  <c r="P103" i="14"/>
  <c r="O103" i="14"/>
  <c r="M103" i="14"/>
  <c r="K103" i="14"/>
  <c r="J103" i="14"/>
  <c r="I103" i="14"/>
  <c r="G103" i="14"/>
  <c r="X102" i="14"/>
  <c r="W102" i="14"/>
  <c r="V102" i="14"/>
  <c r="U102" i="14"/>
  <c r="T102" i="14"/>
  <c r="S102" i="14"/>
  <c r="R102" i="14"/>
  <c r="Q102" i="14"/>
  <c r="P102" i="14"/>
  <c r="O102" i="14"/>
  <c r="N102" i="14"/>
  <c r="M102" i="14"/>
  <c r="L102" i="14"/>
  <c r="K102" i="14"/>
  <c r="J102" i="14"/>
  <c r="I102" i="14"/>
  <c r="H102" i="14"/>
  <c r="G102" i="14"/>
  <c r="X101" i="14"/>
  <c r="G425" i="9" s="1"/>
  <c r="W101" i="14"/>
  <c r="G424" i="9" s="1"/>
  <c r="V101" i="14"/>
  <c r="G423" i="9" s="1"/>
  <c r="U101" i="14"/>
  <c r="G422" i="9" s="1"/>
  <c r="T101" i="14"/>
  <c r="G421" i="9" s="1"/>
  <c r="G437" i="9" s="1"/>
  <c r="S101" i="14"/>
  <c r="G420" i="9" s="1"/>
  <c r="R101" i="14"/>
  <c r="G419" i="9" s="1"/>
  <c r="Q101" i="14"/>
  <c r="G418" i="9" s="1"/>
  <c r="G434" i="9" s="1"/>
  <c r="P101" i="14"/>
  <c r="G417" i="9" s="1"/>
  <c r="O101" i="14"/>
  <c r="G416" i="9" s="1"/>
  <c r="N101" i="14"/>
  <c r="G415" i="9" s="1"/>
  <c r="M101" i="14"/>
  <c r="G414" i="9" s="1"/>
  <c r="L101" i="14"/>
  <c r="G413" i="9" s="1"/>
  <c r="K101" i="14"/>
  <c r="G412" i="9" s="1"/>
  <c r="J101" i="14"/>
  <c r="G411" i="9" s="1"/>
  <c r="I101" i="14"/>
  <c r="G410" i="9" s="1"/>
  <c r="H101" i="14"/>
  <c r="G409" i="9" s="1"/>
  <c r="G101" i="14"/>
  <c r="G408" i="9" s="1"/>
  <c r="X100" i="14"/>
  <c r="W100" i="14"/>
  <c r="V100" i="14"/>
  <c r="U100" i="14"/>
  <c r="S100" i="14"/>
  <c r="P100" i="14"/>
  <c r="O100" i="14"/>
  <c r="M100" i="14"/>
  <c r="K100" i="14"/>
  <c r="J100" i="14"/>
  <c r="H100" i="14"/>
  <c r="G100" i="14"/>
  <c r="X99" i="14"/>
  <c r="W99" i="14"/>
  <c r="U99" i="14"/>
  <c r="S99" i="14"/>
  <c r="R99" i="14"/>
  <c r="Q99" i="14"/>
  <c r="O99" i="14"/>
  <c r="L99" i="14"/>
  <c r="K99" i="14"/>
  <c r="J99" i="14"/>
  <c r="H99" i="14"/>
  <c r="G99" i="14"/>
  <c r="W98" i="14"/>
  <c r="T98" i="14"/>
  <c r="S98" i="14"/>
  <c r="Q98" i="14"/>
  <c r="O98" i="14"/>
  <c r="N98" i="14"/>
  <c r="L98" i="14"/>
  <c r="K98" i="14"/>
  <c r="J98" i="14"/>
  <c r="I98" i="14"/>
  <c r="G98" i="14"/>
  <c r="W97" i="14"/>
  <c r="V97" i="14"/>
  <c r="U97" i="14"/>
  <c r="S97" i="14"/>
  <c r="P97" i="14"/>
  <c r="O97" i="14"/>
  <c r="N97" i="14"/>
  <c r="L97" i="14"/>
  <c r="K97" i="14"/>
  <c r="I97" i="14"/>
  <c r="G97" i="14"/>
  <c r="X96" i="14"/>
  <c r="W96" i="14"/>
  <c r="W95" i="14" s="1"/>
  <c r="U96" i="14"/>
  <c r="S96" i="14"/>
  <c r="S95" i="14" s="1"/>
  <c r="R96" i="14"/>
  <c r="P96" i="14"/>
  <c r="O96" i="14"/>
  <c r="O95" i="14" s="1"/>
  <c r="N96" i="14"/>
  <c r="N95" i="14" s="1"/>
  <c r="M96" i="14"/>
  <c r="K96" i="14"/>
  <c r="K95" i="14" s="1"/>
  <c r="H96" i="14"/>
  <c r="G96" i="14"/>
  <c r="U95" i="8"/>
  <c r="U114" i="8" s="1"/>
  <c r="T95" i="8"/>
  <c r="T114" i="8" s="1"/>
  <c r="O95" i="8"/>
  <c r="O114" i="8" s="1"/>
  <c r="M95" i="8"/>
  <c r="J95" i="8"/>
  <c r="W94" i="14"/>
  <c r="V94" i="14"/>
  <c r="T94" i="14"/>
  <c r="S94" i="14"/>
  <c r="R94" i="14"/>
  <c r="Q94" i="14"/>
  <c r="O94" i="14"/>
  <c r="L94" i="14"/>
  <c r="K94" i="14"/>
  <c r="I94" i="14"/>
  <c r="G94" i="14"/>
  <c r="X93" i="14"/>
  <c r="W93" i="14"/>
  <c r="V93" i="14"/>
  <c r="T93" i="14"/>
  <c r="S93" i="14"/>
  <c r="Q93" i="14"/>
  <c r="O93" i="14"/>
  <c r="N93" i="14"/>
  <c r="M93" i="14"/>
  <c r="K93" i="14"/>
  <c r="H93" i="14"/>
  <c r="G93" i="14"/>
  <c r="X92" i="14"/>
  <c r="W92" i="14"/>
  <c r="V92" i="14"/>
  <c r="U92" i="14"/>
  <c r="S92" i="14"/>
  <c r="P92" i="14"/>
  <c r="O92" i="14"/>
  <c r="M92" i="14"/>
  <c r="K92" i="14"/>
  <c r="K91" i="14" s="1"/>
  <c r="J92" i="14"/>
  <c r="H92" i="14"/>
  <c r="G92" i="14"/>
  <c r="W91" i="8"/>
  <c r="U91" i="8"/>
  <c r="R91" i="8"/>
  <c r="M91" i="8"/>
  <c r="L91" i="8"/>
  <c r="W90" i="14"/>
  <c r="T90" i="14"/>
  <c r="S90" i="14"/>
  <c r="Q90" i="14"/>
  <c r="O90" i="14"/>
  <c r="N90" i="14"/>
  <c r="L90" i="14"/>
  <c r="K90" i="14"/>
  <c r="J90" i="14"/>
  <c r="I90" i="14"/>
  <c r="G90" i="14"/>
  <c r="W89" i="14"/>
  <c r="V89" i="14"/>
  <c r="U89" i="14"/>
  <c r="S89" i="14"/>
  <c r="P89" i="14"/>
  <c r="O89" i="14"/>
  <c r="N89" i="14"/>
  <c r="L89" i="14"/>
  <c r="K89" i="14"/>
  <c r="I89" i="14"/>
  <c r="G89" i="14"/>
  <c r="X88" i="14"/>
  <c r="W88" i="14"/>
  <c r="U88" i="14"/>
  <c r="S88" i="14"/>
  <c r="R88" i="14"/>
  <c r="P88" i="14"/>
  <c r="O88" i="14"/>
  <c r="N88" i="14"/>
  <c r="N87" i="14" s="1"/>
  <c r="M88" i="14"/>
  <c r="K88" i="14"/>
  <c r="H88" i="14"/>
  <c r="G88" i="14"/>
  <c r="U87" i="8"/>
  <c r="U112" i="8" s="1"/>
  <c r="T87" i="8"/>
  <c r="T112" i="8" s="1"/>
  <c r="O87" i="8"/>
  <c r="O112" i="8" s="1"/>
  <c r="M87" i="8"/>
  <c r="M112" i="8" s="1"/>
  <c r="J87" i="8"/>
  <c r="J112" i="8" s="1"/>
  <c r="X86" i="8"/>
  <c r="W86" i="8"/>
  <c r="V86" i="8"/>
  <c r="U86" i="8"/>
  <c r="T86" i="8"/>
  <c r="S86" i="8"/>
  <c r="R86" i="8"/>
  <c r="Q86" i="8"/>
  <c r="P86" i="8"/>
  <c r="O86" i="8"/>
  <c r="N86" i="8"/>
  <c r="M86" i="8"/>
  <c r="L86" i="8"/>
  <c r="K86" i="8"/>
  <c r="J86" i="8"/>
  <c r="I86" i="8"/>
  <c r="H86" i="8"/>
  <c r="G86" i="8"/>
  <c r="W79" i="8"/>
  <c r="V79" i="8"/>
  <c r="U79" i="8"/>
  <c r="R79" i="8"/>
  <c r="Q79" i="8"/>
  <c r="P79" i="8"/>
  <c r="G79" i="8"/>
  <c r="T79" i="8"/>
  <c r="X79" i="8"/>
  <c r="S79" i="8"/>
  <c r="H79" i="8"/>
  <c r="T61" i="8"/>
  <c r="Q61" i="8"/>
  <c r="N61" i="8"/>
  <c r="V61" i="8"/>
  <c r="S61" i="8"/>
  <c r="P61" i="8"/>
  <c r="O61" i="8"/>
  <c r="W61" i="8"/>
  <c r="U61" i="8"/>
  <c r="R61" i="8"/>
  <c r="M61" i="8"/>
  <c r="M80" i="8" s="1"/>
  <c r="L61" i="8"/>
  <c r="L80" i="8" s="1"/>
  <c r="G61" i="8"/>
  <c r="G80" i="8" s="1"/>
  <c r="V57" i="8"/>
  <c r="L57" i="8"/>
  <c r="I57" i="8"/>
  <c r="X57" i="8"/>
  <c r="W57" i="8"/>
  <c r="N57" i="8"/>
  <c r="K57" i="8"/>
  <c r="H57" i="8"/>
  <c r="G57" i="8"/>
  <c r="U57" i="8"/>
  <c r="T57" i="8"/>
  <c r="O57" i="8"/>
  <c r="M57" i="8"/>
  <c r="J57" i="8"/>
  <c r="T53" i="8"/>
  <c r="T78" i="8" s="1"/>
  <c r="Q53" i="8"/>
  <c r="Q78" i="8" s="1"/>
  <c r="N53" i="8"/>
  <c r="N78" i="8" s="1"/>
  <c r="V53" i="8"/>
  <c r="V78" i="8" s="1"/>
  <c r="S53" i="8"/>
  <c r="S78" i="8" s="1"/>
  <c r="P53" i="8"/>
  <c r="P78" i="8" s="1"/>
  <c r="O53" i="8"/>
  <c r="O78" i="8" s="1"/>
  <c r="W53" i="8"/>
  <c r="W78" i="8" s="1"/>
  <c r="U53" i="8"/>
  <c r="U78" i="8" s="1"/>
  <c r="R53" i="8"/>
  <c r="R78" i="8" s="1"/>
  <c r="M53" i="8"/>
  <c r="M78" i="8" s="1"/>
  <c r="L53" i="8"/>
  <c r="L78" i="8" s="1"/>
  <c r="G53" i="8"/>
  <c r="G78" i="8" s="1"/>
  <c r="X52" i="8"/>
  <c r="W52" i="8"/>
  <c r="V52" i="8"/>
  <c r="U52" i="8"/>
  <c r="T52" i="8"/>
  <c r="S52" i="8"/>
  <c r="R52" i="8"/>
  <c r="Q52" i="8"/>
  <c r="P52" i="8"/>
  <c r="O52" i="8"/>
  <c r="N52" i="8"/>
  <c r="M52" i="8"/>
  <c r="L52" i="8"/>
  <c r="K52" i="8"/>
  <c r="J52" i="8"/>
  <c r="I52" i="8"/>
  <c r="H52" i="8"/>
  <c r="G52" i="8"/>
  <c r="X41" i="8"/>
  <c r="W41" i="8"/>
  <c r="V41" i="8"/>
  <c r="V111" i="5" s="1"/>
  <c r="U41" i="8"/>
  <c r="S41" i="8"/>
  <c r="R41" i="8"/>
  <c r="R111" i="5" s="1"/>
  <c r="Q41" i="8"/>
  <c r="P41" i="8"/>
  <c r="O41" i="8"/>
  <c r="N41" i="8"/>
  <c r="M41" i="8"/>
  <c r="L41" i="8"/>
  <c r="L111" i="5" s="1"/>
  <c r="H41" i="8"/>
  <c r="G41" i="8"/>
  <c r="G111" i="5" s="1"/>
  <c r="X40" i="8"/>
  <c r="W40" i="8"/>
  <c r="U40" i="8"/>
  <c r="T40" i="8"/>
  <c r="S40" i="8"/>
  <c r="S110" i="5" s="1"/>
  <c r="R40" i="8"/>
  <c r="Q40" i="8"/>
  <c r="P40" i="8"/>
  <c r="P110" i="5" s="1"/>
  <c r="O40" i="8"/>
  <c r="N40" i="8"/>
  <c r="N110" i="5" s="1"/>
  <c r="J40" i="8"/>
  <c r="I40" i="8"/>
  <c r="H40" i="8"/>
  <c r="G40" i="8"/>
  <c r="G110" i="5" s="1"/>
  <c r="W39" i="8"/>
  <c r="V39" i="8"/>
  <c r="V109" i="5" s="1"/>
  <c r="U39" i="8"/>
  <c r="T39" i="8"/>
  <c r="S39" i="8"/>
  <c r="R39" i="8"/>
  <c r="Q39" i="8"/>
  <c r="Q109" i="5" s="1"/>
  <c r="E98" i="4" s="1"/>
  <c r="P39" i="8"/>
  <c r="L39" i="8"/>
  <c r="K39" i="8"/>
  <c r="K109" i="5" s="1"/>
  <c r="E92" i="4" s="1"/>
  <c r="J39" i="8"/>
  <c r="I39" i="8"/>
  <c r="I109" i="5" s="1"/>
  <c r="G39" i="8"/>
  <c r="X38" i="8"/>
  <c r="W38" i="8"/>
  <c r="W45" i="8" s="1"/>
  <c r="V38" i="8"/>
  <c r="U38" i="8"/>
  <c r="U45" i="8" s="1"/>
  <c r="T38" i="8"/>
  <c r="T45" i="8" s="1"/>
  <c r="S38" i="8"/>
  <c r="R38" i="8"/>
  <c r="R45" i="8" s="1"/>
  <c r="N38" i="8"/>
  <c r="M38" i="8"/>
  <c r="L38" i="8"/>
  <c r="L108" i="5" s="1"/>
  <c r="E13" i="4" s="1"/>
  <c r="K38" i="8"/>
  <c r="I38" i="8"/>
  <c r="H38" i="8"/>
  <c r="H108" i="5" s="1"/>
  <c r="E9" i="4" s="1"/>
  <c r="G38" i="8"/>
  <c r="X35" i="8"/>
  <c r="X105" i="5" s="1"/>
  <c r="W35" i="8"/>
  <c r="V35" i="8"/>
  <c r="U35" i="8"/>
  <c r="T35" i="8"/>
  <c r="T105" i="5" s="1"/>
  <c r="P35" i="8"/>
  <c r="O35" i="8"/>
  <c r="O105" i="5" s="1"/>
  <c r="N35" i="8"/>
  <c r="M35" i="8"/>
  <c r="K35" i="8"/>
  <c r="J35" i="8"/>
  <c r="I35" i="8"/>
  <c r="I47" i="8" s="1"/>
  <c r="H35" i="8"/>
  <c r="G35" i="8"/>
  <c r="X34" i="8"/>
  <c r="X104" i="5" s="1"/>
  <c r="W34" i="8"/>
  <c r="V34" i="8"/>
  <c r="R34" i="8"/>
  <c r="Q34" i="8"/>
  <c r="P34" i="8"/>
  <c r="O34" i="8"/>
  <c r="O104" i="5" s="1"/>
  <c r="M34" i="8"/>
  <c r="L34" i="8"/>
  <c r="L104" i="5" s="1"/>
  <c r="K34" i="8"/>
  <c r="J34" i="8"/>
  <c r="I34" i="8"/>
  <c r="H34" i="8"/>
  <c r="G34" i="8"/>
  <c r="G104" i="5" s="1"/>
  <c r="X33" i="8"/>
  <c r="T33" i="8"/>
  <c r="S33" i="8"/>
  <c r="S103" i="5" s="1"/>
  <c r="E100" i="3" s="1"/>
  <c r="R33" i="8"/>
  <c r="Q33" i="8"/>
  <c r="Q103" i="5" s="1"/>
  <c r="O33" i="8"/>
  <c r="N33" i="8"/>
  <c r="M33" i="8"/>
  <c r="L33" i="8"/>
  <c r="L103" i="5" s="1"/>
  <c r="K33" i="8"/>
  <c r="J33" i="8"/>
  <c r="J103" i="5" s="1"/>
  <c r="I33" i="8"/>
  <c r="H33" i="8"/>
  <c r="V32" i="8"/>
  <c r="U32" i="8"/>
  <c r="T32" i="8"/>
  <c r="T102" i="5" s="1"/>
  <c r="S32" i="8"/>
  <c r="Q32" i="8"/>
  <c r="P32" i="8"/>
  <c r="P102" i="5" s="1"/>
  <c r="O32" i="8"/>
  <c r="N32" i="8"/>
  <c r="N102" i="5" s="1"/>
  <c r="M32" i="8"/>
  <c r="L32" i="8"/>
  <c r="K32" i="8"/>
  <c r="J32" i="8"/>
  <c r="J102" i="5" s="1"/>
  <c r="W30" i="14"/>
  <c r="W100" i="11" s="1"/>
  <c r="S100" i="12" s="1"/>
  <c r="T30" i="14"/>
  <c r="T100" i="11" s="1"/>
  <c r="S30" i="14"/>
  <c r="S100" i="11" s="1"/>
  <c r="Q30" i="14"/>
  <c r="Q100" i="11" s="1"/>
  <c r="O30" i="14"/>
  <c r="O100" i="11" s="1"/>
  <c r="K100" i="12" s="1"/>
  <c r="N30" i="14"/>
  <c r="N100" i="11" s="1"/>
  <c r="J100" i="12" s="1"/>
  <c r="L30" i="14"/>
  <c r="L100" i="11" s="1"/>
  <c r="K30" i="14"/>
  <c r="K100" i="11" s="1"/>
  <c r="J30" i="14"/>
  <c r="J100" i="11" s="1"/>
  <c r="G30" i="14"/>
  <c r="G100" i="11" s="1"/>
  <c r="W29" i="14"/>
  <c r="W99" i="11" s="1"/>
  <c r="V29" i="14"/>
  <c r="V99" i="11" s="1"/>
  <c r="U29" i="14"/>
  <c r="U99" i="11" s="1"/>
  <c r="S29" i="14"/>
  <c r="S99" i="11" s="1"/>
  <c r="P29" i="14"/>
  <c r="P99" i="11" s="1"/>
  <c r="O29" i="14"/>
  <c r="O99" i="11" s="1"/>
  <c r="N29" i="14"/>
  <c r="N99" i="11" s="1"/>
  <c r="L29" i="14"/>
  <c r="L99" i="11" s="1"/>
  <c r="K29" i="14"/>
  <c r="K99" i="11" s="1"/>
  <c r="I29" i="14"/>
  <c r="I99" i="11" s="1"/>
  <c r="G29" i="14"/>
  <c r="G99" i="11" s="1"/>
  <c r="X28" i="8"/>
  <c r="X27" i="8" s="1"/>
  <c r="X31" i="8" s="1"/>
  <c r="W28" i="8"/>
  <c r="W98" i="5" s="1"/>
  <c r="V28" i="8"/>
  <c r="U28" i="8"/>
  <c r="U27" i="8" s="1"/>
  <c r="S28" i="8"/>
  <c r="S27" i="8" s="1"/>
  <c r="S31" i="8" s="1"/>
  <c r="S101" i="5" s="1"/>
  <c r="R28" i="8"/>
  <c r="R27" i="8" s="1"/>
  <c r="R31" i="8" s="1"/>
  <c r="Q28" i="8"/>
  <c r="P28" i="8"/>
  <c r="O28" i="8"/>
  <c r="O27" i="8" s="1"/>
  <c r="O97" i="5" s="1"/>
  <c r="N28" i="8"/>
  <c r="N27" i="8" s="1"/>
  <c r="N31" i="8" s="1"/>
  <c r="N101" i="5" s="1"/>
  <c r="K28" i="8"/>
  <c r="K27" i="8" s="1"/>
  <c r="K31" i="8" s="1"/>
  <c r="K101" i="5" s="1"/>
  <c r="I28" i="8"/>
  <c r="H28" i="8"/>
  <c r="H27" i="8" s="1"/>
  <c r="H31" i="8" s="1"/>
  <c r="H101" i="5" s="1"/>
  <c r="G28" i="8"/>
  <c r="G27" i="8" s="1"/>
  <c r="G31" i="8" s="1"/>
  <c r="W26" i="14"/>
  <c r="W96" i="11" s="1"/>
  <c r="V26" i="14"/>
  <c r="V96" i="11" s="1"/>
  <c r="R96" i="12" s="1"/>
  <c r="T26" i="14"/>
  <c r="T96" i="11" s="1"/>
  <c r="S26" i="14"/>
  <c r="S96" i="11" s="1"/>
  <c r="R26" i="14"/>
  <c r="R96" i="11" s="1"/>
  <c r="O26" i="14"/>
  <c r="O96" i="11" s="1"/>
  <c r="L26" i="14"/>
  <c r="L96" i="11" s="1"/>
  <c r="K26" i="14"/>
  <c r="K96" i="11" s="1"/>
  <c r="I26" i="14"/>
  <c r="I96" i="11" s="1"/>
  <c r="G26" i="14"/>
  <c r="G96" i="11" s="1"/>
  <c r="X25" i="14"/>
  <c r="X95" i="11" s="1"/>
  <c r="W25" i="14"/>
  <c r="W95" i="11" s="1"/>
  <c r="V25" i="14"/>
  <c r="V95" i="11" s="1"/>
  <c r="T25" i="14"/>
  <c r="T95" i="11" s="1"/>
  <c r="S25" i="14"/>
  <c r="S95" i="11" s="1"/>
  <c r="Q25" i="14"/>
  <c r="Q95" i="11" s="1"/>
  <c r="O25" i="14"/>
  <c r="O95" i="11" s="1"/>
  <c r="N25" i="14"/>
  <c r="N95" i="11" s="1"/>
  <c r="M25" i="14"/>
  <c r="M95" i="11" s="1"/>
  <c r="K25" i="14"/>
  <c r="K95" i="11" s="1"/>
  <c r="H25" i="14"/>
  <c r="H95" i="11" s="1"/>
  <c r="G25" i="14"/>
  <c r="G95" i="11" s="1"/>
  <c r="X24" i="8"/>
  <c r="X21" i="8" s="1"/>
  <c r="U24" i="8"/>
  <c r="U21" i="8" s="1"/>
  <c r="T24" i="8"/>
  <c r="T21" i="8" s="1"/>
  <c r="S24" i="8"/>
  <c r="S21" i="8" s="1"/>
  <c r="R24" i="8"/>
  <c r="R21" i="8" s="1"/>
  <c r="Q24" i="8"/>
  <c r="Q21" i="8" s="1"/>
  <c r="P24" i="8"/>
  <c r="P21" i="8" s="1"/>
  <c r="O24" i="8"/>
  <c r="O21" i="8" s="1"/>
  <c r="M24" i="8"/>
  <c r="M21" i="8" s="1"/>
  <c r="L24" i="8"/>
  <c r="K24" i="8"/>
  <c r="K21" i="8" s="1"/>
  <c r="J24" i="8"/>
  <c r="J21" i="8" s="1"/>
  <c r="I24" i="8"/>
  <c r="I21" i="8" s="1"/>
  <c r="H24" i="8"/>
  <c r="H21" i="8" s="1"/>
  <c r="W23" i="8"/>
  <c r="V23" i="8"/>
  <c r="U23" i="8"/>
  <c r="U20" i="8" s="1"/>
  <c r="T23" i="8"/>
  <c r="T93" i="5" s="1"/>
  <c r="S23" i="8"/>
  <c r="R23" i="8"/>
  <c r="Q23" i="8"/>
  <c r="Q93" i="5" s="1"/>
  <c r="O23" i="8"/>
  <c r="O93" i="5" s="1"/>
  <c r="N23" i="8"/>
  <c r="N93" i="5" s="1"/>
  <c r="M23" i="8"/>
  <c r="L23" i="8"/>
  <c r="L93" i="5" s="1"/>
  <c r="K23" i="8"/>
  <c r="J23" i="8"/>
  <c r="G23" i="8"/>
  <c r="X22" i="8"/>
  <c r="W22" i="8"/>
  <c r="W20" i="8" s="1"/>
  <c r="V22" i="8"/>
  <c r="U22" i="8"/>
  <c r="T22" i="8"/>
  <c r="T92" i="5" s="1"/>
  <c r="S22" i="8"/>
  <c r="S20" i="8" s="1"/>
  <c r="Q22" i="8"/>
  <c r="P22" i="8"/>
  <c r="O22" i="8"/>
  <c r="N22" i="8"/>
  <c r="M22" i="8"/>
  <c r="M92" i="5" s="1"/>
  <c r="L22" i="8"/>
  <c r="I22" i="8"/>
  <c r="I92" i="5" s="1"/>
  <c r="H22" i="8"/>
  <c r="G22" i="8"/>
  <c r="V20" i="8"/>
  <c r="V46" i="8" s="1"/>
  <c r="W19" i="14"/>
  <c r="W89" i="11" s="1"/>
  <c r="T19" i="14"/>
  <c r="T89" i="11" s="1"/>
  <c r="S19" i="14"/>
  <c r="S89" i="11" s="1"/>
  <c r="R19" i="14"/>
  <c r="R89" i="11" s="1"/>
  <c r="P19" i="14"/>
  <c r="P89" i="11" s="1"/>
  <c r="O19" i="14"/>
  <c r="O89" i="11" s="1"/>
  <c r="M19" i="14"/>
  <c r="M89" i="11" s="1"/>
  <c r="K19" i="14"/>
  <c r="K89" i="11" s="1"/>
  <c r="J19" i="14"/>
  <c r="J89" i="11" s="1"/>
  <c r="I19" i="14"/>
  <c r="I89" i="11" s="1"/>
  <c r="G19" i="14"/>
  <c r="G89" i="11" s="1"/>
  <c r="W18" i="14"/>
  <c r="W88" i="11" s="1"/>
  <c r="S88" i="12" s="1"/>
  <c r="T18" i="14"/>
  <c r="T88" i="11" s="1"/>
  <c r="S18" i="14"/>
  <c r="S88" i="11" s="1"/>
  <c r="R18" i="14"/>
  <c r="R88" i="11" s="1"/>
  <c r="O18" i="14"/>
  <c r="O88" i="11" s="1"/>
  <c r="L18" i="14"/>
  <c r="L88" i="11" s="1"/>
  <c r="K18" i="14"/>
  <c r="K88" i="11" s="1"/>
  <c r="I18" i="14"/>
  <c r="I88" i="11" s="1"/>
  <c r="G18" i="14"/>
  <c r="G88" i="11" s="1"/>
  <c r="X17" i="8"/>
  <c r="X14" i="8" s="1"/>
  <c r="U17" i="8"/>
  <c r="U87" i="5" s="1"/>
  <c r="T17" i="8"/>
  <c r="T87" i="5" s="1"/>
  <c r="S17" i="8"/>
  <c r="S14" i="8" s="1"/>
  <c r="R17" i="8"/>
  <c r="Q17" i="8"/>
  <c r="Q14" i="8" s="1"/>
  <c r="P17" i="8"/>
  <c r="P14" i="8" s="1"/>
  <c r="O17" i="8"/>
  <c r="O14" i="8" s="1"/>
  <c r="N17" i="8"/>
  <c r="N14" i="8" s="1"/>
  <c r="M17" i="8"/>
  <c r="M14" i="8" s="1"/>
  <c r="L17" i="8"/>
  <c r="L14" i="8" s="1"/>
  <c r="K17" i="8"/>
  <c r="K14" i="8" s="1"/>
  <c r="J17" i="8"/>
  <c r="I17" i="8"/>
  <c r="I14" i="8" s="1"/>
  <c r="H17" i="8"/>
  <c r="H14" i="8" s="1"/>
  <c r="W16" i="8"/>
  <c r="W86" i="5" s="1"/>
  <c r="V16" i="8"/>
  <c r="U16" i="8"/>
  <c r="U86" i="5" s="1"/>
  <c r="T16" i="8"/>
  <c r="T86" i="5" s="1"/>
  <c r="S16" i="8"/>
  <c r="R16" i="8"/>
  <c r="Q16" i="8"/>
  <c r="P16" i="8"/>
  <c r="O16" i="8"/>
  <c r="N16" i="8"/>
  <c r="N86" i="5" s="1"/>
  <c r="M16" i="8"/>
  <c r="L16" i="8"/>
  <c r="K16" i="8"/>
  <c r="J16" i="8"/>
  <c r="G16" i="8"/>
  <c r="X15" i="8"/>
  <c r="X85" i="5" s="1"/>
  <c r="W15" i="8"/>
  <c r="W85" i="5" s="1"/>
  <c r="V15" i="8"/>
  <c r="U15" i="8"/>
  <c r="U13" i="8" s="1"/>
  <c r="T15" i="8"/>
  <c r="T85" i="5" s="1"/>
  <c r="S15" i="8"/>
  <c r="S85" i="5" s="1"/>
  <c r="R15" i="8"/>
  <c r="R13" i="8" s="1"/>
  <c r="Q15" i="8"/>
  <c r="Q13" i="8" s="1"/>
  <c r="P15" i="8"/>
  <c r="P13" i="8" s="1"/>
  <c r="O15" i="8"/>
  <c r="O13" i="8" s="1"/>
  <c r="N15" i="8"/>
  <c r="N13" i="8" s="1"/>
  <c r="M15" i="8"/>
  <c r="M13" i="8" s="1"/>
  <c r="L15" i="8"/>
  <c r="L13" i="8" s="1"/>
  <c r="I15" i="8"/>
  <c r="H15" i="8"/>
  <c r="G15" i="8"/>
  <c r="R14" i="8"/>
  <c r="X12" i="14"/>
  <c r="X82" i="11" s="1"/>
  <c r="W12" i="14"/>
  <c r="W82" i="11" s="1"/>
  <c r="U12" i="14"/>
  <c r="U82" i="11" s="1"/>
  <c r="S12" i="14"/>
  <c r="S82" i="11" s="1"/>
  <c r="P12" i="14"/>
  <c r="P82" i="11" s="1"/>
  <c r="O12" i="14"/>
  <c r="O82" i="11" s="1"/>
  <c r="N12" i="14"/>
  <c r="N82" i="11" s="1"/>
  <c r="K12" i="14"/>
  <c r="K82" i="11" s="1"/>
  <c r="H12" i="14"/>
  <c r="H82" i="11" s="1"/>
  <c r="G12" i="14"/>
  <c r="G82" i="11" s="1"/>
  <c r="W11" i="14"/>
  <c r="W81" i="11" s="1"/>
  <c r="S11" i="14"/>
  <c r="S81" i="11" s="1"/>
  <c r="R11" i="14"/>
  <c r="R81" i="11" s="1"/>
  <c r="P11" i="14"/>
  <c r="P81" i="11" s="1"/>
  <c r="O11" i="14"/>
  <c r="O81" i="11" s="1"/>
  <c r="M11" i="14"/>
  <c r="M81" i="11" s="1"/>
  <c r="K11" i="14"/>
  <c r="K81" i="11" s="1"/>
  <c r="J11" i="14"/>
  <c r="J81" i="11" s="1"/>
  <c r="I11" i="14"/>
  <c r="I81" i="11" s="1"/>
  <c r="G11" i="14"/>
  <c r="G81" i="11" s="1"/>
  <c r="X10" i="8"/>
  <c r="W10" i="8"/>
  <c r="W7" i="8" s="1"/>
  <c r="V10" i="8"/>
  <c r="V7" i="8" s="1"/>
  <c r="U10" i="8"/>
  <c r="T10" i="8"/>
  <c r="T7" i="8" s="1"/>
  <c r="S10" i="8"/>
  <c r="S80" i="5" s="1"/>
  <c r="R10" i="8"/>
  <c r="Q10" i="8"/>
  <c r="P10" i="8"/>
  <c r="P7" i="8" s="1"/>
  <c r="O10" i="8"/>
  <c r="O7" i="8" s="1"/>
  <c r="M10" i="8"/>
  <c r="L10" i="8"/>
  <c r="L7" i="8" s="1"/>
  <c r="K10" i="8"/>
  <c r="K7" i="8" s="1"/>
  <c r="J10" i="8"/>
  <c r="J7" i="8" s="1"/>
  <c r="I10" i="8"/>
  <c r="I7" i="8" s="1"/>
  <c r="H10" i="8"/>
  <c r="G10" i="8"/>
  <c r="G7" i="8" s="1"/>
  <c r="X9" i="8"/>
  <c r="W9" i="8"/>
  <c r="W6" i="8" s="1"/>
  <c r="V9" i="8"/>
  <c r="U9" i="8"/>
  <c r="T9" i="8"/>
  <c r="S9" i="8"/>
  <c r="R9" i="8"/>
  <c r="Q9" i="8"/>
  <c r="Q79" i="5" s="1"/>
  <c r="O9" i="8"/>
  <c r="O79" i="5" s="1"/>
  <c r="N9" i="8"/>
  <c r="N6" i="8" s="1"/>
  <c r="N44" i="8" s="1"/>
  <c r="M9" i="8"/>
  <c r="L9" i="8"/>
  <c r="K9" i="8"/>
  <c r="J9" i="8"/>
  <c r="J79" i="5" s="1"/>
  <c r="I9" i="8"/>
  <c r="H9" i="8"/>
  <c r="G9" i="8"/>
  <c r="X8" i="8"/>
  <c r="X78" i="5" s="1"/>
  <c r="W8" i="8"/>
  <c r="V8" i="8"/>
  <c r="U8" i="8"/>
  <c r="U78" i="5" s="1"/>
  <c r="T8" i="8"/>
  <c r="S8" i="8"/>
  <c r="Q8" i="8"/>
  <c r="Q78" i="5" s="1"/>
  <c r="P8" i="8"/>
  <c r="P78" i="5" s="1"/>
  <c r="O8" i="8"/>
  <c r="N8" i="8"/>
  <c r="M8" i="8"/>
  <c r="L8" i="8"/>
  <c r="L6" i="8" s="1"/>
  <c r="K8" i="8"/>
  <c r="K6" i="8" s="1"/>
  <c r="K44" i="8" s="1"/>
  <c r="J8" i="8"/>
  <c r="I8" i="8"/>
  <c r="H8" i="8"/>
  <c r="G8" i="8"/>
  <c r="G6" i="8" s="1"/>
  <c r="U7" i="8"/>
  <c r="Q7" i="8"/>
  <c r="M7" i="8"/>
  <c r="W153" i="7"/>
  <c r="V153" i="7"/>
  <c r="U153" i="7"/>
  <c r="R153" i="7"/>
  <c r="Q153" i="7"/>
  <c r="P153" i="7"/>
  <c r="G153" i="7"/>
  <c r="X152" i="7"/>
  <c r="W152" i="7"/>
  <c r="S152" i="7"/>
  <c r="K152" i="7"/>
  <c r="H152" i="7"/>
  <c r="G152" i="7"/>
  <c r="V151" i="7"/>
  <c r="U151" i="7"/>
  <c r="T151" i="7"/>
  <c r="K151" i="7"/>
  <c r="J151" i="7"/>
  <c r="I151" i="7"/>
  <c r="X147" i="13"/>
  <c r="W147" i="13"/>
  <c r="V147" i="13"/>
  <c r="T147" i="13"/>
  <c r="S147" i="13"/>
  <c r="Q147" i="13"/>
  <c r="O147" i="13"/>
  <c r="N147" i="13"/>
  <c r="M147" i="13"/>
  <c r="K147" i="13"/>
  <c r="H147" i="13"/>
  <c r="G147" i="13"/>
  <c r="X146" i="13"/>
  <c r="W146" i="13"/>
  <c r="W153" i="13" s="1"/>
  <c r="V146" i="13"/>
  <c r="V153" i="13" s="1"/>
  <c r="S146" i="13"/>
  <c r="S153" i="13" s="1"/>
  <c r="P146" i="13"/>
  <c r="O146" i="13"/>
  <c r="O153" i="13" s="1"/>
  <c r="M146" i="13"/>
  <c r="M153" i="13" s="1"/>
  <c r="K146" i="13"/>
  <c r="K153" i="13" s="1"/>
  <c r="H146" i="13"/>
  <c r="G146" i="13"/>
  <c r="X145" i="13"/>
  <c r="E265" i="10" s="1"/>
  <c r="W145" i="13"/>
  <c r="E264" i="10" s="1"/>
  <c r="U145" i="13"/>
  <c r="E262" i="10" s="1"/>
  <c r="S145" i="13"/>
  <c r="E260" i="10" s="1"/>
  <c r="R145" i="13"/>
  <c r="E259" i="10" s="1"/>
  <c r="Q145" i="13"/>
  <c r="E258" i="10" s="1"/>
  <c r="O145" i="13"/>
  <c r="E256" i="10" s="1"/>
  <c r="E272" i="10" s="1"/>
  <c r="L145" i="13"/>
  <c r="E253" i="10" s="1"/>
  <c r="E269" i="10" s="1"/>
  <c r="K145" i="13"/>
  <c r="E252" i="10" s="1"/>
  <c r="J145" i="13"/>
  <c r="E251" i="10" s="1"/>
  <c r="H145" i="13"/>
  <c r="E249" i="10" s="1"/>
  <c r="G145" i="13"/>
  <c r="E248" i="10" s="1"/>
  <c r="X151" i="7"/>
  <c r="W144" i="13"/>
  <c r="T144" i="13"/>
  <c r="S144" i="13"/>
  <c r="Q144" i="13"/>
  <c r="O144" i="13"/>
  <c r="L144" i="13"/>
  <c r="K144" i="13"/>
  <c r="J144" i="13"/>
  <c r="I144" i="13"/>
  <c r="H151" i="7"/>
  <c r="G144" i="13"/>
  <c r="W141" i="13"/>
  <c r="V141" i="13"/>
  <c r="U141" i="13"/>
  <c r="S141" i="13"/>
  <c r="P141" i="13"/>
  <c r="O141" i="13"/>
  <c r="N141" i="13"/>
  <c r="L141" i="13"/>
  <c r="K141" i="13"/>
  <c r="I141" i="13"/>
  <c r="G141" i="13"/>
  <c r="X140" i="13"/>
  <c r="E265" i="9" s="1"/>
  <c r="W140" i="13"/>
  <c r="E264" i="9" s="1"/>
  <c r="V140" i="13"/>
  <c r="E263" i="9" s="1"/>
  <c r="U140" i="13"/>
  <c r="E262" i="9" s="1"/>
  <c r="E278" i="9" s="1"/>
  <c r="T140" i="13"/>
  <c r="E261" i="9" s="1"/>
  <c r="E277" i="9" s="1"/>
  <c r="S140" i="13"/>
  <c r="E260" i="9" s="1"/>
  <c r="E276" i="9" s="1"/>
  <c r="R140" i="13"/>
  <c r="E259" i="9" s="1"/>
  <c r="E275" i="9" s="1"/>
  <c r="Q140" i="13"/>
  <c r="E258" i="9" s="1"/>
  <c r="P140" i="13"/>
  <c r="E257" i="9" s="1"/>
  <c r="O140" i="13"/>
  <c r="E256" i="9" s="1"/>
  <c r="N140" i="13"/>
  <c r="E255" i="9" s="1"/>
  <c r="E271" i="9" s="1"/>
  <c r="M140" i="13"/>
  <c r="E254" i="9" s="1"/>
  <c r="L140" i="13"/>
  <c r="E253" i="9" s="1"/>
  <c r="K140" i="13"/>
  <c r="E252" i="9" s="1"/>
  <c r="J140" i="13"/>
  <c r="E251" i="9" s="1"/>
  <c r="I140" i="13"/>
  <c r="E250" i="9" s="1"/>
  <c r="H140" i="13"/>
  <c r="E249" i="9" s="1"/>
  <c r="G140" i="13"/>
  <c r="E248" i="9" s="1"/>
  <c r="W139" i="13"/>
  <c r="T139" i="13"/>
  <c r="S139" i="13"/>
  <c r="R139" i="13"/>
  <c r="P139" i="13"/>
  <c r="O139" i="13"/>
  <c r="M139" i="13"/>
  <c r="K139" i="13"/>
  <c r="J139" i="13"/>
  <c r="I139" i="13"/>
  <c r="G139" i="13"/>
  <c r="W138" i="13"/>
  <c r="V138" i="13"/>
  <c r="T138" i="13"/>
  <c r="S138" i="13"/>
  <c r="R138" i="13"/>
  <c r="Q138" i="13"/>
  <c r="O138" i="13"/>
  <c r="L138" i="13"/>
  <c r="K138" i="13"/>
  <c r="I138" i="13"/>
  <c r="G138" i="13"/>
  <c r="X137" i="13"/>
  <c r="W137" i="13"/>
  <c r="V137" i="13"/>
  <c r="T137" i="13"/>
  <c r="S137" i="13"/>
  <c r="Q137" i="13"/>
  <c r="O137" i="13"/>
  <c r="N137" i="13"/>
  <c r="M137" i="13"/>
  <c r="K137" i="13"/>
  <c r="H137" i="13"/>
  <c r="G137" i="13"/>
  <c r="W136" i="13"/>
  <c r="V136" i="13"/>
  <c r="U136" i="13"/>
  <c r="S136" i="13"/>
  <c r="P136" i="13"/>
  <c r="O136" i="13"/>
  <c r="M136" i="13"/>
  <c r="K136" i="13"/>
  <c r="J136" i="13"/>
  <c r="I136" i="13"/>
  <c r="G136" i="13"/>
  <c r="X135" i="13"/>
  <c r="W135" i="13"/>
  <c r="V152" i="7"/>
  <c r="U135" i="13"/>
  <c r="U152" i="13" s="1"/>
  <c r="T152" i="7"/>
  <c r="S135" i="13"/>
  <c r="R135" i="13"/>
  <c r="Q135" i="13"/>
  <c r="O135" i="13"/>
  <c r="O152" i="13" s="1"/>
  <c r="K135" i="13"/>
  <c r="K152" i="13" s="1"/>
  <c r="J152" i="7"/>
  <c r="I152" i="7"/>
  <c r="H135" i="13"/>
  <c r="G135" i="13"/>
  <c r="G152" i="13" s="1"/>
  <c r="W134" i="13"/>
  <c r="T134" i="13"/>
  <c r="S134" i="13"/>
  <c r="Q134" i="13"/>
  <c r="O134" i="13"/>
  <c r="N134" i="13"/>
  <c r="M134" i="13"/>
  <c r="K134" i="13"/>
  <c r="J134" i="13"/>
  <c r="I134" i="13"/>
  <c r="G134" i="13"/>
  <c r="W133" i="13"/>
  <c r="V133" i="13"/>
  <c r="U133" i="13"/>
  <c r="S133" i="13"/>
  <c r="P133" i="13"/>
  <c r="O133" i="13"/>
  <c r="L133" i="13"/>
  <c r="K133" i="13"/>
  <c r="I133" i="13"/>
  <c r="G133" i="13"/>
  <c r="X132" i="13"/>
  <c r="W132" i="13"/>
  <c r="U132" i="13"/>
  <c r="S132" i="13"/>
  <c r="R132" i="13"/>
  <c r="Q132" i="13"/>
  <c r="O132" i="13"/>
  <c r="N132" i="13"/>
  <c r="M132" i="13"/>
  <c r="K132" i="13"/>
  <c r="H132" i="13"/>
  <c r="G132" i="13"/>
  <c r="W131" i="13"/>
  <c r="T131" i="13"/>
  <c r="S131" i="13"/>
  <c r="R131" i="13"/>
  <c r="P131" i="13"/>
  <c r="O131" i="13"/>
  <c r="M131" i="13"/>
  <c r="K131" i="13"/>
  <c r="J131" i="13"/>
  <c r="I131" i="13"/>
  <c r="G131" i="13"/>
  <c r="V130" i="13"/>
  <c r="U130" i="13"/>
  <c r="S130" i="13"/>
  <c r="R130" i="13"/>
  <c r="Q130" i="13"/>
  <c r="K130" i="13"/>
  <c r="I130" i="13"/>
  <c r="X129" i="7"/>
  <c r="W129" i="7"/>
  <c r="V129" i="7"/>
  <c r="U129" i="7"/>
  <c r="T129" i="7"/>
  <c r="S129" i="7"/>
  <c r="R129" i="7"/>
  <c r="Q129" i="7"/>
  <c r="P129" i="7"/>
  <c r="O129" i="7"/>
  <c r="N129" i="7"/>
  <c r="M129" i="7"/>
  <c r="L129" i="7"/>
  <c r="K129" i="7"/>
  <c r="J129" i="7"/>
  <c r="I129" i="7"/>
  <c r="H129" i="7"/>
  <c r="G129" i="7"/>
  <c r="V126" i="7"/>
  <c r="Q126" i="7"/>
  <c r="P126" i="7"/>
  <c r="O126" i="7"/>
  <c r="L126" i="7"/>
  <c r="U125" i="7"/>
  <c r="R125" i="7"/>
  <c r="Q125" i="7"/>
  <c r="U124" i="7"/>
  <c r="T124" i="7"/>
  <c r="S124" i="7"/>
  <c r="P124" i="7"/>
  <c r="X120" i="13"/>
  <c r="W120" i="13"/>
  <c r="U120" i="13"/>
  <c r="S120" i="13"/>
  <c r="R120" i="13"/>
  <c r="Q120" i="13"/>
  <c r="O120" i="13"/>
  <c r="N120" i="13"/>
  <c r="M120" i="13"/>
  <c r="K120" i="13"/>
  <c r="H120" i="13"/>
  <c r="G120" i="13"/>
  <c r="W119" i="13"/>
  <c r="W126" i="13" s="1"/>
  <c r="S119" i="13"/>
  <c r="R126" i="7"/>
  <c r="P119" i="13"/>
  <c r="O119" i="13"/>
  <c r="N126" i="7"/>
  <c r="K119" i="13"/>
  <c r="J119" i="13"/>
  <c r="I119" i="13"/>
  <c r="G119" i="13"/>
  <c r="G126" i="13" s="1"/>
  <c r="W118" i="13"/>
  <c r="D264" i="10" s="1"/>
  <c r="D280" i="10" s="1"/>
  <c r="V118" i="13"/>
  <c r="D263" i="10" s="1"/>
  <c r="D279" i="10" s="1"/>
  <c r="U118" i="13"/>
  <c r="D262" i="10" s="1"/>
  <c r="S118" i="13"/>
  <c r="D260" i="10" s="1"/>
  <c r="R118" i="13"/>
  <c r="D259" i="10" s="1"/>
  <c r="Q118" i="13"/>
  <c r="D258" i="10" s="1"/>
  <c r="O118" i="13"/>
  <c r="D256" i="10" s="1"/>
  <c r="D272" i="10" s="1"/>
  <c r="L118" i="13"/>
  <c r="D253" i="10" s="1"/>
  <c r="K118" i="13"/>
  <c r="D252" i="10" s="1"/>
  <c r="I118" i="13"/>
  <c r="D250" i="10" s="1"/>
  <c r="G118" i="13"/>
  <c r="D248" i="10" s="1"/>
  <c r="W117" i="13"/>
  <c r="V124" i="7"/>
  <c r="T117" i="13"/>
  <c r="S117" i="13"/>
  <c r="R124" i="7"/>
  <c r="O117" i="13"/>
  <c r="N117" i="13"/>
  <c r="M117" i="13"/>
  <c r="G117" i="13"/>
  <c r="W114" i="13"/>
  <c r="V114" i="13"/>
  <c r="U114" i="13"/>
  <c r="S114" i="13"/>
  <c r="P114" i="13"/>
  <c r="O114" i="13"/>
  <c r="M114" i="13"/>
  <c r="K114" i="13"/>
  <c r="J114" i="13"/>
  <c r="I114" i="13"/>
  <c r="G114" i="13"/>
  <c r="X113" i="13"/>
  <c r="D265" i="9" s="1"/>
  <c r="D281" i="9" s="1"/>
  <c r="W113" i="13"/>
  <c r="D264" i="9" s="1"/>
  <c r="V113" i="13"/>
  <c r="D263" i="9" s="1"/>
  <c r="U113" i="13"/>
  <c r="D262" i="9" s="1"/>
  <c r="T113" i="13"/>
  <c r="D261" i="9" s="1"/>
  <c r="S113" i="13"/>
  <c r="D260" i="9" s="1"/>
  <c r="R113" i="13"/>
  <c r="D259" i="9" s="1"/>
  <c r="Q113" i="13"/>
  <c r="D258" i="9" s="1"/>
  <c r="P113" i="13"/>
  <c r="D257" i="9" s="1"/>
  <c r="O113" i="13"/>
  <c r="D256" i="9" s="1"/>
  <c r="D272" i="9" s="1"/>
  <c r="N113" i="13"/>
  <c r="D255" i="9" s="1"/>
  <c r="M113" i="13"/>
  <c r="D254" i="9" s="1"/>
  <c r="L113" i="13"/>
  <c r="D253" i="9" s="1"/>
  <c r="K113" i="13"/>
  <c r="D252" i="9" s="1"/>
  <c r="J113" i="13"/>
  <c r="D251" i="9" s="1"/>
  <c r="I113" i="13"/>
  <c r="D250" i="9" s="1"/>
  <c r="H113" i="13"/>
  <c r="D249" i="9" s="1"/>
  <c r="G113" i="13"/>
  <c r="D248" i="9" s="1"/>
  <c r="W112" i="13"/>
  <c r="T112" i="13"/>
  <c r="S112" i="13"/>
  <c r="Q112" i="13"/>
  <c r="O112" i="13"/>
  <c r="N112" i="13"/>
  <c r="M112" i="13"/>
  <c r="K112" i="13"/>
  <c r="J112" i="13"/>
  <c r="I112" i="13"/>
  <c r="G112" i="13"/>
  <c r="W111" i="13"/>
  <c r="V111" i="13"/>
  <c r="U111" i="13"/>
  <c r="S111" i="13"/>
  <c r="Q111" i="13"/>
  <c r="P111" i="13"/>
  <c r="O111" i="13"/>
  <c r="L111" i="13"/>
  <c r="K111" i="13"/>
  <c r="I111" i="13"/>
  <c r="G111" i="13"/>
  <c r="X110" i="13"/>
  <c r="W110" i="13"/>
  <c r="U110" i="13"/>
  <c r="S110" i="13"/>
  <c r="R110" i="13"/>
  <c r="Q110" i="13"/>
  <c r="O110" i="13"/>
  <c r="N110" i="13"/>
  <c r="M110" i="13"/>
  <c r="K110" i="13"/>
  <c r="H110" i="13"/>
  <c r="G110" i="13"/>
  <c r="W109" i="13"/>
  <c r="U109" i="13"/>
  <c r="T109" i="13"/>
  <c r="S109" i="13"/>
  <c r="P109" i="13"/>
  <c r="O109" i="13"/>
  <c r="M109" i="13"/>
  <c r="K109" i="13"/>
  <c r="J109" i="13"/>
  <c r="I109" i="13"/>
  <c r="G109" i="13"/>
  <c r="U108" i="13"/>
  <c r="U125" i="13" s="1"/>
  <c r="T125" i="7"/>
  <c r="S108" i="13"/>
  <c r="R108" i="13"/>
  <c r="Q108" i="13"/>
  <c r="N125" i="7"/>
  <c r="L108" i="13"/>
  <c r="X107" i="13"/>
  <c r="W107" i="13"/>
  <c r="T107" i="13"/>
  <c r="S107" i="13"/>
  <c r="Q107" i="13"/>
  <c r="O107" i="13"/>
  <c r="N107" i="13"/>
  <c r="M107" i="13"/>
  <c r="K107" i="13"/>
  <c r="I107" i="13"/>
  <c r="H107" i="13"/>
  <c r="G107" i="13"/>
  <c r="W106" i="13"/>
  <c r="V106" i="13"/>
  <c r="U106" i="13"/>
  <c r="S106" i="13"/>
  <c r="P106" i="13"/>
  <c r="O106" i="13"/>
  <c r="M106" i="13"/>
  <c r="K106" i="13"/>
  <c r="J106" i="13"/>
  <c r="I106" i="13"/>
  <c r="G106" i="13"/>
  <c r="X105" i="13"/>
  <c r="W105" i="13"/>
  <c r="U105" i="13"/>
  <c r="S105" i="13"/>
  <c r="R105" i="13"/>
  <c r="Q105" i="13"/>
  <c r="O105" i="13"/>
  <c r="M105" i="13"/>
  <c r="L105" i="13"/>
  <c r="K105" i="13"/>
  <c r="H105" i="13"/>
  <c r="G105" i="13"/>
  <c r="W104" i="13"/>
  <c r="T104" i="13"/>
  <c r="S104" i="13"/>
  <c r="O104" i="13"/>
  <c r="N104" i="13"/>
  <c r="M104" i="13"/>
  <c r="K104" i="13"/>
  <c r="J104" i="13"/>
  <c r="I104" i="13"/>
  <c r="G104" i="13"/>
  <c r="V103" i="13"/>
  <c r="Q103" i="13"/>
  <c r="P103" i="13"/>
  <c r="O103" i="13"/>
  <c r="K103" i="13"/>
  <c r="I103" i="13"/>
  <c r="X102" i="7"/>
  <c r="W102" i="7"/>
  <c r="V102" i="7"/>
  <c r="U102" i="7"/>
  <c r="T102" i="7"/>
  <c r="S102" i="7"/>
  <c r="R102" i="7"/>
  <c r="Q102" i="7"/>
  <c r="P102" i="7"/>
  <c r="O102" i="7"/>
  <c r="N102" i="7"/>
  <c r="M102" i="7"/>
  <c r="L102" i="7"/>
  <c r="K102" i="7"/>
  <c r="J102" i="7"/>
  <c r="I102" i="7"/>
  <c r="H102" i="7"/>
  <c r="G102" i="7"/>
  <c r="V99" i="7"/>
  <c r="T99" i="7"/>
  <c r="P99" i="7"/>
  <c r="K99" i="7"/>
  <c r="I99" i="7"/>
  <c r="X98" i="7"/>
  <c r="O98" i="7"/>
  <c r="H98" i="7"/>
  <c r="O97" i="7"/>
  <c r="M97" i="7"/>
  <c r="O96" i="7"/>
  <c r="X93" i="13"/>
  <c r="W93" i="13"/>
  <c r="U93" i="13"/>
  <c r="S93" i="13"/>
  <c r="R93" i="13"/>
  <c r="Q93" i="13"/>
  <c r="O93" i="13"/>
  <c r="M93" i="13"/>
  <c r="L93" i="13"/>
  <c r="K93" i="13"/>
  <c r="H93" i="13"/>
  <c r="G93" i="13"/>
  <c r="W92" i="13"/>
  <c r="W99" i="13" s="1"/>
  <c r="T92" i="13"/>
  <c r="M92" i="13"/>
  <c r="K92" i="13"/>
  <c r="J92" i="13"/>
  <c r="G92" i="13"/>
  <c r="G99" i="13" s="1"/>
  <c r="W91" i="13"/>
  <c r="C264" i="10" s="1"/>
  <c r="C280" i="10" s="1"/>
  <c r="V91" i="13"/>
  <c r="C263" i="10" s="1"/>
  <c r="U91" i="13"/>
  <c r="C262" i="10" s="1"/>
  <c r="S91" i="13"/>
  <c r="C260" i="10" s="1"/>
  <c r="Q91" i="13"/>
  <c r="C258" i="10" s="1"/>
  <c r="P91" i="13"/>
  <c r="C257" i="10" s="1"/>
  <c r="O91" i="13"/>
  <c r="C256" i="10" s="1"/>
  <c r="L91" i="13"/>
  <c r="C253" i="10" s="1"/>
  <c r="K91" i="13"/>
  <c r="C252" i="10" s="1"/>
  <c r="J97" i="7"/>
  <c r="I91" i="13"/>
  <c r="C250" i="10" s="1"/>
  <c r="G91" i="13"/>
  <c r="C248" i="10" s="1"/>
  <c r="X90" i="13"/>
  <c r="T97" i="7"/>
  <c r="Q90" i="13"/>
  <c r="O90" i="13"/>
  <c r="N90" i="13"/>
  <c r="K90" i="13"/>
  <c r="H90" i="13"/>
  <c r="W87" i="13"/>
  <c r="U87" i="13"/>
  <c r="T87" i="13"/>
  <c r="S87" i="13"/>
  <c r="P87" i="13"/>
  <c r="O87" i="13"/>
  <c r="M87" i="13"/>
  <c r="K87" i="13"/>
  <c r="J87" i="13"/>
  <c r="I87" i="13"/>
  <c r="G87" i="13"/>
  <c r="X86" i="13"/>
  <c r="C265" i="9" s="1"/>
  <c r="W86" i="13"/>
  <c r="C264" i="9" s="1"/>
  <c r="V86" i="13"/>
  <c r="C263" i="9" s="1"/>
  <c r="C279" i="9" s="1"/>
  <c r="U86" i="13"/>
  <c r="C262" i="9" s="1"/>
  <c r="T86" i="13"/>
  <c r="C261" i="9" s="1"/>
  <c r="S86" i="13"/>
  <c r="C260" i="9" s="1"/>
  <c r="R86" i="13"/>
  <c r="C259" i="9" s="1"/>
  <c r="Q86" i="13"/>
  <c r="C258" i="9" s="1"/>
  <c r="P86" i="13"/>
  <c r="C257" i="9" s="1"/>
  <c r="O86" i="13"/>
  <c r="C256" i="9" s="1"/>
  <c r="N86" i="13"/>
  <c r="C255" i="9" s="1"/>
  <c r="M86" i="13"/>
  <c r="C254" i="9" s="1"/>
  <c r="C270" i="9" s="1"/>
  <c r="L86" i="13"/>
  <c r="C253" i="9" s="1"/>
  <c r="K86" i="13"/>
  <c r="C252" i="9" s="1"/>
  <c r="J86" i="13"/>
  <c r="C251" i="9" s="1"/>
  <c r="I86" i="13"/>
  <c r="C250" i="9" s="1"/>
  <c r="H86" i="13"/>
  <c r="C249" i="9" s="1"/>
  <c r="G86" i="13"/>
  <c r="C248" i="9" s="1"/>
  <c r="X85" i="13"/>
  <c r="W85" i="13"/>
  <c r="T85" i="13"/>
  <c r="S85" i="13"/>
  <c r="Q85" i="13"/>
  <c r="O85" i="13"/>
  <c r="N85" i="13"/>
  <c r="M85" i="13"/>
  <c r="K85" i="13"/>
  <c r="I85" i="13"/>
  <c r="H85" i="13"/>
  <c r="G85" i="13"/>
  <c r="X84" i="13"/>
  <c r="W84" i="13"/>
  <c r="V84" i="13"/>
  <c r="S84" i="13"/>
  <c r="P84" i="13"/>
  <c r="O84" i="13"/>
  <c r="K84" i="13"/>
  <c r="J84" i="13"/>
  <c r="I84" i="13"/>
  <c r="H84" i="13"/>
  <c r="G84" i="13"/>
  <c r="X83" i="13"/>
  <c r="W83" i="13"/>
  <c r="U83" i="13"/>
  <c r="S83" i="13"/>
  <c r="R83" i="13"/>
  <c r="Q83" i="13"/>
  <c r="O83" i="13"/>
  <c r="M83" i="13"/>
  <c r="L83" i="13"/>
  <c r="K83" i="13"/>
  <c r="J83" i="13"/>
  <c r="H83" i="13"/>
  <c r="G83" i="13"/>
  <c r="W82" i="13"/>
  <c r="T82" i="13"/>
  <c r="S82" i="13"/>
  <c r="O82" i="13"/>
  <c r="N82" i="13"/>
  <c r="M82" i="13"/>
  <c r="L82" i="13"/>
  <c r="K82" i="13"/>
  <c r="J82" i="13"/>
  <c r="G82" i="13"/>
  <c r="W81" i="13"/>
  <c r="W98" i="13" s="1"/>
  <c r="V81" i="13"/>
  <c r="R98" i="7"/>
  <c r="O81" i="13"/>
  <c r="L81" i="13"/>
  <c r="K81" i="13"/>
  <c r="I81" i="13"/>
  <c r="I98" i="13" s="1"/>
  <c r="G81" i="13"/>
  <c r="G98" i="13" s="1"/>
  <c r="X80" i="13"/>
  <c r="W80" i="13"/>
  <c r="S80" i="13"/>
  <c r="R80" i="13"/>
  <c r="Q80" i="13"/>
  <c r="P80" i="13"/>
  <c r="O80" i="13"/>
  <c r="N80" i="13"/>
  <c r="K80" i="13"/>
  <c r="H80" i="13"/>
  <c r="G80" i="13"/>
  <c r="W79" i="13"/>
  <c r="U79" i="13"/>
  <c r="T79" i="13"/>
  <c r="S79" i="13"/>
  <c r="R79" i="13"/>
  <c r="P79" i="13"/>
  <c r="O79" i="13"/>
  <c r="M79" i="13"/>
  <c r="K79" i="13"/>
  <c r="J79" i="13"/>
  <c r="I79" i="13"/>
  <c r="G79" i="13"/>
  <c r="W78" i="13"/>
  <c r="V78" i="13"/>
  <c r="U78" i="13"/>
  <c r="T78" i="13"/>
  <c r="S78" i="13"/>
  <c r="R78" i="13"/>
  <c r="O78" i="13"/>
  <c r="L78" i="13"/>
  <c r="K78" i="13"/>
  <c r="G78" i="13"/>
  <c r="X77" i="13"/>
  <c r="W77" i="13"/>
  <c r="V77" i="13"/>
  <c r="T77" i="13"/>
  <c r="S77" i="13"/>
  <c r="Q77" i="13"/>
  <c r="O77" i="13"/>
  <c r="N77" i="13"/>
  <c r="M77" i="13"/>
  <c r="K77" i="13"/>
  <c r="I77" i="13"/>
  <c r="H77" i="13"/>
  <c r="G77" i="13"/>
  <c r="V76" i="13"/>
  <c r="S76" i="13"/>
  <c r="P76" i="13"/>
  <c r="O76" i="13"/>
  <c r="M96" i="7"/>
  <c r="L96" i="7"/>
  <c r="K76" i="13"/>
  <c r="J76" i="13"/>
  <c r="X75" i="7"/>
  <c r="W75" i="7"/>
  <c r="V75" i="7"/>
  <c r="U75" i="7"/>
  <c r="T75" i="7"/>
  <c r="S75" i="7"/>
  <c r="R75" i="7"/>
  <c r="Q75" i="7"/>
  <c r="P75" i="7"/>
  <c r="O75" i="7"/>
  <c r="N75" i="7"/>
  <c r="M75" i="7"/>
  <c r="L75" i="7"/>
  <c r="K75" i="7"/>
  <c r="J75" i="7"/>
  <c r="I75" i="7"/>
  <c r="H75" i="7"/>
  <c r="G75" i="7"/>
  <c r="U72" i="7"/>
  <c r="T72" i="7"/>
  <c r="S72" i="7"/>
  <c r="P72" i="7"/>
  <c r="O72" i="7"/>
  <c r="V71" i="7"/>
  <c r="R71" i="7"/>
  <c r="Q71" i="7"/>
  <c r="I71" i="7"/>
  <c r="X70" i="7"/>
  <c r="W70" i="7"/>
  <c r="S70" i="7"/>
  <c r="I70" i="7"/>
  <c r="H70" i="7"/>
  <c r="G70" i="7"/>
  <c r="X39" i="7"/>
  <c r="W66" i="13"/>
  <c r="W39" i="13" s="1"/>
  <c r="W66" i="11" s="1"/>
  <c r="V66" i="13"/>
  <c r="U66" i="13"/>
  <c r="T66" i="13"/>
  <c r="S66" i="13"/>
  <c r="R66" i="13"/>
  <c r="O66" i="13"/>
  <c r="O39" i="13" s="1"/>
  <c r="O66" i="11" s="1"/>
  <c r="L66" i="13"/>
  <c r="K66" i="13"/>
  <c r="H39" i="7"/>
  <c r="H66" i="5" s="1"/>
  <c r="G66" i="13"/>
  <c r="G39" i="13" s="1"/>
  <c r="G66" i="11" s="1"/>
  <c r="X65" i="13"/>
  <c r="W65" i="13"/>
  <c r="V65" i="13"/>
  <c r="T65" i="13"/>
  <c r="S65" i="13"/>
  <c r="Q65" i="13"/>
  <c r="O65" i="13"/>
  <c r="N65" i="13"/>
  <c r="M65" i="13"/>
  <c r="K65" i="13"/>
  <c r="J72" i="7"/>
  <c r="I65" i="13"/>
  <c r="H65" i="13"/>
  <c r="G65" i="13"/>
  <c r="X64" i="13"/>
  <c r="W64" i="13"/>
  <c r="V64" i="13"/>
  <c r="S64" i="13"/>
  <c r="P64" i="13"/>
  <c r="O64" i="13"/>
  <c r="L37" i="7"/>
  <c r="K64" i="13"/>
  <c r="J64" i="13"/>
  <c r="I64" i="13"/>
  <c r="H64" i="13"/>
  <c r="G64" i="13"/>
  <c r="X63" i="13"/>
  <c r="W63" i="13"/>
  <c r="U63" i="13"/>
  <c r="S63" i="13"/>
  <c r="R63" i="13"/>
  <c r="Q63" i="13"/>
  <c r="O63" i="13"/>
  <c r="N70" i="7"/>
  <c r="M63" i="13"/>
  <c r="L63" i="13"/>
  <c r="K63" i="13"/>
  <c r="J63" i="13"/>
  <c r="H63" i="13"/>
  <c r="G63" i="13"/>
  <c r="W60" i="13"/>
  <c r="W33" i="13" s="1"/>
  <c r="W60" i="11" s="1"/>
  <c r="U71" i="7"/>
  <c r="T60" i="13"/>
  <c r="S60" i="13"/>
  <c r="P33" i="7"/>
  <c r="O60" i="13"/>
  <c r="N60" i="13"/>
  <c r="M60" i="13"/>
  <c r="L60" i="13"/>
  <c r="K60" i="13"/>
  <c r="J60" i="13"/>
  <c r="G60" i="13"/>
  <c r="X59" i="13"/>
  <c r="W59" i="13"/>
  <c r="V59" i="13"/>
  <c r="U59" i="13"/>
  <c r="T59" i="13"/>
  <c r="S59" i="13"/>
  <c r="R59" i="13"/>
  <c r="Q59" i="13"/>
  <c r="P59" i="13"/>
  <c r="O59" i="13"/>
  <c r="N59" i="13"/>
  <c r="M59" i="13"/>
  <c r="L59" i="13"/>
  <c r="K59" i="13"/>
  <c r="J59" i="13"/>
  <c r="I59" i="13"/>
  <c r="H59" i="13"/>
  <c r="G59" i="13"/>
  <c r="X58" i="13"/>
  <c r="W58" i="13"/>
  <c r="T31" i="7"/>
  <c r="S58" i="13"/>
  <c r="S31" i="13" s="1"/>
  <c r="S58" i="11" s="1"/>
  <c r="R58" i="13"/>
  <c r="Q58" i="13"/>
  <c r="P58" i="13"/>
  <c r="O58" i="13"/>
  <c r="N58" i="13"/>
  <c r="K58" i="13"/>
  <c r="K31" i="13" s="1"/>
  <c r="K58" i="11" s="1"/>
  <c r="G58" i="12" s="1"/>
  <c r="H58" i="13"/>
  <c r="G58" i="13"/>
  <c r="G31" i="13" s="1"/>
  <c r="G58" i="11" s="1"/>
  <c r="W57" i="13"/>
  <c r="W30" i="13" s="1"/>
  <c r="W57" i="11" s="1"/>
  <c r="V30" i="7"/>
  <c r="U57" i="13"/>
  <c r="T57" i="13"/>
  <c r="S57" i="13"/>
  <c r="R57" i="13"/>
  <c r="P57" i="13"/>
  <c r="O57" i="13"/>
  <c r="M57" i="13"/>
  <c r="K57" i="13"/>
  <c r="K30" i="13" s="1"/>
  <c r="K57" i="11" s="1"/>
  <c r="J57" i="13"/>
  <c r="I57" i="13"/>
  <c r="I30" i="13" s="1"/>
  <c r="I57" i="11" s="1"/>
  <c r="G57" i="13"/>
  <c r="G30" i="13" s="1"/>
  <c r="G57" i="11" s="1"/>
  <c r="W56" i="13"/>
  <c r="V56" i="13"/>
  <c r="U56" i="13"/>
  <c r="T56" i="13"/>
  <c r="S56" i="13"/>
  <c r="R56" i="13"/>
  <c r="O56" i="13"/>
  <c r="L56" i="13"/>
  <c r="K56" i="13"/>
  <c r="G56" i="13"/>
  <c r="X55" i="13"/>
  <c r="W55" i="13"/>
  <c r="W22" i="13" s="1"/>
  <c r="V55" i="13"/>
  <c r="T55" i="13"/>
  <c r="S55" i="13"/>
  <c r="S22" i="13" s="1"/>
  <c r="Q55" i="13"/>
  <c r="O55" i="13"/>
  <c r="O22" i="13" s="1"/>
  <c r="N55" i="13"/>
  <c r="M55" i="13"/>
  <c r="M22" i="13" s="1"/>
  <c r="K55" i="13"/>
  <c r="K22" i="13" s="1"/>
  <c r="I55" i="13"/>
  <c r="H55" i="13"/>
  <c r="G55" i="13"/>
  <c r="X54" i="13"/>
  <c r="W54" i="13"/>
  <c r="V54" i="13"/>
  <c r="S54" i="13"/>
  <c r="P54" i="13"/>
  <c r="O54" i="13"/>
  <c r="N71" i="7"/>
  <c r="M71" i="7"/>
  <c r="L71" i="7"/>
  <c r="K54" i="13"/>
  <c r="J54" i="13"/>
  <c r="I54" i="13"/>
  <c r="H54" i="13"/>
  <c r="G54" i="13"/>
  <c r="X53" i="13"/>
  <c r="W53" i="13"/>
  <c r="U53" i="13"/>
  <c r="S53" i="13"/>
  <c r="R53" i="13"/>
  <c r="Q53" i="13"/>
  <c r="Q18" i="13" s="1"/>
  <c r="Q45" i="11" s="1"/>
  <c r="O53" i="13"/>
  <c r="N18" i="7"/>
  <c r="M53" i="13"/>
  <c r="L53" i="13"/>
  <c r="K53" i="13"/>
  <c r="K18" i="13" s="1"/>
  <c r="K45" i="11" s="1"/>
  <c r="G45" i="12" s="1"/>
  <c r="J53" i="13"/>
  <c r="H53" i="13"/>
  <c r="G53" i="13"/>
  <c r="G18" i="13" s="1"/>
  <c r="G45" i="11" s="1"/>
  <c r="W52" i="13"/>
  <c r="W15" i="13" s="1"/>
  <c r="T52" i="13"/>
  <c r="S52" i="13"/>
  <c r="S15" i="13" s="1"/>
  <c r="O52" i="13"/>
  <c r="N52" i="13"/>
  <c r="M52" i="13"/>
  <c r="L52" i="13"/>
  <c r="K52" i="13"/>
  <c r="J52" i="13"/>
  <c r="G52" i="13"/>
  <c r="W51" i="13"/>
  <c r="V51" i="13"/>
  <c r="U51" i="13"/>
  <c r="U14" i="13" s="1"/>
  <c r="S51" i="13"/>
  <c r="S14" i="13" s="1"/>
  <c r="Q51" i="13"/>
  <c r="P51" i="13"/>
  <c r="O51" i="13"/>
  <c r="O14" i="13" s="1"/>
  <c r="N51" i="13"/>
  <c r="L51" i="13"/>
  <c r="K51" i="13"/>
  <c r="K14" i="13" s="1"/>
  <c r="I51" i="13"/>
  <c r="G51" i="13"/>
  <c r="X50" i="13"/>
  <c r="W50" i="13"/>
  <c r="U50" i="13"/>
  <c r="S50" i="13"/>
  <c r="S9" i="13" s="1"/>
  <c r="R50" i="13"/>
  <c r="Q50" i="13"/>
  <c r="P50" i="13"/>
  <c r="O50" i="13"/>
  <c r="N50" i="13"/>
  <c r="K50" i="13"/>
  <c r="H50" i="13"/>
  <c r="G50" i="13"/>
  <c r="G9" i="13" s="1"/>
  <c r="W49" i="13"/>
  <c r="U49" i="13"/>
  <c r="T49" i="13"/>
  <c r="S49" i="13"/>
  <c r="R49" i="13"/>
  <c r="P49" i="13"/>
  <c r="O49" i="13"/>
  <c r="M49" i="13"/>
  <c r="K49" i="13"/>
  <c r="J49" i="13"/>
  <c r="I49" i="13"/>
  <c r="G49" i="13"/>
  <c r="X48" i="7"/>
  <c r="W48" i="7"/>
  <c r="V48" i="7"/>
  <c r="U48" i="7"/>
  <c r="T48" i="7"/>
  <c r="S48" i="7"/>
  <c r="R48" i="7"/>
  <c r="Q48" i="7"/>
  <c r="P48" i="7"/>
  <c r="O48" i="7"/>
  <c r="N48" i="7"/>
  <c r="M48" i="7"/>
  <c r="L48" i="7"/>
  <c r="K48" i="7"/>
  <c r="J48" i="7"/>
  <c r="I48" i="7"/>
  <c r="H48" i="7"/>
  <c r="G48" i="7"/>
  <c r="T45" i="7"/>
  <c r="W39" i="7"/>
  <c r="V39" i="7"/>
  <c r="U39" i="7"/>
  <c r="T39" i="7"/>
  <c r="S39" i="7"/>
  <c r="S66" i="5" s="1"/>
  <c r="R39" i="7"/>
  <c r="R66" i="5" s="1"/>
  <c r="N66" i="6" s="1"/>
  <c r="Q39" i="7"/>
  <c r="Q45" i="7" s="1"/>
  <c r="P39" i="7"/>
  <c r="O39" i="7"/>
  <c r="N39" i="7"/>
  <c r="L39" i="7"/>
  <c r="K39" i="7"/>
  <c r="J39" i="7"/>
  <c r="I39" i="7"/>
  <c r="G39" i="7"/>
  <c r="X38" i="7"/>
  <c r="W38" i="7"/>
  <c r="W45" i="7" s="1"/>
  <c r="V38" i="7"/>
  <c r="U38" i="7"/>
  <c r="U45" i="7" s="1"/>
  <c r="T38" i="7"/>
  <c r="S38" i="7"/>
  <c r="R38" i="7"/>
  <c r="R45" i="7" s="1"/>
  <c r="Q38" i="7"/>
  <c r="Q65" i="5" s="1"/>
  <c r="P38" i="7"/>
  <c r="P45" i="7" s="1"/>
  <c r="N38" i="7"/>
  <c r="N45" i="7" s="1"/>
  <c r="M38" i="7"/>
  <c r="L38" i="7"/>
  <c r="L45" i="7" s="1"/>
  <c r="K38" i="7"/>
  <c r="K45" i="7" s="1"/>
  <c r="I38" i="7"/>
  <c r="I45" i="7" s="1"/>
  <c r="H38" i="7"/>
  <c r="G38" i="7"/>
  <c r="G45" i="7" s="1"/>
  <c r="X37" i="7"/>
  <c r="W37" i="7"/>
  <c r="V37" i="7"/>
  <c r="U37" i="7"/>
  <c r="T37" i="7"/>
  <c r="S37" i="7"/>
  <c r="S64" i="5" s="1"/>
  <c r="R37" i="7"/>
  <c r="R64" i="5" s="1"/>
  <c r="P37" i="7"/>
  <c r="P64" i="5" s="1"/>
  <c r="O37" i="7"/>
  <c r="N37" i="7"/>
  <c r="M37" i="7"/>
  <c r="K37" i="7"/>
  <c r="J37" i="7"/>
  <c r="I37" i="7"/>
  <c r="H37" i="7"/>
  <c r="G37" i="7"/>
  <c r="X36" i="7"/>
  <c r="X43" i="7" s="1"/>
  <c r="W36" i="7"/>
  <c r="W43" i="7" s="1"/>
  <c r="V36" i="7"/>
  <c r="V43" i="7" s="1"/>
  <c r="U36" i="7"/>
  <c r="T36" i="7"/>
  <c r="T43" i="7" s="1"/>
  <c r="R36" i="7"/>
  <c r="R63" i="5" s="1"/>
  <c r="Q36" i="7"/>
  <c r="Q63" i="5" s="1"/>
  <c r="D18" i="4" s="1"/>
  <c r="P36" i="7"/>
  <c r="O36" i="7"/>
  <c r="O43" i="7" s="1"/>
  <c r="M36" i="7"/>
  <c r="M43" i="7" s="1"/>
  <c r="L36" i="7"/>
  <c r="L43" i="7" s="1"/>
  <c r="K36" i="7"/>
  <c r="K43" i="7" s="1"/>
  <c r="J36" i="7"/>
  <c r="I36" i="7"/>
  <c r="I43" i="7" s="1"/>
  <c r="H36" i="7"/>
  <c r="H43" i="7" s="1"/>
  <c r="G36" i="7"/>
  <c r="G43" i="7" s="1"/>
  <c r="X33" i="7"/>
  <c r="W33" i="7"/>
  <c r="V33" i="7"/>
  <c r="T33" i="7"/>
  <c r="S33" i="7"/>
  <c r="R33" i="7"/>
  <c r="R60" i="5" s="1"/>
  <c r="Q33" i="7"/>
  <c r="Q60" i="5" s="1"/>
  <c r="M60" i="6" s="1"/>
  <c r="O33" i="7"/>
  <c r="O60" i="5" s="1"/>
  <c r="K60" i="6" s="1"/>
  <c r="N33" i="7"/>
  <c r="M33" i="7"/>
  <c r="L33" i="7"/>
  <c r="K33" i="7"/>
  <c r="J33" i="7"/>
  <c r="I33" i="7"/>
  <c r="H33" i="7"/>
  <c r="G33" i="7"/>
  <c r="X32" i="7"/>
  <c r="V32" i="7"/>
  <c r="U32" i="7"/>
  <c r="T32" i="7"/>
  <c r="S32" i="7"/>
  <c r="Q32" i="7"/>
  <c r="Q59" i="5" s="1"/>
  <c r="P32" i="7"/>
  <c r="P59" i="5" s="1"/>
  <c r="D97" i="3" s="1"/>
  <c r="D113" i="3" s="1"/>
  <c r="O32" i="7"/>
  <c r="O59" i="5" s="1"/>
  <c r="D96" i="3" s="1"/>
  <c r="N32" i="7"/>
  <c r="M32" i="7"/>
  <c r="L32" i="7"/>
  <c r="K32" i="7"/>
  <c r="J32" i="7"/>
  <c r="H32" i="7"/>
  <c r="X31" i="7"/>
  <c r="W31" i="7"/>
  <c r="V31" i="7"/>
  <c r="U31" i="7"/>
  <c r="S31" i="7"/>
  <c r="R31" i="7"/>
  <c r="Q31" i="7"/>
  <c r="P31" i="7"/>
  <c r="P58" i="5" s="1"/>
  <c r="L58" i="6" s="1"/>
  <c r="O31" i="7"/>
  <c r="O58" i="5" s="1"/>
  <c r="N31" i="7"/>
  <c r="N58" i="5" s="1"/>
  <c r="J58" i="6" s="1"/>
  <c r="M31" i="7"/>
  <c r="L31" i="7"/>
  <c r="J31" i="7"/>
  <c r="H31" i="7"/>
  <c r="X30" i="7"/>
  <c r="W30" i="7"/>
  <c r="U30" i="7"/>
  <c r="T30" i="7"/>
  <c r="S30" i="7"/>
  <c r="R30" i="7"/>
  <c r="Q30" i="7"/>
  <c r="P30" i="7"/>
  <c r="O30" i="7"/>
  <c r="N30" i="7"/>
  <c r="N57" i="5" s="1"/>
  <c r="L30" i="7"/>
  <c r="L57" i="5" s="1"/>
  <c r="L23" i="5" s="1"/>
  <c r="J30" i="7"/>
  <c r="J57" i="5" s="1"/>
  <c r="H30" i="7"/>
  <c r="G30" i="7"/>
  <c r="X28" i="13"/>
  <c r="X55" i="11" s="1"/>
  <c r="W28" i="13"/>
  <c r="W55" i="11" s="1"/>
  <c r="U28" i="13"/>
  <c r="U55" i="11" s="1"/>
  <c r="S28" i="13"/>
  <c r="S55" i="11" s="1"/>
  <c r="R28" i="13"/>
  <c r="R55" i="11" s="1"/>
  <c r="Q28" i="13"/>
  <c r="Q55" i="11" s="1"/>
  <c r="P28" i="13"/>
  <c r="P55" i="11" s="1"/>
  <c r="O28" i="13"/>
  <c r="O55" i="11" s="1"/>
  <c r="N28" i="13"/>
  <c r="N55" i="11" s="1"/>
  <c r="K28" i="13"/>
  <c r="K55" i="11" s="1"/>
  <c r="H28" i="13"/>
  <c r="H55" i="11" s="1"/>
  <c r="G28" i="13"/>
  <c r="G55" i="11" s="1"/>
  <c r="W27" i="13"/>
  <c r="W54" i="11" s="1"/>
  <c r="U27" i="13"/>
  <c r="U54" i="11" s="1"/>
  <c r="T27" i="13"/>
  <c r="T54" i="11" s="1"/>
  <c r="S27" i="13"/>
  <c r="S54" i="11" s="1"/>
  <c r="R27" i="13"/>
  <c r="R54" i="11" s="1"/>
  <c r="P27" i="13"/>
  <c r="P54" i="11" s="1"/>
  <c r="O27" i="13"/>
  <c r="O54" i="11" s="1"/>
  <c r="M27" i="13"/>
  <c r="M54" i="11" s="1"/>
  <c r="K27" i="13"/>
  <c r="K54" i="11" s="1"/>
  <c r="J27" i="13"/>
  <c r="J54" i="11" s="1"/>
  <c r="I27" i="13"/>
  <c r="I54" i="11" s="1"/>
  <c r="I20" i="11" s="1"/>
  <c r="G27" i="13"/>
  <c r="G54" i="11" s="1"/>
  <c r="G20" i="11" s="1"/>
  <c r="X26" i="7"/>
  <c r="W26" i="7"/>
  <c r="W25" i="7" s="1"/>
  <c r="W29" i="7" s="1"/>
  <c r="V26" i="7"/>
  <c r="V25" i="7" s="1"/>
  <c r="V29" i="7" s="1"/>
  <c r="U26" i="7"/>
  <c r="U25" i="7" s="1"/>
  <c r="U29" i="7" s="1"/>
  <c r="T26" i="7"/>
  <c r="T53" i="5" s="1"/>
  <c r="S26" i="7"/>
  <c r="R26" i="7"/>
  <c r="R25" i="7" s="1"/>
  <c r="R29" i="7" s="1"/>
  <c r="Q26" i="7"/>
  <c r="P26" i="7"/>
  <c r="P25" i="7" s="1"/>
  <c r="P29" i="7" s="1"/>
  <c r="O26" i="7"/>
  <c r="O25" i="7" s="1"/>
  <c r="O29" i="7" s="1"/>
  <c r="N26" i="7"/>
  <c r="N25" i="7" s="1"/>
  <c r="M26" i="7"/>
  <c r="L26" i="7"/>
  <c r="L25" i="7" s="1"/>
  <c r="L29" i="7" s="1"/>
  <c r="K26" i="7"/>
  <c r="K25" i="7" s="1"/>
  <c r="K29" i="7" s="1"/>
  <c r="J26" i="7"/>
  <c r="I26" i="7"/>
  <c r="I25" i="7" s="1"/>
  <c r="H26" i="7"/>
  <c r="H25" i="7" s="1"/>
  <c r="G26" i="7"/>
  <c r="G25" i="7" s="1"/>
  <c r="G29" i="7" s="1"/>
  <c r="X25" i="7"/>
  <c r="X29" i="7" s="1"/>
  <c r="X56" i="5" s="1"/>
  <c r="Q25" i="7"/>
  <c r="Q29" i="7" s="1"/>
  <c r="Q56" i="5" s="1"/>
  <c r="X24" i="13"/>
  <c r="X51" i="11" s="1"/>
  <c r="W24" i="13"/>
  <c r="W51" i="11" s="1"/>
  <c r="V24" i="13"/>
  <c r="V51" i="11" s="1"/>
  <c r="S24" i="13"/>
  <c r="S51" i="11" s="1"/>
  <c r="P24" i="13"/>
  <c r="P51" i="11" s="1"/>
  <c r="O24" i="13"/>
  <c r="O51" i="11" s="1"/>
  <c r="M24" i="13"/>
  <c r="M51" i="11" s="1"/>
  <c r="I51" i="12" s="1"/>
  <c r="K24" i="13"/>
  <c r="K51" i="11" s="1"/>
  <c r="J24" i="13"/>
  <c r="J51" i="11" s="1"/>
  <c r="I24" i="13"/>
  <c r="I51" i="11" s="1"/>
  <c r="H24" i="13"/>
  <c r="H51" i="11" s="1"/>
  <c r="G24" i="13"/>
  <c r="G51" i="11" s="1"/>
  <c r="X23" i="13"/>
  <c r="X50" i="11" s="1"/>
  <c r="W23" i="13"/>
  <c r="W50" i="11" s="1"/>
  <c r="U23" i="13"/>
  <c r="U50" i="11" s="1"/>
  <c r="S23" i="13"/>
  <c r="S50" i="11" s="1"/>
  <c r="R23" i="13"/>
  <c r="R50" i="11" s="1"/>
  <c r="Q23" i="13"/>
  <c r="Q50" i="11" s="1"/>
  <c r="O23" i="13"/>
  <c r="O50" i="11" s="1"/>
  <c r="M23" i="13"/>
  <c r="M50" i="11" s="1"/>
  <c r="L23" i="13"/>
  <c r="L50" i="11" s="1"/>
  <c r="K23" i="13"/>
  <c r="K50" i="11" s="1"/>
  <c r="J23" i="13"/>
  <c r="J50" i="11" s="1"/>
  <c r="H23" i="13"/>
  <c r="H50" i="11" s="1"/>
  <c r="G23" i="13"/>
  <c r="G50" i="11" s="1"/>
  <c r="X22" i="7"/>
  <c r="W22" i="7"/>
  <c r="W20" i="7" s="1"/>
  <c r="V22" i="7"/>
  <c r="V49" i="5" s="1"/>
  <c r="R49" i="6" s="1"/>
  <c r="U22" i="7"/>
  <c r="U20" i="7" s="1"/>
  <c r="T22" i="7"/>
  <c r="T20" i="7" s="1"/>
  <c r="S22" i="7"/>
  <c r="R22" i="7"/>
  <c r="Q22" i="7"/>
  <c r="Q20" i="7" s="1"/>
  <c r="P22" i="7"/>
  <c r="P20" i="7" s="1"/>
  <c r="O22" i="7"/>
  <c r="O20" i="7" s="1"/>
  <c r="N22" i="7"/>
  <c r="N20" i="7" s="1"/>
  <c r="M22" i="7"/>
  <c r="M20" i="7" s="1"/>
  <c r="L22" i="7"/>
  <c r="K22" i="7"/>
  <c r="J22" i="7"/>
  <c r="J20" i="7" s="1"/>
  <c r="H22" i="7"/>
  <c r="H20" i="7" s="1"/>
  <c r="G22" i="7"/>
  <c r="G20" i="7" s="1"/>
  <c r="X21" i="7"/>
  <c r="X48" i="5" s="1"/>
  <c r="W21" i="7"/>
  <c r="W19" i="7" s="1"/>
  <c r="W44" i="7" s="1"/>
  <c r="V21" i="7"/>
  <c r="V19" i="7" s="1"/>
  <c r="V44" i="7" s="1"/>
  <c r="U21" i="7"/>
  <c r="S21" i="7"/>
  <c r="S19" i="7" s="1"/>
  <c r="S44" i="7" s="1"/>
  <c r="R21" i="7"/>
  <c r="R19" i="7" s="1"/>
  <c r="Q21" i="7"/>
  <c r="Q19" i="7" s="1"/>
  <c r="P21" i="7"/>
  <c r="O21" i="7"/>
  <c r="O19" i="7" s="1"/>
  <c r="N21" i="7"/>
  <c r="M21" i="7"/>
  <c r="L21" i="7"/>
  <c r="L19" i="7" s="1"/>
  <c r="L44" i="7" s="1"/>
  <c r="J21" i="7"/>
  <c r="J19" i="7" s="1"/>
  <c r="J44" i="7" s="1"/>
  <c r="I21" i="7"/>
  <c r="I19" i="7" s="1"/>
  <c r="I44" i="7" s="1"/>
  <c r="H21" i="7"/>
  <c r="G21" i="7"/>
  <c r="G19" i="7" s="1"/>
  <c r="G44" i="7" s="1"/>
  <c r="X20" i="7"/>
  <c r="S20" i="7"/>
  <c r="R20" i="7"/>
  <c r="L20" i="7"/>
  <c r="U19" i="7"/>
  <c r="P19" i="7"/>
  <c r="N19" i="7"/>
  <c r="N44" i="7" s="1"/>
  <c r="X18" i="7"/>
  <c r="W18" i="7"/>
  <c r="V18" i="7"/>
  <c r="U18" i="7"/>
  <c r="T18" i="7"/>
  <c r="R18" i="7"/>
  <c r="Q18" i="7"/>
  <c r="Q45" i="5" s="1"/>
  <c r="M45" i="6" s="1"/>
  <c r="P18" i="7"/>
  <c r="P45" i="5" s="1"/>
  <c r="O18" i="7"/>
  <c r="O45" i="5" s="1"/>
  <c r="K45" i="6" s="1"/>
  <c r="M18" i="7"/>
  <c r="L18" i="7"/>
  <c r="K18" i="7"/>
  <c r="J18" i="7"/>
  <c r="I18" i="7"/>
  <c r="H18" i="7"/>
  <c r="G18" i="7"/>
  <c r="X17" i="13"/>
  <c r="X44" i="11" s="1"/>
  <c r="W17" i="13"/>
  <c r="W44" i="11" s="1"/>
  <c r="S44" i="12" s="1"/>
  <c r="V17" i="13"/>
  <c r="V44" i="11" s="1"/>
  <c r="T17" i="13"/>
  <c r="T44" i="11" s="1"/>
  <c r="S17" i="13"/>
  <c r="S44" i="11" s="1"/>
  <c r="Q17" i="13"/>
  <c r="Q44" i="11" s="1"/>
  <c r="O17" i="13"/>
  <c r="O44" i="11" s="1"/>
  <c r="K44" i="12" s="1"/>
  <c r="N17" i="13"/>
  <c r="N44" i="11" s="1"/>
  <c r="M17" i="13"/>
  <c r="M44" i="11" s="1"/>
  <c r="K17" i="13"/>
  <c r="K44" i="11" s="1"/>
  <c r="I17" i="13"/>
  <c r="I44" i="11" s="1"/>
  <c r="H17" i="13"/>
  <c r="H44" i="11" s="1"/>
  <c r="G17" i="13"/>
  <c r="G44" i="11" s="1"/>
  <c r="X16" i="13"/>
  <c r="X43" i="11" s="1"/>
  <c r="W16" i="13"/>
  <c r="W43" i="11" s="1"/>
  <c r="V16" i="13"/>
  <c r="V43" i="11" s="1"/>
  <c r="S16" i="13"/>
  <c r="S43" i="11" s="1"/>
  <c r="P16" i="13"/>
  <c r="P43" i="11" s="1"/>
  <c r="O16" i="13"/>
  <c r="O43" i="11" s="1"/>
  <c r="M16" i="13"/>
  <c r="M43" i="11" s="1"/>
  <c r="K16" i="13"/>
  <c r="K43" i="11" s="1"/>
  <c r="J16" i="13"/>
  <c r="J43" i="11" s="1"/>
  <c r="I16" i="13"/>
  <c r="I43" i="11" s="1"/>
  <c r="H16" i="13"/>
  <c r="H43" i="11" s="1"/>
  <c r="G16" i="13"/>
  <c r="G43" i="11" s="1"/>
  <c r="X15" i="7"/>
  <c r="X13" i="7" s="1"/>
  <c r="V15" i="7"/>
  <c r="U15" i="7"/>
  <c r="U13" i="7" s="1"/>
  <c r="S15" i="7"/>
  <c r="S13" i="7" s="1"/>
  <c r="R15" i="7"/>
  <c r="R13" i="7" s="1"/>
  <c r="Q15" i="7"/>
  <c r="N15" i="7"/>
  <c r="N13" i="7" s="1"/>
  <c r="M15" i="7"/>
  <c r="M13" i="7" s="1"/>
  <c r="L15" i="7"/>
  <c r="K15" i="7"/>
  <c r="K13" i="7" s="1"/>
  <c r="J15" i="7"/>
  <c r="I15" i="7"/>
  <c r="H15" i="7"/>
  <c r="H13" i="7" s="1"/>
  <c r="X14" i="7"/>
  <c r="W14" i="7"/>
  <c r="W12" i="7" s="1"/>
  <c r="U14" i="7"/>
  <c r="U12" i="7" s="1"/>
  <c r="T14" i="7"/>
  <c r="T12" i="7" s="1"/>
  <c r="S14" i="7"/>
  <c r="P14" i="7"/>
  <c r="P12" i="7" s="1"/>
  <c r="O14" i="7"/>
  <c r="O12" i="7" s="1"/>
  <c r="N14" i="7"/>
  <c r="N12" i="7" s="1"/>
  <c r="M14" i="7"/>
  <c r="M12" i="7" s="1"/>
  <c r="L14" i="7"/>
  <c r="L12" i="7" s="1"/>
  <c r="K14" i="7"/>
  <c r="J14" i="7"/>
  <c r="J12" i="7" s="1"/>
  <c r="H14" i="7"/>
  <c r="H12" i="7" s="1"/>
  <c r="G14" i="7"/>
  <c r="G12" i="7" s="1"/>
  <c r="V13" i="7"/>
  <c r="Q13" i="7"/>
  <c r="L13" i="7"/>
  <c r="J13" i="7"/>
  <c r="X12" i="7"/>
  <c r="S12" i="7"/>
  <c r="W11" i="13"/>
  <c r="W38" i="11" s="1"/>
  <c r="U11" i="13"/>
  <c r="U38" i="11" s="1"/>
  <c r="T11" i="13"/>
  <c r="T38" i="11" s="1"/>
  <c r="S11" i="13"/>
  <c r="S38" i="11" s="1"/>
  <c r="R11" i="13"/>
  <c r="R38" i="11" s="1"/>
  <c r="P11" i="13"/>
  <c r="P38" i="11" s="1"/>
  <c r="O11" i="13"/>
  <c r="O38" i="11" s="1"/>
  <c r="M11" i="13"/>
  <c r="M38" i="11" s="1"/>
  <c r="K11" i="13"/>
  <c r="K38" i="11" s="1"/>
  <c r="J11" i="13"/>
  <c r="J38" i="11" s="1"/>
  <c r="I11" i="13"/>
  <c r="I38" i="11" s="1"/>
  <c r="G11" i="13"/>
  <c r="G38" i="11" s="1"/>
  <c r="W10" i="13"/>
  <c r="W37" i="11" s="1"/>
  <c r="V10" i="13"/>
  <c r="V37" i="11" s="1"/>
  <c r="U10" i="13"/>
  <c r="U37" i="11" s="1"/>
  <c r="T10" i="13"/>
  <c r="T37" i="11" s="1"/>
  <c r="S10" i="13"/>
  <c r="S37" i="11" s="1"/>
  <c r="R10" i="13"/>
  <c r="R37" i="11" s="1"/>
  <c r="O10" i="13"/>
  <c r="O37" i="11" s="1"/>
  <c r="L10" i="13"/>
  <c r="L37" i="11" s="1"/>
  <c r="K10" i="13"/>
  <c r="K37" i="11" s="1"/>
  <c r="I10" i="13"/>
  <c r="I37" i="11" s="1"/>
  <c r="X9" i="7"/>
  <c r="X7" i="7" s="1"/>
  <c r="W9" i="7"/>
  <c r="W7" i="7" s="1"/>
  <c r="V9" i="7"/>
  <c r="U9" i="7"/>
  <c r="T9" i="7"/>
  <c r="T7" i="7" s="1"/>
  <c r="R9" i="7"/>
  <c r="R7" i="7" s="1"/>
  <c r="Q9" i="7"/>
  <c r="Q7" i="7" s="1"/>
  <c r="P9" i="7"/>
  <c r="O9" i="7"/>
  <c r="O7" i="7" s="1"/>
  <c r="N9" i="7"/>
  <c r="N7" i="7" s="1"/>
  <c r="M9" i="7"/>
  <c r="L9" i="7"/>
  <c r="K9" i="7"/>
  <c r="J9" i="7"/>
  <c r="J7" i="7" s="1"/>
  <c r="I9" i="7"/>
  <c r="I7" i="7" s="1"/>
  <c r="H9" i="7"/>
  <c r="H7" i="7" s="1"/>
  <c r="G9" i="7"/>
  <c r="G7" i="7" s="1"/>
  <c r="X8" i="7"/>
  <c r="W8" i="7"/>
  <c r="V8" i="7"/>
  <c r="V6" i="7" s="1"/>
  <c r="V42" i="7" s="1"/>
  <c r="T8" i="7"/>
  <c r="T6" i="7" s="1"/>
  <c r="T42" i="7" s="1"/>
  <c r="S8" i="7"/>
  <c r="S6" i="7" s="1"/>
  <c r="S42" i="7" s="1"/>
  <c r="R8" i="7"/>
  <c r="Q8" i="7"/>
  <c r="Q6" i="7" s="1"/>
  <c r="P8" i="7"/>
  <c r="P6" i="7" s="1"/>
  <c r="O8" i="7"/>
  <c r="N8" i="7"/>
  <c r="M8" i="7"/>
  <c r="L8" i="7"/>
  <c r="L6" i="7" s="1"/>
  <c r="L42" i="7" s="1"/>
  <c r="K8" i="7"/>
  <c r="K6" i="7" s="1"/>
  <c r="K42" i="7" s="1"/>
  <c r="J8" i="7"/>
  <c r="I8" i="7"/>
  <c r="I6" i="7" s="1"/>
  <c r="H8" i="7"/>
  <c r="H6" i="7" s="1"/>
  <c r="H42" i="7" s="1"/>
  <c r="G8" i="7"/>
  <c r="V7" i="7"/>
  <c r="U7" i="7"/>
  <c r="M7" i="7"/>
  <c r="L7" i="7"/>
  <c r="X6" i="7"/>
  <c r="X42" i="7" s="1"/>
  <c r="O6" i="7"/>
  <c r="N6" i="7"/>
  <c r="N42" i="7" s="1"/>
  <c r="J6" i="7"/>
  <c r="J42" i="7" s="1"/>
  <c r="T75" i="6"/>
  <c r="S75" i="6"/>
  <c r="R75" i="6"/>
  <c r="Q75" i="6"/>
  <c r="P75" i="6"/>
  <c r="O75" i="6"/>
  <c r="N75" i="6"/>
  <c r="M75" i="6"/>
  <c r="L75" i="6"/>
  <c r="K75" i="6"/>
  <c r="J75" i="6"/>
  <c r="I75" i="6"/>
  <c r="H75" i="6"/>
  <c r="G75" i="6"/>
  <c r="T32" i="6"/>
  <c r="S32" i="6"/>
  <c r="R32" i="6"/>
  <c r="Q32" i="6"/>
  <c r="P32" i="6"/>
  <c r="O32" i="6"/>
  <c r="N32" i="6"/>
  <c r="M32" i="6"/>
  <c r="L32" i="6"/>
  <c r="K32" i="6"/>
  <c r="J32" i="6"/>
  <c r="I32" i="6"/>
  <c r="H32" i="6"/>
  <c r="G32" i="6"/>
  <c r="X111" i="5"/>
  <c r="W111" i="5"/>
  <c r="U111" i="5"/>
  <c r="Q111" i="6" s="1"/>
  <c r="S111" i="5"/>
  <c r="Q111" i="5"/>
  <c r="P111" i="5"/>
  <c r="O111" i="5"/>
  <c r="N111" i="5"/>
  <c r="M111" i="5"/>
  <c r="H111" i="5"/>
  <c r="X110" i="5"/>
  <c r="T110" i="6" s="1"/>
  <c r="W110" i="5"/>
  <c r="U110" i="5"/>
  <c r="T110" i="5"/>
  <c r="R110" i="5"/>
  <c r="Q110" i="5"/>
  <c r="O110" i="5"/>
  <c r="J110" i="5"/>
  <c r="I110" i="5"/>
  <c r="H110" i="5"/>
  <c r="W109" i="5"/>
  <c r="S109" i="6" s="1"/>
  <c r="U109" i="5"/>
  <c r="T109" i="5"/>
  <c r="S109" i="5"/>
  <c r="R109" i="5"/>
  <c r="P109" i="5"/>
  <c r="E97" i="4" s="1"/>
  <c r="L109" i="5"/>
  <c r="J109" i="5"/>
  <c r="G109" i="5"/>
  <c r="X108" i="5"/>
  <c r="E25" i="4" s="1"/>
  <c r="W108" i="5"/>
  <c r="S108" i="6" s="1"/>
  <c r="U108" i="5"/>
  <c r="U115" i="5" s="1"/>
  <c r="T108" i="5"/>
  <c r="S108" i="5"/>
  <c r="R108" i="5"/>
  <c r="N108" i="5"/>
  <c r="M108" i="5"/>
  <c r="K108" i="5"/>
  <c r="I108" i="5"/>
  <c r="G108" i="5"/>
  <c r="E8" i="4" s="1"/>
  <c r="W105" i="5"/>
  <c r="V105" i="5"/>
  <c r="U105" i="5"/>
  <c r="P105" i="5"/>
  <c r="N105" i="5"/>
  <c r="M105" i="5"/>
  <c r="K105" i="5"/>
  <c r="J105" i="5"/>
  <c r="H105" i="5"/>
  <c r="G105" i="5"/>
  <c r="W104" i="5"/>
  <c r="V104" i="5"/>
  <c r="R104" i="6" s="1"/>
  <c r="R104" i="5"/>
  <c r="Q104" i="5"/>
  <c r="P104" i="5"/>
  <c r="M104" i="5"/>
  <c r="K104" i="5"/>
  <c r="J104" i="5"/>
  <c r="I104" i="5"/>
  <c r="H104" i="5"/>
  <c r="X103" i="5"/>
  <c r="T103" i="5"/>
  <c r="R103" i="5"/>
  <c r="E99" i="3" s="1"/>
  <c r="O103" i="5"/>
  <c r="N103" i="5"/>
  <c r="M103" i="5"/>
  <c r="K103" i="5"/>
  <c r="E92" i="3" s="1"/>
  <c r="I103" i="5"/>
  <c r="H103" i="5"/>
  <c r="E89" i="3" s="1"/>
  <c r="V102" i="5"/>
  <c r="U102" i="5"/>
  <c r="S102" i="5"/>
  <c r="Q102" i="5"/>
  <c r="O102" i="5"/>
  <c r="M102" i="5"/>
  <c r="L102" i="5"/>
  <c r="K102" i="5"/>
  <c r="X101" i="5"/>
  <c r="R101" i="5"/>
  <c r="G101" i="5"/>
  <c r="X100" i="5"/>
  <c r="W100" i="5"/>
  <c r="V100" i="5"/>
  <c r="U100" i="5"/>
  <c r="Q100" i="6" s="1"/>
  <c r="T100" i="5"/>
  <c r="S100" i="5"/>
  <c r="R100" i="5"/>
  <c r="Q100" i="5"/>
  <c r="P100" i="5"/>
  <c r="O100" i="5"/>
  <c r="N100" i="5"/>
  <c r="M100" i="5"/>
  <c r="I100" i="6" s="1"/>
  <c r="L100" i="5"/>
  <c r="K100" i="5"/>
  <c r="J100" i="5"/>
  <c r="I100" i="5"/>
  <c r="H100" i="5"/>
  <c r="G100" i="5"/>
  <c r="X99" i="5"/>
  <c r="W99" i="5"/>
  <c r="V99" i="5"/>
  <c r="U99" i="5"/>
  <c r="T99" i="5"/>
  <c r="S99" i="5"/>
  <c r="R99" i="5"/>
  <c r="Q99" i="5"/>
  <c r="P99" i="5"/>
  <c r="O99" i="5"/>
  <c r="K99" i="6" s="1"/>
  <c r="N99" i="5"/>
  <c r="M99" i="5"/>
  <c r="L99" i="5"/>
  <c r="K99" i="5"/>
  <c r="J99" i="5"/>
  <c r="I99" i="5"/>
  <c r="H99" i="5"/>
  <c r="G99" i="5"/>
  <c r="X98" i="5"/>
  <c r="V98" i="5"/>
  <c r="U98" i="5"/>
  <c r="R98" i="5"/>
  <c r="Q98" i="5"/>
  <c r="P98" i="5"/>
  <c r="O98" i="5"/>
  <c r="I98" i="5"/>
  <c r="H98" i="5"/>
  <c r="G98" i="5"/>
  <c r="X97" i="5"/>
  <c r="R97" i="5"/>
  <c r="N97" i="5"/>
  <c r="G97" i="5"/>
  <c r="X96" i="5"/>
  <c r="W96" i="5"/>
  <c r="V96" i="5"/>
  <c r="U96" i="5"/>
  <c r="T96" i="5"/>
  <c r="S96" i="5"/>
  <c r="R96" i="5"/>
  <c r="Q96" i="5"/>
  <c r="P96" i="5"/>
  <c r="O96" i="5"/>
  <c r="K96" i="6" s="1"/>
  <c r="N96" i="5"/>
  <c r="M96" i="5"/>
  <c r="L96" i="5"/>
  <c r="K96" i="5"/>
  <c r="J96" i="5"/>
  <c r="I96" i="5"/>
  <c r="H96" i="5"/>
  <c r="G96" i="5"/>
  <c r="X95" i="5"/>
  <c r="W95" i="5"/>
  <c r="V95" i="5"/>
  <c r="U95" i="5"/>
  <c r="T95" i="5"/>
  <c r="S95" i="5"/>
  <c r="R95" i="5"/>
  <c r="Q95" i="5"/>
  <c r="M95" i="6" s="1"/>
  <c r="P95" i="5"/>
  <c r="O95" i="5"/>
  <c r="N95" i="5"/>
  <c r="M95" i="5"/>
  <c r="L95" i="5"/>
  <c r="K95" i="5"/>
  <c r="J95" i="5"/>
  <c r="I95" i="5"/>
  <c r="H95" i="5"/>
  <c r="G95" i="5"/>
  <c r="T94" i="5"/>
  <c r="S94" i="5"/>
  <c r="O94" i="5"/>
  <c r="L94" i="5"/>
  <c r="K94" i="5"/>
  <c r="K91" i="5" s="1"/>
  <c r="J94" i="5"/>
  <c r="I94" i="5"/>
  <c r="H94" i="5"/>
  <c r="W93" i="5"/>
  <c r="V93" i="5"/>
  <c r="S93" i="5"/>
  <c r="R93" i="5"/>
  <c r="M93" i="5"/>
  <c r="K93" i="5"/>
  <c r="J93" i="5"/>
  <c r="G93" i="5"/>
  <c r="G17" i="5" s="1"/>
  <c r="X92" i="5"/>
  <c r="W92" i="5"/>
  <c r="V92" i="5"/>
  <c r="U92" i="5"/>
  <c r="Q92" i="5"/>
  <c r="P92" i="5"/>
  <c r="L92" i="5"/>
  <c r="H92" i="5"/>
  <c r="G92" i="5"/>
  <c r="X89" i="5"/>
  <c r="T89" i="6" s="1"/>
  <c r="W89" i="5"/>
  <c r="V89" i="5"/>
  <c r="U89" i="5"/>
  <c r="Q89" i="6" s="1"/>
  <c r="T89" i="5"/>
  <c r="S89" i="5"/>
  <c r="R89" i="5"/>
  <c r="Q89" i="5"/>
  <c r="P89" i="5"/>
  <c r="O89" i="5"/>
  <c r="N89" i="5"/>
  <c r="M89" i="5"/>
  <c r="L89" i="5"/>
  <c r="K89" i="5"/>
  <c r="G89" i="6" s="1"/>
  <c r="J89" i="5"/>
  <c r="I89" i="5"/>
  <c r="H89" i="5"/>
  <c r="G89" i="5"/>
  <c r="X88" i="5"/>
  <c r="W88" i="5"/>
  <c r="S88" i="6" s="1"/>
  <c r="V88" i="5"/>
  <c r="U88" i="5"/>
  <c r="T88" i="5"/>
  <c r="S88" i="5"/>
  <c r="R88" i="5"/>
  <c r="Q88" i="5"/>
  <c r="P88" i="5"/>
  <c r="O88" i="5"/>
  <c r="N88" i="5"/>
  <c r="M88" i="5"/>
  <c r="I88" i="6" s="1"/>
  <c r="L88" i="5"/>
  <c r="K88" i="5"/>
  <c r="J88" i="5"/>
  <c r="I88" i="5"/>
  <c r="H88" i="5"/>
  <c r="G88" i="5"/>
  <c r="X87" i="5"/>
  <c r="R87" i="5"/>
  <c r="P87" i="5"/>
  <c r="O87" i="5"/>
  <c r="M87" i="5"/>
  <c r="I87" i="6" s="1"/>
  <c r="L87" i="5"/>
  <c r="K87" i="5"/>
  <c r="K84" i="5" s="1"/>
  <c r="J87" i="5"/>
  <c r="I87" i="5"/>
  <c r="V86" i="5"/>
  <c r="R86" i="5"/>
  <c r="Q86" i="5"/>
  <c r="P86" i="5"/>
  <c r="O86" i="5"/>
  <c r="M86" i="5"/>
  <c r="L86" i="5"/>
  <c r="K86" i="5"/>
  <c r="J86" i="5"/>
  <c r="G86" i="5"/>
  <c r="V85" i="5"/>
  <c r="V83" i="5" s="1"/>
  <c r="R85" i="5"/>
  <c r="P85" i="5"/>
  <c r="O85" i="5"/>
  <c r="M85" i="5"/>
  <c r="L85" i="5"/>
  <c r="I85" i="5"/>
  <c r="H85" i="5"/>
  <c r="G85" i="5"/>
  <c r="X82" i="5"/>
  <c r="W82" i="5"/>
  <c r="V82" i="5"/>
  <c r="U82" i="5"/>
  <c r="T82" i="5"/>
  <c r="S82" i="5"/>
  <c r="R82" i="5"/>
  <c r="Q82" i="5"/>
  <c r="P82" i="5"/>
  <c r="O82" i="5"/>
  <c r="N82" i="5"/>
  <c r="M82" i="5"/>
  <c r="I82" i="6" s="1"/>
  <c r="L82" i="5"/>
  <c r="K82" i="5"/>
  <c r="J82" i="5"/>
  <c r="I82" i="5"/>
  <c r="H82" i="5"/>
  <c r="G82" i="5"/>
  <c r="X81" i="5"/>
  <c r="W81" i="5"/>
  <c r="V81" i="5"/>
  <c r="U81" i="5"/>
  <c r="T81" i="5"/>
  <c r="S81" i="5"/>
  <c r="R81" i="5"/>
  <c r="Q81" i="5"/>
  <c r="P81" i="5"/>
  <c r="O81" i="5"/>
  <c r="K81" i="6" s="1"/>
  <c r="N81" i="5"/>
  <c r="M81" i="5"/>
  <c r="L81" i="5"/>
  <c r="K81" i="5"/>
  <c r="J81" i="5"/>
  <c r="I81" i="5"/>
  <c r="H81" i="5"/>
  <c r="G81" i="5"/>
  <c r="X80" i="5"/>
  <c r="W80" i="5"/>
  <c r="V80" i="5"/>
  <c r="R80" i="6" s="1"/>
  <c r="U80" i="5"/>
  <c r="T80" i="5"/>
  <c r="R80" i="5"/>
  <c r="Q80" i="5"/>
  <c r="M80" i="5"/>
  <c r="L80" i="5"/>
  <c r="K80" i="5"/>
  <c r="J80" i="5"/>
  <c r="H80" i="5"/>
  <c r="G80" i="5"/>
  <c r="X79" i="5"/>
  <c r="V79" i="5"/>
  <c r="U79" i="5"/>
  <c r="T79" i="5"/>
  <c r="S79" i="5"/>
  <c r="R79" i="5"/>
  <c r="N79" i="6" s="1"/>
  <c r="N79" i="5"/>
  <c r="M79" i="5"/>
  <c r="L79" i="5"/>
  <c r="H79" i="6" s="1"/>
  <c r="K79" i="5"/>
  <c r="I79" i="5"/>
  <c r="H79" i="5"/>
  <c r="G79" i="5"/>
  <c r="W78" i="5"/>
  <c r="V78" i="5"/>
  <c r="T78" i="5"/>
  <c r="S78" i="5"/>
  <c r="O78" i="5"/>
  <c r="N78" i="5"/>
  <c r="M78" i="5"/>
  <c r="L78" i="5"/>
  <c r="K78" i="5"/>
  <c r="J78" i="5"/>
  <c r="I78" i="5"/>
  <c r="H78" i="5"/>
  <c r="K77" i="5"/>
  <c r="J77" i="5"/>
  <c r="X75" i="5"/>
  <c r="W75" i="5"/>
  <c r="V75" i="5"/>
  <c r="U75" i="5"/>
  <c r="T75" i="5"/>
  <c r="S75" i="5"/>
  <c r="R75" i="5"/>
  <c r="Q75" i="5"/>
  <c r="P75" i="5"/>
  <c r="O75" i="5"/>
  <c r="N75" i="5"/>
  <c r="M75" i="5"/>
  <c r="L75" i="5"/>
  <c r="K75" i="5"/>
  <c r="J75" i="5"/>
  <c r="I75" i="5"/>
  <c r="H75" i="5"/>
  <c r="G75" i="5"/>
  <c r="X66" i="5"/>
  <c r="T66" i="6" s="1"/>
  <c r="W66" i="5"/>
  <c r="V66" i="5"/>
  <c r="U66" i="5"/>
  <c r="T66" i="5"/>
  <c r="P66" i="5"/>
  <c r="O66" i="5"/>
  <c r="K66" i="6" s="1"/>
  <c r="N66" i="5"/>
  <c r="L66" i="5"/>
  <c r="K66" i="5"/>
  <c r="J66" i="5"/>
  <c r="I66" i="5"/>
  <c r="G66" i="5"/>
  <c r="X65" i="5"/>
  <c r="W65" i="5"/>
  <c r="W72" i="5" s="1"/>
  <c r="V65" i="5"/>
  <c r="V72" i="5" s="1"/>
  <c r="U65" i="5"/>
  <c r="T65" i="5"/>
  <c r="T72" i="5" s="1"/>
  <c r="P65" i="5"/>
  <c r="N65" i="5"/>
  <c r="N72" i="5" s="1"/>
  <c r="M65" i="5"/>
  <c r="L65" i="5"/>
  <c r="K65" i="5"/>
  <c r="I65" i="5"/>
  <c r="I72" i="5" s="1"/>
  <c r="H65" i="5"/>
  <c r="G65" i="5"/>
  <c r="G72" i="5" s="1"/>
  <c r="X64" i="5"/>
  <c r="T64" i="6" s="1"/>
  <c r="W64" i="5"/>
  <c r="D104" i="4" s="1"/>
  <c r="V64" i="5"/>
  <c r="D103" i="4" s="1"/>
  <c r="U64" i="5"/>
  <c r="T64" i="5"/>
  <c r="T70" i="5" s="1"/>
  <c r="O64" i="5"/>
  <c r="N64" i="5"/>
  <c r="M64" i="5"/>
  <c r="I64" i="6" s="1"/>
  <c r="L64" i="5"/>
  <c r="K64" i="5"/>
  <c r="J64" i="5"/>
  <c r="I64" i="5"/>
  <c r="H64" i="5"/>
  <c r="G64" i="5"/>
  <c r="D88" i="4" s="1"/>
  <c r="X63" i="5"/>
  <c r="T63" i="6" s="1"/>
  <c r="W63" i="5"/>
  <c r="W70" i="5" s="1"/>
  <c r="V63" i="5"/>
  <c r="U63" i="5"/>
  <c r="U70" i="5" s="1"/>
  <c r="T63" i="5"/>
  <c r="O63" i="5"/>
  <c r="M63" i="5"/>
  <c r="I63" i="6" s="1"/>
  <c r="L63" i="5"/>
  <c r="K63" i="5"/>
  <c r="K70" i="5" s="1"/>
  <c r="J63" i="5"/>
  <c r="J70" i="5" s="1"/>
  <c r="I63" i="5"/>
  <c r="I70" i="5" s="1"/>
  <c r="H63" i="5"/>
  <c r="H70" i="5" s="1"/>
  <c r="G63" i="5"/>
  <c r="X60" i="5"/>
  <c r="W60" i="5"/>
  <c r="S60" i="6" s="1"/>
  <c r="V60" i="5"/>
  <c r="T60" i="5"/>
  <c r="P60" i="6" s="1"/>
  <c r="S60" i="5"/>
  <c r="P60" i="5"/>
  <c r="L60" i="6" s="1"/>
  <c r="N60" i="5"/>
  <c r="M60" i="5"/>
  <c r="L60" i="5"/>
  <c r="K60" i="5"/>
  <c r="K25" i="5" s="1"/>
  <c r="J60" i="5"/>
  <c r="I60" i="5"/>
  <c r="H60" i="5"/>
  <c r="G60" i="5"/>
  <c r="G25" i="5" s="1"/>
  <c r="X59" i="5"/>
  <c r="D105" i="3" s="1"/>
  <c r="D121" i="3" s="1"/>
  <c r="V59" i="5"/>
  <c r="U59" i="5"/>
  <c r="T59" i="5"/>
  <c r="S59" i="5"/>
  <c r="N59" i="5"/>
  <c r="M59" i="5"/>
  <c r="L59" i="5"/>
  <c r="K59" i="5"/>
  <c r="J59" i="5"/>
  <c r="H59" i="5"/>
  <c r="X58" i="5"/>
  <c r="T58" i="6" s="1"/>
  <c r="W58" i="5"/>
  <c r="V58" i="5"/>
  <c r="U58" i="5"/>
  <c r="Q58" i="6" s="1"/>
  <c r="T58" i="5"/>
  <c r="S58" i="5"/>
  <c r="R58" i="5"/>
  <c r="Q58" i="5"/>
  <c r="M58" i="5"/>
  <c r="L58" i="5"/>
  <c r="J58" i="5"/>
  <c r="H58" i="5"/>
  <c r="X57" i="5"/>
  <c r="W57" i="5"/>
  <c r="S57" i="6" s="1"/>
  <c r="V57" i="5"/>
  <c r="R57" i="6" s="1"/>
  <c r="U57" i="5"/>
  <c r="Q57" i="6" s="1"/>
  <c r="T57" i="5"/>
  <c r="S57" i="5"/>
  <c r="R57" i="5"/>
  <c r="Q57" i="5"/>
  <c r="P57" i="5"/>
  <c r="O57" i="5"/>
  <c r="H57" i="5"/>
  <c r="G57" i="5"/>
  <c r="W56" i="5"/>
  <c r="V56" i="5"/>
  <c r="U56" i="5"/>
  <c r="R56" i="5"/>
  <c r="P56" i="5"/>
  <c r="O56" i="5"/>
  <c r="K56" i="6" s="1"/>
  <c r="L56" i="5"/>
  <c r="K56" i="5"/>
  <c r="G56" i="5"/>
  <c r="G22" i="5" s="1"/>
  <c r="X55" i="5"/>
  <c r="W55" i="5"/>
  <c r="V55" i="5"/>
  <c r="U55" i="5"/>
  <c r="Q55" i="6" s="1"/>
  <c r="T55" i="5"/>
  <c r="P55" i="6" s="1"/>
  <c r="S55" i="5"/>
  <c r="O55" i="6" s="1"/>
  <c r="R55" i="5"/>
  <c r="Q55" i="5"/>
  <c r="P55" i="5"/>
  <c r="O55" i="5"/>
  <c r="N55" i="5"/>
  <c r="J55" i="6" s="1"/>
  <c r="M55" i="5"/>
  <c r="M21" i="5" s="1"/>
  <c r="L55" i="5"/>
  <c r="K55" i="5"/>
  <c r="G55" i="6" s="1"/>
  <c r="J55" i="5"/>
  <c r="I55" i="5"/>
  <c r="I21" i="5" s="1"/>
  <c r="H55" i="5"/>
  <c r="H21" i="5" s="1"/>
  <c r="G55" i="5"/>
  <c r="X54" i="5"/>
  <c r="W54" i="5"/>
  <c r="W20" i="5" s="1"/>
  <c r="V54" i="5"/>
  <c r="R54" i="6" s="1"/>
  <c r="U54" i="5"/>
  <c r="Q54" i="6" s="1"/>
  <c r="T54" i="5"/>
  <c r="S54" i="5"/>
  <c r="O54" i="6" s="1"/>
  <c r="R54" i="5"/>
  <c r="Q54" i="5"/>
  <c r="P54" i="5"/>
  <c r="L54" i="6" s="1"/>
  <c r="O54" i="5"/>
  <c r="N54" i="5"/>
  <c r="M54" i="5"/>
  <c r="I54" i="6" s="1"/>
  <c r="L54" i="5"/>
  <c r="K54" i="5"/>
  <c r="J54" i="5"/>
  <c r="J20" i="5" s="1"/>
  <c r="I54" i="5"/>
  <c r="H54" i="5"/>
  <c r="G54" i="5"/>
  <c r="G20" i="5" s="1"/>
  <c r="X53" i="5"/>
  <c r="X19" i="5" s="1"/>
  <c r="W53" i="5"/>
  <c r="S53" i="6" s="1"/>
  <c r="S53" i="5"/>
  <c r="R53" i="5"/>
  <c r="N53" i="6" s="1"/>
  <c r="Q53" i="5"/>
  <c r="M53" i="6" s="1"/>
  <c r="P53" i="5"/>
  <c r="O53" i="5"/>
  <c r="K53" i="6" s="1"/>
  <c r="N53" i="5"/>
  <c r="M53" i="5"/>
  <c r="L53" i="5"/>
  <c r="K53" i="5"/>
  <c r="J53" i="5"/>
  <c r="I53" i="5"/>
  <c r="I19" i="5" s="1"/>
  <c r="H53" i="5"/>
  <c r="H19" i="5" s="1"/>
  <c r="G53" i="5"/>
  <c r="W52" i="5"/>
  <c r="R52" i="5"/>
  <c r="P52" i="5"/>
  <c r="O52" i="5"/>
  <c r="K52" i="6" s="1"/>
  <c r="L52" i="5"/>
  <c r="K52" i="5"/>
  <c r="G52" i="5"/>
  <c r="X51" i="5"/>
  <c r="X47" i="5" s="1"/>
  <c r="W51" i="5"/>
  <c r="V51" i="5"/>
  <c r="U51" i="5"/>
  <c r="Q51" i="6" s="1"/>
  <c r="T51" i="5"/>
  <c r="S51" i="5"/>
  <c r="O51" i="6" s="1"/>
  <c r="R51" i="5"/>
  <c r="R47" i="5" s="1"/>
  <c r="Q51" i="5"/>
  <c r="P51" i="5"/>
  <c r="L51" i="6" s="1"/>
  <c r="O51" i="5"/>
  <c r="N51" i="5"/>
  <c r="M51" i="5"/>
  <c r="L51" i="5"/>
  <c r="K51" i="5"/>
  <c r="J51" i="5"/>
  <c r="I51" i="5"/>
  <c r="H51" i="5"/>
  <c r="H47" i="5" s="1"/>
  <c r="G51" i="5"/>
  <c r="X50" i="5"/>
  <c r="W50" i="5"/>
  <c r="V50" i="5"/>
  <c r="U50" i="5"/>
  <c r="Q50" i="6" s="1"/>
  <c r="T50" i="5"/>
  <c r="P50" i="6" s="1"/>
  <c r="S50" i="5"/>
  <c r="R50" i="5"/>
  <c r="N50" i="6" s="1"/>
  <c r="Q50" i="5"/>
  <c r="P50" i="5"/>
  <c r="O50" i="5"/>
  <c r="N50" i="5"/>
  <c r="M50" i="5"/>
  <c r="L50" i="5"/>
  <c r="K50" i="5"/>
  <c r="G50" i="6" s="1"/>
  <c r="J50" i="5"/>
  <c r="I50" i="5"/>
  <c r="H50" i="5"/>
  <c r="G50" i="5"/>
  <c r="X49" i="5"/>
  <c r="T49" i="5"/>
  <c r="S49" i="5"/>
  <c r="R49" i="5"/>
  <c r="Q49" i="5"/>
  <c r="P49" i="5"/>
  <c r="O49" i="5"/>
  <c r="N49" i="5"/>
  <c r="J49" i="6" s="1"/>
  <c r="M49" i="5"/>
  <c r="M47" i="5" s="1"/>
  <c r="L49" i="5"/>
  <c r="K49" i="5"/>
  <c r="J49" i="5"/>
  <c r="H49" i="5"/>
  <c r="G49" i="5"/>
  <c r="U48" i="5"/>
  <c r="S48" i="5"/>
  <c r="R48" i="5"/>
  <c r="Q48" i="5"/>
  <c r="P48" i="5"/>
  <c r="O48" i="5"/>
  <c r="N48" i="5"/>
  <c r="M48" i="5"/>
  <c r="M46" i="5" s="1"/>
  <c r="L48" i="5"/>
  <c r="H48" i="6" s="1"/>
  <c r="J48" i="5"/>
  <c r="J46" i="5" s="1"/>
  <c r="I48" i="5"/>
  <c r="H48" i="5"/>
  <c r="H46" i="5" s="1"/>
  <c r="G48" i="5"/>
  <c r="G46" i="5" s="1"/>
  <c r="K47" i="5"/>
  <c r="P46" i="5"/>
  <c r="P71" i="5" s="1"/>
  <c r="O46" i="5"/>
  <c r="X45" i="5"/>
  <c r="T45" i="6" s="1"/>
  <c r="W45" i="5"/>
  <c r="V45" i="5"/>
  <c r="R45" i="6" s="1"/>
  <c r="U45" i="5"/>
  <c r="T45" i="5"/>
  <c r="R45" i="5"/>
  <c r="N45" i="6" s="1"/>
  <c r="N45" i="5"/>
  <c r="M45" i="5"/>
  <c r="I45" i="6" s="1"/>
  <c r="L45" i="5"/>
  <c r="K45" i="5"/>
  <c r="J45" i="5"/>
  <c r="I45" i="5"/>
  <c r="H45" i="5"/>
  <c r="G45" i="5"/>
  <c r="X44" i="5"/>
  <c r="W44" i="5"/>
  <c r="S44" i="6" s="1"/>
  <c r="V44" i="5"/>
  <c r="U44" i="5"/>
  <c r="T44" i="5"/>
  <c r="P44" i="6" s="1"/>
  <c r="S44" i="5"/>
  <c r="R44" i="5"/>
  <c r="Q44" i="5"/>
  <c r="P44" i="5"/>
  <c r="O44" i="5"/>
  <c r="K44" i="6" s="1"/>
  <c r="N44" i="5"/>
  <c r="J44" i="6" s="1"/>
  <c r="M44" i="5"/>
  <c r="L44" i="5"/>
  <c r="K44" i="5"/>
  <c r="J44" i="5"/>
  <c r="I44" i="5"/>
  <c r="H44" i="5"/>
  <c r="G44" i="5"/>
  <c r="X43" i="5"/>
  <c r="W43" i="5"/>
  <c r="V43" i="5"/>
  <c r="R43" i="6" s="1"/>
  <c r="U43" i="5"/>
  <c r="T43" i="5"/>
  <c r="S43" i="5"/>
  <c r="R43" i="5"/>
  <c r="Q43" i="5"/>
  <c r="P43" i="5"/>
  <c r="O43" i="5"/>
  <c r="N43" i="5"/>
  <c r="N39" i="5" s="1"/>
  <c r="M43" i="5"/>
  <c r="I43" i="6" s="1"/>
  <c r="L43" i="5"/>
  <c r="K43" i="5"/>
  <c r="G43" i="6" s="1"/>
  <c r="J43" i="5"/>
  <c r="J13" i="5" s="1"/>
  <c r="I43" i="5"/>
  <c r="H43" i="5"/>
  <c r="G43" i="5"/>
  <c r="X42" i="5"/>
  <c r="V42" i="5"/>
  <c r="U42" i="5"/>
  <c r="S42" i="5"/>
  <c r="R42" i="5"/>
  <c r="Q42" i="5"/>
  <c r="M42" i="6" s="1"/>
  <c r="N42" i="5"/>
  <c r="J42" i="6" s="1"/>
  <c r="M42" i="5"/>
  <c r="L42" i="5"/>
  <c r="K42" i="5"/>
  <c r="J42" i="5"/>
  <c r="I42" i="5"/>
  <c r="I40" i="5" s="1"/>
  <c r="H42" i="5"/>
  <c r="H40" i="5" s="1"/>
  <c r="X41" i="5"/>
  <c r="X39" i="5" s="1"/>
  <c r="T41" i="5"/>
  <c r="S41" i="5"/>
  <c r="P41" i="5"/>
  <c r="L41" i="6" s="1"/>
  <c r="O41" i="5"/>
  <c r="N41" i="5"/>
  <c r="M41" i="5"/>
  <c r="M39" i="5" s="1"/>
  <c r="L41" i="5"/>
  <c r="K41" i="5"/>
  <c r="J41" i="5"/>
  <c r="H41" i="5"/>
  <c r="G41" i="5"/>
  <c r="V40" i="5"/>
  <c r="L40" i="5"/>
  <c r="K40" i="5"/>
  <c r="H39" i="5"/>
  <c r="X38" i="5"/>
  <c r="W38" i="5"/>
  <c r="V38" i="5"/>
  <c r="R38" i="6" s="1"/>
  <c r="U38" i="5"/>
  <c r="T38" i="5"/>
  <c r="S38" i="5"/>
  <c r="R38" i="5"/>
  <c r="Q38" i="5"/>
  <c r="P38" i="5"/>
  <c r="L38" i="6" s="1"/>
  <c r="O38" i="5"/>
  <c r="N38" i="5"/>
  <c r="M38" i="5"/>
  <c r="L38" i="5"/>
  <c r="K38" i="5"/>
  <c r="J38" i="5"/>
  <c r="I38" i="5"/>
  <c r="H38" i="5"/>
  <c r="G38" i="5"/>
  <c r="X37" i="5"/>
  <c r="T37" i="6" s="1"/>
  <c r="W37" i="5"/>
  <c r="V37" i="5"/>
  <c r="U37" i="5"/>
  <c r="T37" i="5"/>
  <c r="S37" i="5"/>
  <c r="R37" i="5"/>
  <c r="N37" i="6" s="1"/>
  <c r="Q37" i="5"/>
  <c r="M37" i="6" s="1"/>
  <c r="P37" i="5"/>
  <c r="O37" i="5"/>
  <c r="N37" i="5"/>
  <c r="M37" i="5"/>
  <c r="L37" i="5"/>
  <c r="K37" i="5"/>
  <c r="J37" i="5"/>
  <c r="I37" i="5"/>
  <c r="I9" i="5" s="1"/>
  <c r="H37" i="5"/>
  <c r="G37" i="5"/>
  <c r="X36" i="5"/>
  <c r="X34" i="5" s="1"/>
  <c r="W36" i="5"/>
  <c r="V36" i="5"/>
  <c r="U36" i="5"/>
  <c r="Q36" i="6" s="1"/>
  <c r="T36" i="5"/>
  <c r="P36" i="6" s="1"/>
  <c r="R36" i="5"/>
  <c r="R34" i="5" s="1"/>
  <c r="Q36" i="5"/>
  <c r="P36" i="5"/>
  <c r="O36" i="5"/>
  <c r="N36" i="5"/>
  <c r="M36" i="5"/>
  <c r="L36" i="5"/>
  <c r="K36" i="5"/>
  <c r="J36" i="5"/>
  <c r="J34" i="5" s="1"/>
  <c r="J7" i="5" s="1"/>
  <c r="I36" i="5"/>
  <c r="I34" i="5" s="1"/>
  <c r="H36" i="5"/>
  <c r="H34" i="5" s="1"/>
  <c r="G36" i="5"/>
  <c r="X35" i="5"/>
  <c r="W35" i="5"/>
  <c r="V35" i="5"/>
  <c r="R35" i="6" s="1"/>
  <c r="T35" i="5"/>
  <c r="T33" i="5" s="1"/>
  <c r="S35" i="5"/>
  <c r="R35" i="5"/>
  <c r="Q35" i="5"/>
  <c r="P35" i="5"/>
  <c r="O35" i="5"/>
  <c r="N35" i="5"/>
  <c r="M35" i="5"/>
  <c r="L35" i="5"/>
  <c r="K35" i="5"/>
  <c r="J35" i="5"/>
  <c r="J33" i="5" s="1"/>
  <c r="I35" i="5"/>
  <c r="H35" i="5"/>
  <c r="G35" i="5"/>
  <c r="G33" i="5" s="1"/>
  <c r="D8" i="3" s="1"/>
  <c r="G34" i="5"/>
  <c r="W33" i="5"/>
  <c r="D24" i="3" s="1"/>
  <c r="X32" i="5"/>
  <c r="W32" i="5"/>
  <c r="V32" i="5"/>
  <c r="U32" i="5"/>
  <c r="T32" i="5"/>
  <c r="S32" i="5"/>
  <c r="R32" i="5"/>
  <c r="Q32" i="5"/>
  <c r="P32" i="5"/>
  <c r="O32" i="5"/>
  <c r="N32" i="5"/>
  <c r="M32" i="5"/>
  <c r="L32" i="5"/>
  <c r="K32" i="5"/>
  <c r="J32" i="5"/>
  <c r="I32" i="5"/>
  <c r="H32" i="5"/>
  <c r="G32" i="5"/>
  <c r="L29" i="5"/>
  <c r="U28" i="5"/>
  <c r="C22" i="4" s="1"/>
  <c r="M28" i="5"/>
  <c r="K28" i="5"/>
  <c r="I28" i="5"/>
  <c r="C10" i="4" s="1"/>
  <c r="P25" i="5"/>
  <c r="N24" i="5"/>
  <c r="C95" i="3" s="1"/>
  <c r="M24" i="5"/>
  <c r="C94" i="3" s="1"/>
  <c r="S23" i="5"/>
  <c r="Q23" i="5"/>
  <c r="R22" i="5"/>
  <c r="W21" i="5"/>
  <c r="V21" i="5"/>
  <c r="Q21" i="5"/>
  <c r="G21" i="5"/>
  <c r="X20" i="5"/>
  <c r="L20" i="5"/>
  <c r="H20" i="6" s="1"/>
  <c r="I20" i="5"/>
  <c r="H20" i="5"/>
  <c r="P19" i="5"/>
  <c r="R18" i="5"/>
  <c r="W17" i="5"/>
  <c r="V17" i="5"/>
  <c r="M17" i="5"/>
  <c r="Q16" i="5"/>
  <c r="P16" i="5"/>
  <c r="H16" i="5"/>
  <c r="G13" i="5"/>
  <c r="P12" i="5"/>
  <c r="L12" i="5"/>
  <c r="N9" i="5"/>
  <c r="L9" i="5"/>
  <c r="K9" i="5"/>
  <c r="H9" i="5"/>
  <c r="W8" i="5"/>
  <c r="O8" i="5"/>
  <c r="N8" i="5"/>
  <c r="J8" i="5"/>
  <c r="H8" i="5"/>
  <c r="G425" i="4"/>
  <c r="F425" i="4"/>
  <c r="E425" i="4"/>
  <c r="D425" i="4"/>
  <c r="C425" i="4"/>
  <c r="G424" i="4"/>
  <c r="F424" i="4"/>
  <c r="E424" i="4"/>
  <c r="D424" i="4"/>
  <c r="C424" i="4"/>
  <c r="G423" i="4"/>
  <c r="F423" i="4"/>
  <c r="E423" i="4"/>
  <c r="D423" i="4"/>
  <c r="C423" i="4"/>
  <c r="G422" i="4"/>
  <c r="G438" i="4" s="1"/>
  <c r="F422" i="4"/>
  <c r="E422" i="4"/>
  <c r="D422" i="4"/>
  <c r="C422" i="4"/>
  <c r="G421" i="4"/>
  <c r="F421" i="4"/>
  <c r="E421" i="4"/>
  <c r="D421" i="4"/>
  <c r="C421" i="4"/>
  <c r="G420" i="4"/>
  <c r="F420" i="4"/>
  <c r="E420" i="4"/>
  <c r="D420" i="4"/>
  <c r="C420" i="4"/>
  <c r="G419" i="4"/>
  <c r="F419" i="4"/>
  <c r="E419" i="4"/>
  <c r="D419" i="4"/>
  <c r="C419" i="4"/>
  <c r="G418" i="4"/>
  <c r="F418" i="4"/>
  <c r="E418" i="4"/>
  <c r="D418" i="4"/>
  <c r="C418" i="4"/>
  <c r="G417" i="4"/>
  <c r="F417" i="4"/>
  <c r="E417" i="4"/>
  <c r="D417" i="4"/>
  <c r="C417" i="4"/>
  <c r="G416" i="4"/>
  <c r="F416" i="4"/>
  <c r="E416" i="4"/>
  <c r="D416" i="4"/>
  <c r="C416" i="4"/>
  <c r="C436" i="4" s="1"/>
  <c r="G415" i="4"/>
  <c r="F415" i="4"/>
  <c r="E415" i="4"/>
  <c r="D415" i="4"/>
  <c r="C415" i="4"/>
  <c r="G414" i="4"/>
  <c r="F414" i="4"/>
  <c r="E414" i="4"/>
  <c r="D414" i="4"/>
  <c r="C414" i="4"/>
  <c r="G413" i="4"/>
  <c r="F413" i="4"/>
  <c r="E413" i="4"/>
  <c r="D413" i="4"/>
  <c r="C413" i="4"/>
  <c r="G412" i="4"/>
  <c r="F412" i="4"/>
  <c r="E412" i="4"/>
  <c r="D412" i="4"/>
  <c r="C412" i="4"/>
  <c r="G411" i="4"/>
  <c r="F411" i="4"/>
  <c r="E411" i="4"/>
  <c r="D411" i="4"/>
  <c r="C411" i="4"/>
  <c r="G410" i="4"/>
  <c r="F410" i="4"/>
  <c r="E410" i="4"/>
  <c r="D410" i="4"/>
  <c r="C410" i="4"/>
  <c r="G409" i="4"/>
  <c r="F409" i="4"/>
  <c r="E409" i="4"/>
  <c r="D409" i="4"/>
  <c r="C409" i="4"/>
  <c r="G408" i="4"/>
  <c r="F408" i="4"/>
  <c r="E408" i="4"/>
  <c r="D408" i="4"/>
  <c r="D428" i="4" s="1"/>
  <c r="C408" i="4"/>
  <c r="G345" i="4"/>
  <c r="F345" i="4"/>
  <c r="E345" i="4"/>
  <c r="D345" i="4"/>
  <c r="C345" i="4"/>
  <c r="G344" i="4"/>
  <c r="F344" i="4"/>
  <c r="E344" i="4"/>
  <c r="D344" i="4"/>
  <c r="C344" i="4"/>
  <c r="G343" i="4"/>
  <c r="F343" i="4"/>
  <c r="E343" i="4"/>
  <c r="D343" i="4"/>
  <c r="C343" i="4"/>
  <c r="G342" i="4"/>
  <c r="F342" i="4"/>
  <c r="E342" i="4"/>
  <c r="D342" i="4"/>
  <c r="C342" i="4"/>
  <c r="G341" i="4"/>
  <c r="F341" i="4"/>
  <c r="E341" i="4"/>
  <c r="D341" i="4"/>
  <c r="C341" i="4"/>
  <c r="G340" i="4"/>
  <c r="F340" i="4"/>
  <c r="E340" i="4"/>
  <c r="D340" i="4"/>
  <c r="C340" i="4"/>
  <c r="G339" i="4"/>
  <c r="F339" i="4"/>
  <c r="E339" i="4"/>
  <c r="D339" i="4"/>
  <c r="C339" i="4"/>
  <c r="G338" i="4"/>
  <c r="F338" i="4"/>
  <c r="E338" i="4"/>
  <c r="D338" i="4"/>
  <c r="C338" i="4"/>
  <c r="G337" i="4"/>
  <c r="F337" i="4"/>
  <c r="E337" i="4"/>
  <c r="D337" i="4"/>
  <c r="C337" i="4"/>
  <c r="G336" i="4"/>
  <c r="F336" i="4"/>
  <c r="E336" i="4"/>
  <c r="D336" i="4"/>
  <c r="C336" i="4"/>
  <c r="G335" i="4"/>
  <c r="F335" i="4"/>
  <c r="E335" i="4"/>
  <c r="D335" i="4"/>
  <c r="C335" i="4"/>
  <c r="G334" i="4"/>
  <c r="F334" i="4"/>
  <c r="E334" i="4"/>
  <c r="D334" i="4"/>
  <c r="C334" i="4"/>
  <c r="G333" i="4"/>
  <c r="F333" i="4"/>
  <c r="E333" i="4"/>
  <c r="D333" i="4"/>
  <c r="C333" i="4"/>
  <c r="G332" i="4"/>
  <c r="F332" i="4"/>
  <c r="E332" i="4"/>
  <c r="D332" i="4"/>
  <c r="C332" i="4"/>
  <c r="G331" i="4"/>
  <c r="F331" i="4"/>
  <c r="E331" i="4"/>
  <c r="D331" i="4"/>
  <c r="C331" i="4"/>
  <c r="G330" i="4"/>
  <c r="F330" i="4"/>
  <c r="E330" i="4"/>
  <c r="D330" i="4"/>
  <c r="C330" i="4"/>
  <c r="G329" i="4"/>
  <c r="F329" i="4"/>
  <c r="E329" i="4"/>
  <c r="D329" i="4"/>
  <c r="C329" i="4"/>
  <c r="G328" i="4"/>
  <c r="F328" i="4"/>
  <c r="E328" i="4"/>
  <c r="D328" i="4"/>
  <c r="D348" i="4" s="1"/>
  <c r="C328" i="4"/>
  <c r="E281" i="4"/>
  <c r="F275" i="4"/>
  <c r="E273" i="4"/>
  <c r="D273" i="4"/>
  <c r="C273" i="4"/>
  <c r="F268" i="4"/>
  <c r="F265" i="4"/>
  <c r="E265" i="4"/>
  <c r="D265" i="4"/>
  <c r="D281" i="4" s="1"/>
  <c r="C265" i="4"/>
  <c r="C281" i="4" s="1"/>
  <c r="F264" i="4"/>
  <c r="F280" i="4" s="1"/>
  <c r="E264" i="4"/>
  <c r="E280" i="4" s="1"/>
  <c r="D264" i="4"/>
  <c r="C264" i="4"/>
  <c r="C280" i="4" s="1"/>
  <c r="F263" i="4"/>
  <c r="E263" i="4"/>
  <c r="D263" i="4"/>
  <c r="C263" i="4"/>
  <c r="F262" i="4"/>
  <c r="E262" i="4"/>
  <c r="D262" i="4"/>
  <c r="D278" i="4" s="1"/>
  <c r="C262" i="4"/>
  <c r="C278" i="4" s="1"/>
  <c r="F261" i="4"/>
  <c r="E261" i="4"/>
  <c r="E277" i="4" s="1"/>
  <c r="D261" i="4"/>
  <c r="D277" i="4" s="1"/>
  <c r="C261" i="4"/>
  <c r="C277" i="4" s="1"/>
  <c r="F260" i="4"/>
  <c r="F276" i="4" s="1"/>
  <c r="E260" i="4"/>
  <c r="E276" i="4" s="1"/>
  <c r="D260" i="4"/>
  <c r="C260" i="4"/>
  <c r="F259" i="4"/>
  <c r="F279" i="4" s="1"/>
  <c r="E259" i="4"/>
  <c r="D259" i="4"/>
  <c r="C259" i="4"/>
  <c r="F258" i="4"/>
  <c r="E258" i="4"/>
  <c r="D258" i="4"/>
  <c r="D274" i="4" s="1"/>
  <c r="C258" i="4"/>
  <c r="C274" i="4" s="1"/>
  <c r="F257" i="4"/>
  <c r="E257" i="4"/>
  <c r="D257" i="4"/>
  <c r="C257" i="4"/>
  <c r="F256" i="4"/>
  <c r="F272" i="4" s="1"/>
  <c r="E256" i="4"/>
  <c r="E272" i="4" s="1"/>
  <c r="D256" i="4"/>
  <c r="C256" i="4"/>
  <c r="C272" i="4" s="1"/>
  <c r="F255" i="4"/>
  <c r="F271" i="4" s="1"/>
  <c r="E255" i="4"/>
  <c r="D255" i="4"/>
  <c r="C255" i="4"/>
  <c r="F254" i="4"/>
  <c r="E254" i="4"/>
  <c r="D254" i="4"/>
  <c r="D270" i="4" s="1"/>
  <c r="C254" i="4"/>
  <c r="C270" i="4" s="1"/>
  <c r="F253" i="4"/>
  <c r="E253" i="4"/>
  <c r="E269" i="4" s="1"/>
  <c r="D253" i="4"/>
  <c r="D269" i="4" s="1"/>
  <c r="C253" i="4"/>
  <c r="C269" i="4" s="1"/>
  <c r="F252" i="4"/>
  <c r="E252" i="4"/>
  <c r="D252" i="4"/>
  <c r="C252" i="4"/>
  <c r="C268" i="4" s="1"/>
  <c r="F251" i="4"/>
  <c r="E251" i="4"/>
  <c r="D251" i="4"/>
  <c r="C251" i="4"/>
  <c r="F250" i="4"/>
  <c r="E250" i="4"/>
  <c r="D250" i="4"/>
  <c r="C250" i="4"/>
  <c r="F249" i="4"/>
  <c r="E249" i="4"/>
  <c r="D249" i="4"/>
  <c r="C249" i="4"/>
  <c r="F248" i="4"/>
  <c r="E248" i="4"/>
  <c r="D248" i="4"/>
  <c r="C248" i="4"/>
  <c r="C194" i="4"/>
  <c r="E193" i="4"/>
  <c r="D193" i="4"/>
  <c r="C189" i="4"/>
  <c r="F185" i="4"/>
  <c r="E185" i="4"/>
  <c r="E201" i="4" s="1"/>
  <c r="D185" i="4"/>
  <c r="D201" i="4" s="1"/>
  <c r="C185" i="4"/>
  <c r="C201" i="4" s="1"/>
  <c r="F184" i="4"/>
  <c r="F200" i="4" s="1"/>
  <c r="E184" i="4"/>
  <c r="E200" i="4" s="1"/>
  <c r="D184" i="4"/>
  <c r="C184" i="4"/>
  <c r="F183" i="4"/>
  <c r="F199" i="4" s="1"/>
  <c r="E183" i="4"/>
  <c r="D183" i="4"/>
  <c r="C183" i="4"/>
  <c r="F182" i="4"/>
  <c r="E182" i="4"/>
  <c r="D182" i="4"/>
  <c r="D198" i="4" s="1"/>
  <c r="C182" i="4"/>
  <c r="C198" i="4" s="1"/>
  <c r="F181" i="4"/>
  <c r="E181" i="4"/>
  <c r="E197" i="4" s="1"/>
  <c r="D181" i="4"/>
  <c r="D197" i="4" s="1"/>
  <c r="C181" i="4"/>
  <c r="C197" i="4" s="1"/>
  <c r="F180" i="4"/>
  <c r="F196" i="4" s="1"/>
  <c r="E180" i="4"/>
  <c r="E196" i="4" s="1"/>
  <c r="D180" i="4"/>
  <c r="C180" i="4"/>
  <c r="F179" i="4"/>
  <c r="F195" i="4" s="1"/>
  <c r="E179" i="4"/>
  <c r="D179" i="4"/>
  <c r="C179" i="4"/>
  <c r="F178" i="4"/>
  <c r="E178" i="4"/>
  <c r="D178" i="4"/>
  <c r="D194" i="4" s="1"/>
  <c r="C178" i="4"/>
  <c r="F177" i="4"/>
  <c r="E177" i="4"/>
  <c r="D177" i="4"/>
  <c r="C177" i="4"/>
  <c r="C193" i="4" s="1"/>
  <c r="F176" i="4"/>
  <c r="F192" i="4" s="1"/>
  <c r="E176" i="4"/>
  <c r="D176" i="4"/>
  <c r="C176" i="4"/>
  <c r="F175" i="4"/>
  <c r="F191" i="4" s="1"/>
  <c r="E175" i="4"/>
  <c r="D175" i="4"/>
  <c r="C175" i="4"/>
  <c r="F174" i="4"/>
  <c r="E174" i="4"/>
  <c r="D174" i="4"/>
  <c r="D190" i="4" s="1"/>
  <c r="C174" i="4"/>
  <c r="C190" i="4" s="1"/>
  <c r="F173" i="4"/>
  <c r="E173" i="4"/>
  <c r="E189" i="4" s="1"/>
  <c r="D173" i="4"/>
  <c r="D189" i="4" s="1"/>
  <c r="C173" i="4"/>
  <c r="F172" i="4"/>
  <c r="F188" i="4" s="1"/>
  <c r="E172" i="4"/>
  <c r="E188" i="4" s="1"/>
  <c r="D172" i="4"/>
  <c r="C172" i="4"/>
  <c r="F171" i="4"/>
  <c r="E171" i="4"/>
  <c r="D171" i="4"/>
  <c r="C171" i="4"/>
  <c r="F170" i="4"/>
  <c r="E170" i="4"/>
  <c r="D170" i="4"/>
  <c r="C170" i="4"/>
  <c r="F169" i="4"/>
  <c r="E169" i="4"/>
  <c r="D169" i="4"/>
  <c r="C169" i="4"/>
  <c r="F168" i="4"/>
  <c r="E168" i="4"/>
  <c r="D168" i="4"/>
  <c r="C168" i="4"/>
  <c r="E102" i="4"/>
  <c r="D102" i="4"/>
  <c r="D101" i="4"/>
  <c r="E100" i="4"/>
  <c r="E99" i="4"/>
  <c r="D96" i="4"/>
  <c r="D112" i="4" s="1"/>
  <c r="D95" i="4"/>
  <c r="E93" i="4"/>
  <c r="D93" i="4"/>
  <c r="C93" i="4"/>
  <c r="D92" i="4"/>
  <c r="E91" i="4"/>
  <c r="D90" i="4"/>
  <c r="D89" i="4"/>
  <c r="E88" i="4"/>
  <c r="E24" i="4"/>
  <c r="D23" i="4"/>
  <c r="E22" i="4"/>
  <c r="D22" i="4"/>
  <c r="D21" i="4"/>
  <c r="E20" i="4"/>
  <c r="E15" i="4"/>
  <c r="E14" i="4"/>
  <c r="D14" i="4"/>
  <c r="E12" i="4"/>
  <c r="D12" i="4"/>
  <c r="C12" i="4"/>
  <c r="D11" i="4"/>
  <c r="E10" i="4"/>
  <c r="E30" i="4" s="1"/>
  <c r="D10" i="4"/>
  <c r="D9" i="4"/>
  <c r="D8" i="4"/>
  <c r="G425" i="3"/>
  <c r="F425" i="3"/>
  <c r="E425" i="3"/>
  <c r="D425" i="3"/>
  <c r="C425" i="3"/>
  <c r="G424" i="3"/>
  <c r="F424" i="3"/>
  <c r="E424" i="3"/>
  <c r="D424" i="3"/>
  <c r="C424" i="3"/>
  <c r="G423" i="3"/>
  <c r="F423" i="3"/>
  <c r="E423" i="3"/>
  <c r="D423" i="3"/>
  <c r="C423" i="3"/>
  <c r="G422" i="3"/>
  <c r="F422" i="3"/>
  <c r="E422" i="3"/>
  <c r="D422" i="3"/>
  <c r="C422" i="3"/>
  <c r="G421" i="3"/>
  <c r="F421" i="3"/>
  <c r="E421" i="3"/>
  <c r="D421" i="3"/>
  <c r="C421" i="3"/>
  <c r="G420" i="3"/>
  <c r="F420" i="3"/>
  <c r="E420" i="3"/>
  <c r="D420" i="3"/>
  <c r="C420" i="3"/>
  <c r="G419" i="3"/>
  <c r="F419" i="3"/>
  <c r="E419" i="3"/>
  <c r="D419" i="3"/>
  <c r="C419" i="3"/>
  <c r="G418" i="3"/>
  <c r="F418" i="3"/>
  <c r="E418" i="3"/>
  <c r="D418" i="3"/>
  <c r="C418" i="3"/>
  <c r="G417" i="3"/>
  <c r="F417" i="3"/>
  <c r="E417" i="3"/>
  <c r="D417" i="3"/>
  <c r="C417" i="3"/>
  <c r="G416" i="3"/>
  <c r="F416" i="3"/>
  <c r="E416" i="3"/>
  <c r="D416" i="3"/>
  <c r="C416" i="3"/>
  <c r="G415" i="3"/>
  <c r="F415" i="3"/>
  <c r="E415" i="3"/>
  <c r="D415" i="3"/>
  <c r="C415" i="3"/>
  <c r="G414" i="3"/>
  <c r="F414" i="3"/>
  <c r="E414" i="3"/>
  <c r="D414" i="3"/>
  <c r="C414" i="3"/>
  <c r="G413" i="3"/>
  <c r="F413" i="3"/>
  <c r="E413" i="3"/>
  <c r="D413" i="3"/>
  <c r="C413" i="3"/>
  <c r="G412" i="3"/>
  <c r="F412" i="3"/>
  <c r="E412" i="3"/>
  <c r="D412" i="3"/>
  <c r="C412" i="3"/>
  <c r="G411" i="3"/>
  <c r="F411" i="3"/>
  <c r="E411" i="3"/>
  <c r="D411" i="3"/>
  <c r="C411" i="3"/>
  <c r="G410" i="3"/>
  <c r="F410" i="3"/>
  <c r="E410" i="3"/>
  <c r="D410" i="3"/>
  <c r="C410" i="3"/>
  <c r="G409" i="3"/>
  <c r="F409" i="3"/>
  <c r="E409" i="3"/>
  <c r="D409" i="3"/>
  <c r="C409" i="3"/>
  <c r="G408" i="3"/>
  <c r="F408" i="3"/>
  <c r="E408" i="3"/>
  <c r="D408" i="3"/>
  <c r="C408" i="3"/>
  <c r="E345" i="3"/>
  <c r="F343" i="3"/>
  <c r="C343" i="3"/>
  <c r="G342" i="3"/>
  <c r="G341" i="3"/>
  <c r="F341" i="3"/>
  <c r="D341" i="3"/>
  <c r="C341" i="3"/>
  <c r="F340" i="3"/>
  <c r="C340" i="3"/>
  <c r="F338" i="3"/>
  <c r="E338" i="3"/>
  <c r="D338" i="3"/>
  <c r="C338" i="3"/>
  <c r="G336" i="3"/>
  <c r="E335" i="3"/>
  <c r="D335" i="3"/>
  <c r="F333" i="3"/>
  <c r="E333" i="3"/>
  <c r="D333" i="3"/>
  <c r="C333" i="3"/>
  <c r="D332" i="3"/>
  <c r="G331" i="3"/>
  <c r="E331" i="3"/>
  <c r="F330" i="3"/>
  <c r="E329" i="3"/>
  <c r="F275" i="3"/>
  <c r="E275" i="3"/>
  <c r="D274" i="3"/>
  <c r="F265" i="3"/>
  <c r="E265" i="3"/>
  <c r="D265" i="3"/>
  <c r="C265" i="3"/>
  <c r="C281" i="3" s="1"/>
  <c r="F264" i="3"/>
  <c r="F280" i="3" s="1"/>
  <c r="E264" i="3"/>
  <c r="D264" i="3"/>
  <c r="C264" i="3"/>
  <c r="F263" i="3"/>
  <c r="F279" i="3" s="1"/>
  <c r="E263" i="3"/>
  <c r="E279" i="3" s="1"/>
  <c r="D263" i="3"/>
  <c r="C263" i="3"/>
  <c r="F262" i="3"/>
  <c r="E262" i="3"/>
  <c r="D262" i="3"/>
  <c r="D278" i="3" s="1"/>
  <c r="C262" i="3"/>
  <c r="C278" i="3" s="1"/>
  <c r="F261" i="3"/>
  <c r="E261" i="3"/>
  <c r="E277" i="3" s="1"/>
  <c r="D261" i="3"/>
  <c r="D277" i="3" s="1"/>
  <c r="C261" i="3"/>
  <c r="C277" i="3" s="1"/>
  <c r="F260" i="3"/>
  <c r="F276" i="3" s="1"/>
  <c r="E260" i="3"/>
  <c r="D260" i="3"/>
  <c r="C260" i="3"/>
  <c r="F259" i="3"/>
  <c r="E259" i="3"/>
  <c r="D259" i="3"/>
  <c r="C259" i="3"/>
  <c r="F258" i="3"/>
  <c r="E258" i="3"/>
  <c r="D258" i="3"/>
  <c r="C258" i="3"/>
  <c r="C274" i="3" s="1"/>
  <c r="F257" i="3"/>
  <c r="E257" i="3"/>
  <c r="E273" i="3" s="1"/>
  <c r="D257" i="3"/>
  <c r="D273" i="3" s="1"/>
  <c r="C257" i="3"/>
  <c r="C273" i="3" s="1"/>
  <c r="F256" i="3"/>
  <c r="F272" i="3" s="1"/>
  <c r="E256" i="3"/>
  <c r="D256" i="3"/>
  <c r="C256" i="3"/>
  <c r="F255" i="3"/>
  <c r="F271" i="3" s="1"/>
  <c r="E255" i="3"/>
  <c r="D255" i="3"/>
  <c r="C255" i="3"/>
  <c r="F254" i="3"/>
  <c r="E254" i="3"/>
  <c r="D254" i="3"/>
  <c r="D270" i="3" s="1"/>
  <c r="C254" i="3"/>
  <c r="C270" i="3" s="1"/>
  <c r="F253" i="3"/>
  <c r="E253" i="3"/>
  <c r="E269" i="3" s="1"/>
  <c r="D253" i="3"/>
  <c r="D269" i="3" s="1"/>
  <c r="C253" i="3"/>
  <c r="C269" i="3" s="1"/>
  <c r="F252" i="3"/>
  <c r="F268" i="3" s="1"/>
  <c r="E252" i="3"/>
  <c r="D252" i="3"/>
  <c r="C252" i="3"/>
  <c r="F251" i="3"/>
  <c r="E251" i="3"/>
  <c r="D251" i="3"/>
  <c r="C251" i="3"/>
  <c r="F250" i="3"/>
  <c r="E250" i="3"/>
  <c r="D250" i="3"/>
  <c r="C250" i="3"/>
  <c r="F249" i="3"/>
  <c r="E249" i="3"/>
  <c r="D249" i="3"/>
  <c r="C249" i="3"/>
  <c r="F248" i="3"/>
  <c r="E248" i="3"/>
  <c r="D248" i="3"/>
  <c r="C248" i="3"/>
  <c r="C198" i="3"/>
  <c r="F195" i="3"/>
  <c r="E195" i="3"/>
  <c r="D194" i="3"/>
  <c r="F185" i="3"/>
  <c r="E185" i="3"/>
  <c r="E201" i="3" s="1"/>
  <c r="D185" i="3"/>
  <c r="D201" i="3" s="1"/>
  <c r="C185" i="3"/>
  <c r="C201" i="3" s="1"/>
  <c r="F184" i="3"/>
  <c r="F200" i="3" s="1"/>
  <c r="E184" i="3"/>
  <c r="D184" i="3"/>
  <c r="C184" i="3"/>
  <c r="F183" i="3"/>
  <c r="F199" i="3" s="1"/>
  <c r="E183" i="3"/>
  <c r="E199" i="3" s="1"/>
  <c r="D183" i="3"/>
  <c r="D199" i="3" s="1"/>
  <c r="C183" i="3"/>
  <c r="F182" i="3"/>
  <c r="E182" i="3"/>
  <c r="D182" i="3"/>
  <c r="D198" i="3" s="1"/>
  <c r="C182" i="3"/>
  <c r="F181" i="3"/>
  <c r="E181" i="3"/>
  <c r="E197" i="3" s="1"/>
  <c r="D181" i="3"/>
  <c r="D197" i="3" s="1"/>
  <c r="C181" i="3"/>
  <c r="C197" i="3" s="1"/>
  <c r="F180" i="3"/>
  <c r="F196" i="3" s="1"/>
  <c r="E180" i="3"/>
  <c r="D180" i="3"/>
  <c r="C180" i="3"/>
  <c r="F179" i="3"/>
  <c r="E179" i="3"/>
  <c r="D179" i="3"/>
  <c r="C179" i="3"/>
  <c r="F178" i="3"/>
  <c r="E178" i="3"/>
  <c r="E194" i="3" s="1"/>
  <c r="D178" i="3"/>
  <c r="C178" i="3"/>
  <c r="C194" i="3" s="1"/>
  <c r="F177" i="3"/>
  <c r="E177" i="3"/>
  <c r="E193" i="3" s="1"/>
  <c r="D177" i="3"/>
  <c r="D193" i="3" s="1"/>
  <c r="C177" i="3"/>
  <c r="C193" i="3" s="1"/>
  <c r="F176" i="3"/>
  <c r="F192" i="3" s="1"/>
  <c r="E176" i="3"/>
  <c r="D176" i="3"/>
  <c r="C176" i="3"/>
  <c r="F175" i="3"/>
  <c r="F191" i="3" s="1"/>
  <c r="E175" i="3"/>
  <c r="E191" i="3" s="1"/>
  <c r="D175" i="3"/>
  <c r="D191" i="3" s="1"/>
  <c r="C175" i="3"/>
  <c r="F174" i="3"/>
  <c r="E174" i="3"/>
  <c r="D174" i="3"/>
  <c r="D190" i="3" s="1"/>
  <c r="C174" i="3"/>
  <c r="C190" i="3" s="1"/>
  <c r="F173" i="3"/>
  <c r="E173" i="3"/>
  <c r="E189" i="3" s="1"/>
  <c r="D173" i="3"/>
  <c r="C173" i="3"/>
  <c r="C189" i="3" s="1"/>
  <c r="F172" i="3"/>
  <c r="F188" i="3" s="1"/>
  <c r="E172" i="3"/>
  <c r="D172" i="3"/>
  <c r="C172" i="3"/>
  <c r="F171" i="3"/>
  <c r="E171" i="3"/>
  <c r="D171" i="3"/>
  <c r="C171" i="3"/>
  <c r="F170" i="3"/>
  <c r="E170" i="3"/>
  <c r="D170" i="3"/>
  <c r="C170" i="3"/>
  <c r="F169" i="3"/>
  <c r="E169" i="3"/>
  <c r="D169" i="3"/>
  <c r="C169" i="3"/>
  <c r="F168" i="3"/>
  <c r="E168" i="3"/>
  <c r="D168" i="3"/>
  <c r="C168" i="3"/>
  <c r="E105" i="3"/>
  <c r="D103" i="3"/>
  <c r="D102" i="3"/>
  <c r="D101" i="3"/>
  <c r="D100" i="3"/>
  <c r="E95" i="3"/>
  <c r="D95" i="3"/>
  <c r="E94" i="3"/>
  <c r="D94" i="3"/>
  <c r="D93" i="3"/>
  <c r="D92" i="3"/>
  <c r="D91" i="3"/>
  <c r="E90" i="3"/>
  <c r="E110" i="3" s="1"/>
  <c r="D89" i="3"/>
  <c r="N29" i="7" l="1"/>
  <c r="N56" i="5" s="1"/>
  <c r="N22" i="5" s="1"/>
  <c r="N22" i="6" s="1"/>
  <c r="N52" i="5"/>
  <c r="R29" i="5"/>
  <c r="C99" i="4" s="1"/>
  <c r="D99" i="4"/>
  <c r="D119" i="4" s="1"/>
  <c r="M59" i="6"/>
  <c r="D98" i="3"/>
  <c r="D114" i="3" s="1"/>
  <c r="D19" i="4"/>
  <c r="R70" i="5"/>
  <c r="O64" i="6"/>
  <c r="S29" i="5"/>
  <c r="C100" i="4" s="1"/>
  <c r="D100" i="4"/>
  <c r="L64" i="6"/>
  <c r="D97" i="4"/>
  <c r="D117" i="4" s="1"/>
  <c r="D120" i="4"/>
  <c r="H29" i="7"/>
  <c r="H56" i="5" s="1"/>
  <c r="H56" i="6" s="1"/>
  <c r="H52" i="5"/>
  <c r="I29" i="7"/>
  <c r="I56" i="5" s="1"/>
  <c r="I52" i="5"/>
  <c r="K39" i="13"/>
  <c r="K66" i="11" s="1"/>
  <c r="M16" i="5"/>
  <c r="M16" i="6" s="1"/>
  <c r="J23" i="5"/>
  <c r="P43" i="7"/>
  <c r="S66" i="6"/>
  <c r="E281" i="3"/>
  <c r="U34" i="5"/>
  <c r="H43" i="6"/>
  <c r="J40" i="5"/>
  <c r="K49" i="6"/>
  <c r="I50" i="6"/>
  <c r="G51" i="6"/>
  <c r="T54" i="6"/>
  <c r="G38" i="12"/>
  <c r="M44" i="12"/>
  <c r="W14" i="13"/>
  <c r="P44" i="7"/>
  <c r="C273" i="10"/>
  <c r="W26" i="13"/>
  <c r="D24" i="4"/>
  <c r="W34" i="5"/>
  <c r="Q37" i="6"/>
  <c r="O38" i="6"/>
  <c r="L49" i="6"/>
  <c r="J50" i="6"/>
  <c r="H51" i="6"/>
  <c r="H72" i="5"/>
  <c r="M8" i="5"/>
  <c r="I38" i="12"/>
  <c r="U43" i="7"/>
  <c r="G15" i="13"/>
  <c r="S33" i="13"/>
  <c r="S60" i="11" s="1"/>
  <c r="K66" i="12"/>
  <c r="C275" i="9"/>
  <c r="D269" i="9"/>
  <c r="E278" i="10"/>
  <c r="T25" i="7"/>
  <c r="M48" i="6"/>
  <c r="M49" i="6"/>
  <c r="I51" i="6"/>
  <c r="G51" i="12"/>
  <c r="V45" i="7"/>
  <c r="O18" i="13"/>
  <c r="O45" i="11" s="1"/>
  <c r="K45" i="12" s="1"/>
  <c r="C276" i="10"/>
  <c r="D270" i="9"/>
  <c r="O126" i="13"/>
  <c r="E268" i="4"/>
  <c r="V20" i="5"/>
  <c r="R20" i="6" s="1"/>
  <c r="D25" i="4"/>
  <c r="D41" i="4" s="1"/>
  <c r="F189" i="4"/>
  <c r="F193" i="4"/>
  <c r="F197" i="4"/>
  <c r="F201" i="4"/>
  <c r="W25" i="5"/>
  <c r="I33" i="5"/>
  <c r="D10" i="3" s="1"/>
  <c r="S37" i="6"/>
  <c r="Q38" i="6"/>
  <c r="I42" i="6"/>
  <c r="N48" i="6"/>
  <c r="L50" i="6"/>
  <c r="I53" i="6"/>
  <c r="G54" i="6"/>
  <c r="H59" i="6"/>
  <c r="G64" i="6"/>
  <c r="G65" i="6"/>
  <c r="G18" i="5"/>
  <c r="W9" i="13"/>
  <c r="O30" i="13"/>
  <c r="O57" i="11" s="1"/>
  <c r="D271" i="9"/>
  <c r="E268" i="9"/>
  <c r="R72" i="6"/>
  <c r="D281" i="3"/>
  <c r="X24" i="5"/>
  <c r="C105" i="3" s="1"/>
  <c r="S45" i="7"/>
  <c r="O33" i="13"/>
  <c r="O60" i="11" s="1"/>
  <c r="O60" i="12" s="1"/>
  <c r="E270" i="3"/>
  <c r="E274" i="3"/>
  <c r="E278" i="3"/>
  <c r="F269" i="4"/>
  <c r="F273" i="4"/>
  <c r="F277" i="4"/>
  <c r="F281" i="4"/>
  <c r="T21" i="5"/>
  <c r="H33" i="5"/>
  <c r="H45" i="6"/>
  <c r="J53" i="6"/>
  <c r="H54" i="6"/>
  <c r="H64" i="6"/>
  <c r="X70" i="5"/>
  <c r="O13" i="5"/>
  <c r="H25" i="5"/>
  <c r="T28" i="5"/>
  <c r="C21" i="4" s="1"/>
  <c r="G26" i="13"/>
  <c r="O98" i="13"/>
  <c r="C278" i="9"/>
  <c r="G153" i="13"/>
  <c r="D195" i="3"/>
  <c r="F270" i="3"/>
  <c r="F278" i="3"/>
  <c r="U21" i="5"/>
  <c r="Q21" i="6" s="1"/>
  <c r="L52" i="6"/>
  <c r="H66" i="6"/>
  <c r="T8" i="5"/>
  <c r="O24" i="5"/>
  <c r="C96" i="3" s="1"/>
  <c r="O38" i="12"/>
  <c r="G14" i="13"/>
  <c r="G12" i="13" s="1"/>
  <c r="S18" i="13"/>
  <c r="S45" i="11" s="1"/>
  <c r="K26" i="13"/>
  <c r="W31" i="13"/>
  <c r="W58" i="11" s="1"/>
  <c r="P23" i="5"/>
  <c r="O25" i="5"/>
  <c r="K25" i="6" s="1"/>
  <c r="D118" i="3"/>
  <c r="E190" i="4"/>
  <c r="E194" i="4"/>
  <c r="E198" i="4"/>
  <c r="H35" i="6"/>
  <c r="T38" i="6"/>
  <c r="J41" i="6"/>
  <c r="L44" i="6"/>
  <c r="J45" i="6"/>
  <c r="V48" i="5"/>
  <c r="U49" i="5"/>
  <c r="Q49" i="6" s="1"/>
  <c r="S46" i="5"/>
  <c r="O46" i="6" s="1"/>
  <c r="M51" i="6"/>
  <c r="Q52" i="5"/>
  <c r="K63" i="6"/>
  <c r="J21" i="5"/>
  <c r="O51" i="12"/>
  <c r="R43" i="7"/>
  <c r="S30" i="13"/>
  <c r="S57" i="11" s="1"/>
  <c r="C280" i="9"/>
  <c r="D271" i="3"/>
  <c r="D275" i="3"/>
  <c r="D279" i="3"/>
  <c r="E270" i="4"/>
  <c r="E274" i="4"/>
  <c r="E278" i="4"/>
  <c r="K41" i="6"/>
  <c r="N47" i="5"/>
  <c r="N47" i="6" s="1"/>
  <c r="W48" i="5"/>
  <c r="W46" i="5" s="1"/>
  <c r="P63" i="5"/>
  <c r="D17" i="4" s="1"/>
  <c r="H12" i="5"/>
  <c r="X22" i="5"/>
  <c r="T24" i="5"/>
  <c r="C101" i="3" s="1"/>
  <c r="O42" i="7"/>
  <c r="O44" i="7"/>
  <c r="O15" i="13"/>
  <c r="W18" i="13"/>
  <c r="W45" i="11" s="1"/>
  <c r="G22" i="13"/>
  <c r="O26" i="13"/>
  <c r="X12" i="5"/>
  <c r="D189" i="3"/>
  <c r="R66" i="6"/>
  <c r="C188" i="3"/>
  <c r="C192" i="3"/>
  <c r="C196" i="3"/>
  <c r="C200" i="3"/>
  <c r="E271" i="3"/>
  <c r="K39" i="5"/>
  <c r="W49" i="5"/>
  <c r="S49" i="6" s="1"/>
  <c r="L57" i="6"/>
  <c r="P72" i="5"/>
  <c r="N20" i="5"/>
  <c r="L21" i="5"/>
  <c r="G29" i="5"/>
  <c r="C88" i="4" s="1"/>
  <c r="J43" i="7"/>
  <c r="E192" i="4"/>
  <c r="C272" i="10"/>
  <c r="E198" i="3"/>
  <c r="D105" i="4"/>
  <c r="D121" i="4" s="1"/>
  <c r="Q43" i="6"/>
  <c r="O44" i="6"/>
  <c r="G47" i="5"/>
  <c r="U52" i="5"/>
  <c r="Q52" i="6" s="1"/>
  <c r="N58" i="6"/>
  <c r="O59" i="6"/>
  <c r="R65" i="5"/>
  <c r="R72" i="5" s="1"/>
  <c r="Q66" i="5"/>
  <c r="Q72" i="5" s="1"/>
  <c r="Q44" i="7"/>
  <c r="G33" i="13"/>
  <c r="G60" i="11" s="1"/>
  <c r="C276" i="4"/>
  <c r="R64" i="6"/>
  <c r="E190" i="3"/>
  <c r="E188" i="3"/>
  <c r="E192" i="3"/>
  <c r="E196" i="3"/>
  <c r="E200" i="3"/>
  <c r="C268" i="3"/>
  <c r="C272" i="3"/>
  <c r="C276" i="3"/>
  <c r="C280" i="3"/>
  <c r="D271" i="4"/>
  <c r="D275" i="4"/>
  <c r="D279" i="4"/>
  <c r="O34" i="5"/>
  <c r="X40" i="5"/>
  <c r="H71" i="5"/>
  <c r="V52" i="5"/>
  <c r="R52" i="6" s="1"/>
  <c r="O58" i="6"/>
  <c r="S65" i="5"/>
  <c r="S72" i="5" s="1"/>
  <c r="M12" i="5"/>
  <c r="P42" i="7"/>
  <c r="R44" i="7"/>
  <c r="D278" i="9"/>
  <c r="Q8" i="5"/>
  <c r="M35" i="6"/>
  <c r="L36" i="6"/>
  <c r="U41" i="5"/>
  <c r="J47" i="5"/>
  <c r="T50" i="6"/>
  <c r="R51" i="6"/>
  <c r="U53" i="5"/>
  <c r="P58" i="6"/>
  <c r="Q59" i="6"/>
  <c r="P65" i="6"/>
  <c r="K11" i="5"/>
  <c r="U16" i="5"/>
  <c r="Q16" i="6" s="1"/>
  <c r="Q20" i="5"/>
  <c r="O21" i="5"/>
  <c r="V25" i="5"/>
  <c r="Q42" i="7"/>
  <c r="K9" i="13"/>
  <c r="H22" i="5"/>
  <c r="T53" i="6"/>
  <c r="E268" i="3"/>
  <c r="E272" i="3"/>
  <c r="E276" i="3"/>
  <c r="E280" i="3"/>
  <c r="C188" i="4"/>
  <c r="C192" i="4"/>
  <c r="C196" i="4"/>
  <c r="C200" i="4"/>
  <c r="V23" i="5"/>
  <c r="N35" i="6"/>
  <c r="W41" i="5"/>
  <c r="X52" i="5"/>
  <c r="V53" i="5"/>
  <c r="R53" i="6" s="1"/>
  <c r="N56" i="6"/>
  <c r="V70" i="5"/>
  <c r="Q65" i="6"/>
  <c r="R20" i="5"/>
  <c r="P21" i="5"/>
  <c r="J24" i="5"/>
  <c r="C91" i="3" s="1"/>
  <c r="E91" i="3"/>
  <c r="H7" i="5"/>
  <c r="T9" i="5"/>
  <c r="N87" i="5"/>
  <c r="C121" i="3"/>
  <c r="M94" i="5"/>
  <c r="M91" i="5" s="1"/>
  <c r="G101" i="6"/>
  <c r="K104" i="6"/>
  <c r="P105" i="6"/>
  <c r="V45" i="8"/>
  <c r="H111" i="6"/>
  <c r="I355" i="8"/>
  <c r="H423" i="8"/>
  <c r="I6" i="8"/>
  <c r="I44" i="8" s="1"/>
  <c r="O82" i="12"/>
  <c r="L99" i="12"/>
  <c r="Q217" i="14"/>
  <c r="C439" i="3"/>
  <c r="E21" i="4"/>
  <c r="W79" i="5"/>
  <c r="S79" i="6" s="1"/>
  <c r="L21" i="6"/>
  <c r="J76" i="5"/>
  <c r="W87" i="14"/>
  <c r="W112" i="14" s="1"/>
  <c r="G441" i="9"/>
  <c r="I21" i="6"/>
  <c r="X9" i="5"/>
  <c r="F353" i="3"/>
  <c r="O102" i="6"/>
  <c r="H77" i="5"/>
  <c r="G96" i="6"/>
  <c r="N111" i="6"/>
  <c r="W13" i="5"/>
  <c r="F337" i="3"/>
  <c r="F357" i="3" s="1"/>
  <c r="G357" i="4"/>
  <c r="G78" i="5"/>
  <c r="G78" i="6" s="1"/>
  <c r="N86" i="6"/>
  <c r="H97" i="5"/>
  <c r="W91" i="14"/>
  <c r="W117" i="14" s="1"/>
  <c r="M80" i="6"/>
  <c r="N85" i="5"/>
  <c r="N85" i="6" s="1"/>
  <c r="M9" i="5"/>
  <c r="N13" i="5"/>
  <c r="J13" i="6" s="1"/>
  <c r="K419" i="14"/>
  <c r="C439" i="9"/>
  <c r="O87" i="14"/>
  <c r="E441" i="9"/>
  <c r="G261" i="14"/>
  <c r="F433" i="9"/>
  <c r="W333" i="14"/>
  <c r="G393" i="14"/>
  <c r="G418" i="14" s="1"/>
  <c r="O295" i="14"/>
  <c r="K329" i="14"/>
  <c r="K354" i="14" s="1"/>
  <c r="G359" i="14"/>
  <c r="G384" i="14" s="1"/>
  <c r="Q351" i="14"/>
  <c r="S189" i="14"/>
  <c r="S214" i="14" s="1"/>
  <c r="W227" i="14"/>
  <c r="W163" i="14"/>
  <c r="Q183" i="14"/>
  <c r="E430" i="9"/>
  <c r="T183" i="14"/>
  <c r="S149" i="14"/>
  <c r="T251" i="14"/>
  <c r="G163" i="14"/>
  <c r="G184" i="14" s="1"/>
  <c r="C281" i="9"/>
  <c r="D275" i="9"/>
  <c r="C269" i="9"/>
  <c r="C272" i="9"/>
  <c r="E281" i="9"/>
  <c r="J114" i="5"/>
  <c r="E11" i="3"/>
  <c r="D432" i="3"/>
  <c r="C349" i="4"/>
  <c r="F358" i="4"/>
  <c r="G361" i="4"/>
  <c r="D433" i="4"/>
  <c r="E436" i="4"/>
  <c r="F439" i="4"/>
  <c r="J79" i="6"/>
  <c r="G100" i="6"/>
  <c r="N20" i="8"/>
  <c r="S121" i="14"/>
  <c r="S146" i="14" s="1"/>
  <c r="I219" i="8"/>
  <c r="E104" i="4"/>
  <c r="E120" i="4" s="1"/>
  <c r="D349" i="4"/>
  <c r="E352" i="4"/>
  <c r="G358" i="4"/>
  <c r="E433" i="4"/>
  <c r="P94" i="5"/>
  <c r="P94" i="6" s="1"/>
  <c r="M6" i="8"/>
  <c r="Q17" i="5"/>
  <c r="M17" i="6" s="1"/>
  <c r="T95" i="12"/>
  <c r="J78" i="6"/>
  <c r="O91" i="5"/>
  <c r="P109" i="6"/>
  <c r="T83" i="5"/>
  <c r="T13" i="5"/>
  <c r="T84" i="5"/>
  <c r="I89" i="12"/>
  <c r="G421" i="14"/>
  <c r="E101" i="3"/>
  <c r="E121" i="3" s="1"/>
  <c r="E349" i="3"/>
  <c r="G352" i="4"/>
  <c r="C356" i="4"/>
  <c r="P81" i="6"/>
  <c r="N82" i="6"/>
  <c r="Q85" i="5"/>
  <c r="M85" i="6" s="1"/>
  <c r="H88" i="6"/>
  <c r="L99" i="6"/>
  <c r="K102" i="6"/>
  <c r="U13" i="5"/>
  <c r="U84" i="5"/>
  <c r="J110" i="6"/>
  <c r="X94" i="5"/>
  <c r="T90" i="5"/>
  <c r="T116" i="5" s="1"/>
  <c r="G45" i="8"/>
  <c r="E351" i="3"/>
  <c r="T95" i="6"/>
  <c r="R96" i="6"/>
  <c r="S98" i="5"/>
  <c r="S19" i="5" s="1"/>
  <c r="T103" i="6"/>
  <c r="G21" i="11"/>
  <c r="G95" i="14"/>
  <c r="W29" i="5"/>
  <c r="C104" i="4" s="1"/>
  <c r="C120" i="4" s="1"/>
  <c r="U93" i="5"/>
  <c r="U17" i="5" s="1"/>
  <c r="S96" i="6"/>
  <c r="S81" i="12"/>
  <c r="P89" i="12"/>
  <c r="K45" i="8"/>
  <c r="N84" i="5"/>
  <c r="H91" i="5"/>
  <c r="H15" i="5" s="1"/>
  <c r="T96" i="6"/>
  <c r="R98" i="6"/>
  <c r="S77" i="5"/>
  <c r="G363" i="14"/>
  <c r="D438" i="4"/>
  <c r="E441" i="4"/>
  <c r="M92" i="6"/>
  <c r="G95" i="6"/>
  <c r="O111" i="6"/>
  <c r="K87" i="14"/>
  <c r="G227" i="14"/>
  <c r="G252" i="14" s="1"/>
  <c r="F441" i="9"/>
  <c r="I385" i="14"/>
  <c r="G401" i="14"/>
  <c r="G19" i="5"/>
  <c r="I80" i="5"/>
  <c r="I77" i="5" s="1"/>
  <c r="I7" i="5" s="1"/>
  <c r="E41" i="4"/>
  <c r="P115" i="14"/>
  <c r="O197" i="14"/>
  <c r="S359" i="14"/>
  <c r="F441" i="3"/>
  <c r="G441" i="4"/>
  <c r="G76" i="5"/>
  <c r="E8" i="3" s="1"/>
  <c r="Q87" i="5"/>
  <c r="Q84" i="5" s="1"/>
  <c r="I91" i="5"/>
  <c r="G20" i="8"/>
  <c r="S96" i="12"/>
  <c r="Q299" i="14"/>
  <c r="Q367" i="14"/>
  <c r="G437" i="3"/>
  <c r="J91" i="5"/>
  <c r="J15" i="5" s="1"/>
  <c r="N17" i="5"/>
  <c r="W261" i="14"/>
  <c r="W286" i="14" s="1"/>
  <c r="E428" i="3"/>
  <c r="J81" i="6"/>
  <c r="H82" i="6"/>
  <c r="S97" i="5"/>
  <c r="W215" i="14"/>
  <c r="T92" i="6"/>
  <c r="D441" i="9"/>
  <c r="O17" i="5"/>
  <c r="M103" i="6"/>
  <c r="E98" i="3"/>
  <c r="E114" i="3" s="1"/>
  <c r="Q24" i="5"/>
  <c r="C98" i="3" s="1"/>
  <c r="C114" i="3" s="1"/>
  <c r="T105" i="6"/>
  <c r="X25" i="5"/>
  <c r="T25" i="6" s="1"/>
  <c r="I29" i="5"/>
  <c r="C90" i="4" s="1"/>
  <c r="E90" i="4"/>
  <c r="E93" i="3"/>
  <c r="L24" i="5"/>
  <c r="C93" i="3" s="1"/>
  <c r="U31" i="8"/>
  <c r="U101" i="5" s="1"/>
  <c r="U22" i="5" s="1"/>
  <c r="U97" i="5"/>
  <c r="M79" i="6"/>
  <c r="Q9" i="5"/>
  <c r="M9" i="6" s="1"/>
  <c r="T13" i="8"/>
  <c r="O20" i="8"/>
  <c r="C435" i="3"/>
  <c r="E441" i="3"/>
  <c r="C359" i="4"/>
  <c r="G436" i="4"/>
  <c r="T25" i="5"/>
  <c r="K88" i="6"/>
  <c r="I89" i="6"/>
  <c r="J17" i="5"/>
  <c r="H95" i="6"/>
  <c r="O99" i="12"/>
  <c r="D428" i="9"/>
  <c r="O214" i="14"/>
  <c r="F428" i="10"/>
  <c r="V389" i="8"/>
  <c r="E341" i="3"/>
  <c r="E361" i="3" s="1"/>
  <c r="G428" i="3"/>
  <c r="E438" i="3"/>
  <c r="D359" i="4"/>
  <c r="F430" i="4"/>
  <c r="G433" i="4"/>
  <c r="S80" i="6"/>
  <c r="O82" i="6"/>
  <c r="I85" i="6"/>
  <c r="K87" i="6"/>
  <c r="L88" i="6"/>
  <c r="L91" i="5"/>
  <c r="K97" i="5"/>
  <c r="K18" i="5" s="1"/>
  <c r="G18" i="6" s="1"/>
  <c r="G433" i="10"/>
  <c r="C441" i="9"/>
  <c r="I183" i="14"/>
  <c r="N355" i="8"/>
  <c r="N423" i="8"/>
  <c r="I418" i="14"/>
  <c r="G334" i="3"/>
  <c r="E432" i="3"/>
  <c r="G438" i="3"/>
  <c r="D353" i="4"/>
  <c r="E356" i="4"/>
  <c r="F359" i="4"/>
  <c r="C431" i="4"/>
  <c r="D434" i="4"/>
  <c r="L86" i="6"/>
  <c r="N97" i="6"/>
  <c r="R99" i="6"/>
  <c r="P100" i="6"/>
  <c r="N110" i="6"/>
  <c r="G428" i="9"/>
  <c r="K261" i="14"/>
  <c r="N353" i="14"/>
  <c r="K393" i="14"/>
  <c r="K418" i="14" s="1"/>
  <c r="L111" i="6"/>
  <c r="G430" i="4"/>
  <c r="L87" i="6"/>
  <c r="F432" i="3"/>
  <c r="E353" i="4"/>
  <c r="C428" i="4"/>
  <c r="M13" i="5"/>
  <c r="G28" i="5"/>
  <c r="C8" i="4" s="1"/>
  <c r="C28" i="4" s="1"/>
  <c r="M86" i="6"/>
  <c r="R84" i="5"/>
  <c r="I92" i="6"/>
  <c r="I115" i="5"/>
  <c r="L109" i="6"/>
  <c r="P110" i="6"/>
  <c r="G82" i="12"/>
  <c r="S89" i="12"/>
  <c r="K359" i="14"/>
  <c r="K384" i="14" s="1"/>
  <c r="Q419" i="14"/>
  <c r="E440" i="4"/>
  <c r="R81" i="6"/>
  <c r="C436" i="3"/>
  <c r="G437" i="4"/>
  <c r="N92" i="5"/>
  <c r="N16" i="5" s="1"/>
  <c r="Q94" i="5"/>
  <c r="Q91" i="5" s="1"/>
  <c r="I45" i="8"/>
  <c r="G129" i="14"/>
  <c r="I149" i="14"/>
  <c r="W189" i="14"/>
  <c r="W214" i="14" s="1"/>
  <c r="Q329" i="14"/>
  <c r="I367" i="14"/>
  <c r="I386" i="14" s="1"/>
  <c r="G429" i="3"/>
  <c r="D436" i="3"/>
  <c r="E439" i="3"/>
  <c r="F350" i="4"/>
  <c r="G353" i="4"/>
  <c r="E428" i="4"/>
  <c r="F431" i="4"/>
  <c r="D441" i="4"/>
  <c r="X8" i="5"/>
  <c r="O92" i="5"/>
  <c r="O16" i="5" s="1"/>
  <c r="R94" i="5"/>
  <c r="R91" i="5" s="1"/>
  <c r="R15" i="5" s="1"/>
  <c r="L96" i="6"/>
  <c r="G87" i="14"/>
  <c r="G112" i="14" s="1"/>
  <c r="V91" i="14"/>
  <c r="G431" i="9"/>
  <c r="C430" i="9"/>
  <c r="E431" i="9"/>
  <c r="G299" i="14"/>
  <c r="G385" i="14"/>
  <c r="K86" i="6"/>
  <c r="E96" i="3"/>
  <c r="E116" i="3" s="1"/>
  <c r="E436" i="3"/>
  <c r="G350" i="4"/>
  <c r="E360" i="4"/>
  <c r="G431" i="4"/>
  <c r="C435" i="4"/>
  <c r="T87" i="6"/>
  <c r="O94" i="6"/>
  <c r="O95" i="6"/>
  <c r="M96" i="6"/>
  <c r="T100" i="6"/>
  <c r="G104" i="6"/>
  <c r="G333" i="14"/>
  <c r="X16" i="5"/>
  <c r="K89" i="6"/>
  <c r="D430" i="3"/>
  <c r="E433" i="3"/>
  <c r="F436" i="3"/>
  <c r="G439" i="3"/>
  <c r="C351" i="4"/>
  <c r="D354" i="4"/>
  <c r="U85" i="5"/>
  <c r="U83" i="5" s="1"/>
  <c r="G88" i="6"/>
  <c r="N108" i="6"/>
  <c r="J6" i="8"/>
  <c r="J44" i="8" s="1"/>
  <c r="K325" i="14"/>
  <c r="K350" i="14" s="1"/>
  <c r="W329" i="14"/>
  <c r="V353" i="14"/>
  <c r="Q359" i="14"/>
  <c r="Q384" i="14" s="1"/>
  <c r="W419" i="14"/>
  <c r="D430" i="9"/>
  <c r="E430" i="3"/>
  <c r="G436" i="3"/>
  <c r="C440" i="3"/>
  <c r="C348" i="4"/>
  <c r="F438" i="4"/>
  <c r="I81" i="6"/>
  <c r="G82" i="6"/>
  <c r="S92" i="5"/>
  <c r="S90" i="5" s="1"/>
  <c r="S14" i="5" s="1"/>
  <c r="U94" i="5"/>
  <c r="Q94" i="6" s="1"/>
  <c r="M117" i="5"/>
  <c r="G317" i="14"/>
  <c r="I333" i="14"/>
  <c r="I352" i="14" s="1"/>
  <c r="S384" i="14"/>
  <c r="O367" i="14"/>
  <c r="Q99" i="6"/>
  <c r="E330" i="3"/>
  <c r="D428" i="3"/>
  <c r="G433" i="3"/>
  <c r="E432" i="4"/>
  <c r="Q13" i="5"/>
  <c r="P80" i="5"/>
  <c r="H87" i="5"/>
  <c r="H84" i="5" s="1"/>
  <c r="H11" i="5" s="1"/>
  <c r="K98" i="5"/>
  <c r="K98" i="6" s="1"/>
  <c r="L44" i="8"/>
  <c r="M95" i="12"/>
  <c r="G121" i="14"/>
  <c r="G146" i="14" s="1"/>
  <c r="F431" i="3"/>
  <c r="G430" i="3"/>
  <c r="E440" i="3"/>
  <c r="E348" i="4"/>
  <c r="F351" i="4"/>
  <c r="D361" i="4"/>
  <c r="C439" i="4"/>
  <c r="V9" i="5"/>
  <c r="K29" i="5"/>
  <c r="C92" i="4" s="1"/>
  <c r="C108" i="4" s="1"/>
  <c r="N23" i="5"/>
  <c r="J23" i="6" s="1"/>
  <c r="I84" i="5"/>
  <c r="I11" i="5" s="1"/>
  <c r="N98" i="5"/>
  <c r="N19" i="5" s="1"/>
  <c r="J99" i="6"/>
  <c r="H100" i="6"/>
  <c r="M44" i="8"/>
  <c r="L20" i="8"/>
  <c r="L48" i="8" s="1"/>
  <c r="S45" i="8"/>
  <c r="U83" i="8"/>
  <c r="K125" i="14"/>
  <c r="G349" i="4"/>
  <c r="M88" i="6"/>
  <c r="F339" i="3"/>
  <c r="F359" i="3" s="1"/>
  <c r="C431" i="3"/>
  <c r="D434" i="3"/>
  <c r="C355" i="4"/>
  <c r="E361" i="4"/>
  <c r="N101" i="6"/>
  <c r="H104" i="6"/>
  <c r="V108" i="5"/>
  <c r="M20" i="8"/>
  <c r="T79" i="6"/>
  <c r="O91" i="14"/>
  <c r="O117" i="14" s="1"/>
  <c r="C428" i="3"/>
  <c r="F437" i="3"/>
  <c r="G429" i="4"/>
  <c r="O78" i="6"/>
  <c r="J100" i="6"/>
  <c r="S13" i="8"/>
  <c r="G91" i="14"/>
  <c r="W115" i="14"/>
  <c r="O76" i="5"/>
  <c r="E16" i="3" s="1"/>
  <c r="O9" i="5"/>
  <c r="K9" i="6" s="1"/>
  <c r="O85" i="6"/>
  <c r="S12" i="5"/>
  <c r="G441" i="3"/>
  <c r="F355" i="4"/>
  <c r="G428" i="4"/>
  <c r="C432" i="4"/>
  <c r="E438" i="4"/>
  <c r="H12" i="6"/>
  <c r="M77" i="5"/>
  <c r="P78" i="6"/>
  <c r="O79" i="6"/>
  <c r="S86" i="5"/>
  <c r="O86" i="6" s="1"/>
  <c r="S87" i="5"/>
  <c r="S84" i="5" s="1"/>
  <c r="G93" i="6"/>
  <c r="M99" i="6"/>
  <c r="O100" i="6"/>
  <c r="Q6" i="8"/>
  <c r="Q44" i="8" s="1"/>
  <c r="J47" i="8"/>
  <c r="M117" i="8"/>
  <c r="C440" i="9"/>
  <c r="G183" i="14"/>
  <c r="L218" i="8"/>
  <c r="S217" i="14"/>
  <c r="I287" i="8"/>
  <c r="K355" i="8"/>
  <c r="N387" i="14"/>
  <c r="I423" i="8"/>
  <c r="F430" i="3"/>
  <c r="D440" i="3"/>
  <c r="E349" i="4"/>
  <c r="C429" i="4"/>
  <c r="E435" i="4"/>
  <c r="Q78" i="6"/>
  <c r="K82" i="6"/>
  <c r="M84" i="5"/>
  <c r="I84" i="6" s="1"/>
  <c r="P85" i="6"/>
  <c r="N89" i="6"/>
  <c r="J95" i="6"/>
  <c r="H96" i="6"/>
  <c r="S6" i="8"/>
  <c r="S44" i="8" s="1"/>
  <c r="K47" i="8"/>
  <c r="G436" i="10"/>
  <c r="Q219" i="8"/>
  <c r="L286" i="8"/>
  <c r="U291" i="14"/>
  <c r="U316" i="14" s="1"/>
  <c r="C434" i="3"/>
  <c r="E19" i="4"/>
  <c r="E35" i="4" s="1"/>
  <c r="D429" i="4"/>
  <c r="F435" i="4"/>
  <c r="R77" i="5"/>
  <c r="R7" i="5" s="1"/>
  <c r="N81" i="6"/>
  <c r="Q86" i="6"/>
  <c r="H92" i="6"/>
  <c r="M100" i="6"/>
  <c r="I104" i="6"/>
  <c r="W27" i="8"/>
  <c r="M47" i="8"/>
  <c r="G115" i="14"/>
  <c r="K183" i="14"/>
  <c r="Q287" i="8"/>
  <c r="Q387" i="14"/>
  <c r="E437" i="3"/>
  <c r="C353" i="4"/>
  <c r="E359" i="4"/>
  <c r="E429" i="4"/>
  <c r="G435" i="4"/>
  <c r="V77" i="5"/>
  <c r="W76" i="5"/>
  <c r="E24" i="3" s="1"/>
  <c r="M82" i="6"/>
  <c r="R88" i="6"/>
  <c r="P89" i="6"/>
  <c r="P99" i="6"/>
  <c r="N100" i="6"/>
  <c r="H103" i="6"/>
  <c r="N47" i="8"/>
  <c r="S91" i="14"/>
  <c r="D431" i="9"/>
  <c r="L183" i="14"/>
  <c r="T219" i="8"/>
  <c r="G223" i="14"/>
  <c r="G248" i="14" s="1"/>
  <c r="E428" i="9"/>
  <c r="G251" i="14"/>
  <c r="F436" i="9"/>
  <c r="W363" i="14"/>
  <c r="X389" i="8"/>
  <c r="O423" i="8"/>
  <c r="O419" i="14"/>
  <c r="E332" i="3"/>
  <c r="D431" i="3"/>
  <c r="G432" i="4"/>
  <c r="D439" i="4"/>
  <c r="R13" i="5"/>
  <c r="S85" i="6"/>
  <c r="V6" i="8"/>
  <c r="O47" i="8"/>
  <c r="J115" i="14"/>
  <c r="D432" i="9"/>
  <c r="I251" i="14"/>
  <c r="T287" i="8"/>
  <c r="O329" i="14"/>
  <c r="P355" i="8"/>
  <c r="S351" i="14"/>
  <c r="I384" i="14"/>
  <c r="G367" i="14"/>
  <c r="P423" i="8"/>
  <c r="W401" i="14"/>
  <c r="W422" i="14" s="1"/>
  <c r="E431" i="3"/>
  <c r="C441" i="3"/>
  <c r="D350" i="4"/>
  <c r="G359" i="4"/>
  <c r="E439" i="4"/>
  <c r="M25" i="5"/>
  <c r="U76" i="5"/>
  <c r="E22" i="3" s="1"/>
  <c r="X84" i="5"/>
  <c r="X11" i="5" s="1"/>
  <c r="J103" i="6"/>
  <c r="I185" i="8"/>
  <c r="O193" i="14"/>
  <c r="O218" i="14" s="1"/>
  <c r="K251" i="14"/>
  <c r="F438" i="9"/>
  <c r="U295" i="14"/>
  <c r="Q354" i="8"/>
  <c r="V387" i="14"/>
  <c r="Q397" i="14"/>
  <c r="Q422" i="8"/>
  <c r="G434" i="3"/>
  <c r="C438" i="3"/>
  <c r="D441" i="3"/>
  <c r="E350" i="4"/>
  <c r="G356" i="4"/>
  <c r="C360" i="4"/>
  <c r="C430" i="4"/>
  <c r="N21" i="5"/>
  <c r="J21" i="6" s="1"/>
  <c r="G80" i="6"/>
  <c r="T77" i="5"/>
  <c r="G83" i="5"/>
  <c r="K103" i="6"/>
  <c r="G115" i="5"/>
  <c r="T47" i="8"/>
  <c r="W83" i="8"/>
  <c r="M115" i="14"/>
  <c r="W257" i="14"/>
  <c r="O261" i="14"/>
  <c r="O287" i="14" s="1"/>
  <c r="F439" i="9"/>
  <c r="G325" i="14"/>
  <c r="G350" i="14" s="1"/>
  <c r="W351" i="14"/>
  <c r="O393" i="14"/>
  <c r="O418" i="14" s="1"/>
  <c r="S397" i="14"/>
  <c r="N421" i="14"/>
  <c r="S110" i="6"/>
  <c r="O6" i="8"/>
  <c r="O44" i="8" s="1"/>
  <c r="F428" i="3"/>
  <c r="D438" i="3"/>
  <c r="C357" i="4"/>
  <c r="D360" i="4"/>
  <c r="D430" i="4"/>
  <c r="G439" i="4"/>
  <c r="L17" i="5"/>
  <c r="T29" i="5"/>
  <c r="C101" i="4" s="1"/>
  <c r="P95" i="6"/>
  <c r="N96" i="6"/>
  <c r="J102" i="6"/>
  <c r="X6" i="8"/>
  <c r="X44" i="8" s="1"/>
  <c r="K88" i="12"/>
  <c r="Q20" i="8"/>
  <c r="Q48" i="8" s="1"/>
  <c r="Q251" i="14"/>
  <c r="S329" i="14"/>
  <c r="S355" i="14" s="1"/>
  <c r="O359" i="14"/>
  <c r="O384" i="14" s="1"/>
  <c r="W423" i="8"/>
  <c r="C432" i="3"/>
  <c r="C354" i="4"/>
  <c r="D357" i="4"/>
  <c r="C440" i="4"/>
  <c r="H76" i="5"/>
  <c r="T81" i="6"/>
  <c r="R82" i="6"/>
  <c r="G86" i="6"/>
  <c r="O96" i="6"/>
  <c r="S100" i="6"/>
  <c r="O110" i="6"/>
  <c r="H6" i="8"/>
  <c r="H44" i="8" s="1"/>
  <c r="Q185" i="8"/>
  <c r="W183" i="14"/>
  <c r="I253" i="8"/>
  <c r="E433" i="9"/>
  <c r="K299" i="14"/>
  <c r="V319" i="14"/>
  <c r="I325" i="14"/>
  <c r="I350" i="14" s="1"/>
  <c r="X423" i="8"/>
  <c r="E435" i="3"/>
  <c r="F438" i="3"/>
  <c r="E357" i="4"/>
  <c r="C437" i="4"/>
  <c r="D440" i="4"/>
  <c r="H24" i="5"/>
  <c r="C89" i="3" s="1"/>
  <c r="K76" i="5"/>
  <c r="H78" i="6"/>
  <c r="H85" i="6"/>
  <c r="Q93" i="6"/>
  <c r="L102" i="6"/>
  <c r="T20" i="8"/>
  <c r="T46" i="8" s="1"/>
  <c r="R115" i="14"/>
  <c r="C433" i="9"/>
  <c r="T184" i="8"/>
  <c r="O223" i="14"/>
  <c r="D429" i="3"/>
  <c r="F435" i="3"/>
  <c r="E101" i="4"/>
  <c r="E117" i="4" s="1"/>
  <c r="E354" i="4"/>
  <c r="G360" i="4"/>
  <c r="C434" i="4"/>
  <c r="D437" i="4"/>
  <c r="R9" i="5"/>
  <c r="N9" i="6" s="1"/>
  <c r="M76" i="5"/>
  <c r="E14" i="3" s="1"/>
  <c r="R93" i="6"/>
  <c r="M102" i="6"/>
  <c r="K96" i="12"/>
  <c r="X47" i="8"/>
  <c r="L253" i="8"/>
  <c r="W251" i="14"/>
  <c r="I388" i="8"/>
  <c r="E429" i="3"/>
  <c r="G435" i="3"/>
  <c r="E351" i="4"/>
  <c r="F354" i="4"/>
  <c r="E437" i="4"/>
  <c r="I79" i="6"/>
  <c r="J86" i="6"/>
  <c r="J88" i="6"/>
  <c r="H89" i="6"/>
  <c r="H117" i="5"/>
  <c r="T115" i="14"/>
  <c r="C435" i="9"/>
  <c r="I217" i="14"/>
  <c r="Q253" i="8"/>
  <c r="V421" i="14"/>
  <c r="O285" i="14"/>
  <c r="F429" i="3"/>
  <c r="G432" i="3"/>
  <c r="D439" i="3"/>
  <c r="G354" i="4"/>
  <c r="E434" i="4"/>
  <c r="G440" i="4"/>
  <c r="T76" i="5"/>
  <c r="E21" i="3" s="1"/>
  <c r="I105" i="5"/>
  <c r="I25" i="5" s="1"/>
  <c r="G95" i="12"/>
  <c r="C436" i="9"/>
  <c r="T252" i="8"/>
  <c r="I285" i="14"/>
  <c r="O385" i="14"/>
  <c r="W421" i="14"/>
  <c r="C433" i="3"/>
  <c r="G351" i="4"/>
  <c r="D358" i="4"/>
  <c r="E431" i="4"/>
  <c r="F434" i="4"/>
  <c r="P20" i="5"/>
  <c r="L20" i="6" s="1"/>
  <c r="H18" i="5"/>
  <c r="O80" i="5"/>
  <c r="K80" i="6" s="1"/>
  <c r="I81" i="12"/>
  <c r="L45" i="8"/>
  <c r="W80" i="8"/>
  <c r="S87" i="14"/>
  <c r="S112" i="14" s="1"/>
  <c r="U95" i="14"/>
  <c r="G439" i="9"/>
  <c r="L217" i="14"/>
  <c r="E438" i="9"/>
  <c r="K351" i="14"/>
  <c r="O363" i="14"/>
  <c r="Q385" i="14"/>
  <c r="G419" i="14"/>
  <c r="E111" i="3"/>
  <c r="C430" i="3"/>
  <c r="D433" i="3"/>
  <c r="G348" i="4"/>
  <c r="C352" i="4"/>
  <c r="G434" i="4"/>
  <c r="C438" i="4"/>
  <c r="G105" i="6"/>
  <c r="Q110" i="6"/>
  <c r="H47" i="8"/>
  <c r="O217" i="14"/>
  <c r="L285" i="14"/>
  <c r="S325" i="14"/>
  <c r="S350" i="14" s="1"/>
  <c r="Q333" i="14"/>
  <c r="Q389" i="8"/>
  <c r="W367" i="14"/>
  <c r="W386" i="14" s="1"/>
  <c r="G397" i="14"/>
  <c r="G423" i="8"/>
  <c r="O401" i="14"/>
  <c r="J6" i="5"/>
  <c r="C11" i="3" s="1"/>
  <c r="D11" i="3"/>
  <c r="R37" i="6"/>
  <c r="G35" i="6"/>
  <c r="S38" i="6"/>
  <c r="U9" i="5"/>
  <c r="I35" i="6"/>
  <c r="G9" i="5"/>
  <c r="G9" i="6" s="1"/>
  <c r="H37" i="6"/>
  <c r="I37" i="6"/>
  <c r="G38" i="6"/>
  <c r="J37" i="6"/>
  <c r="H38" i="6"/>
  <c r="J9" i="5"/>
  <c r="J9" i="6" s="1"/>
  <c r="E109" i="3"/>
  <c r="D34" i="4"/>
  <c r="M91" i="6"/>
  <c r="E118" i="4"/>
  <c r="D38" i="4"/>
  <c r="D113" i="4"/>
  <c r="C111" i="3"/>
  <c r="D111" i="3"/>
  <c r="E115" i="3"/>
  <c r="H9" i="6"/>
  <c r="S72" i="6"/>
  <c r="E108" i="4"/>
  <c r="I77" i="6"/>
  <c r="J8" i="6"/>
  <c r="D30" i="4"/>
  <c r="E113" i="4"/>
  <c r="P21" i="6"/>
  <c r="N84" i="6"/>
  <c r="D112" i="3"/>
  <c r="M8" i="6"/>
  <c r="T9" i="6"/>
  <c r="N13" i="6"/>
  <c r="J24" i="6"/>
  <c r="D28" i="4"/>
  <c r="E28" i="4"/>
  <c r="N20" i="6"/>
  <c r="E29" i="4"/>
  <c r="D39" i="4"/>
  <c r="D116" i="4"/>
  <c r="P25" i="6"/>
  <c r="R70" i="6"/>
  <c r="D109" i="3"/>
  <c r="D116" i="3"/>
  <c r="I9" i="6"/>
  <c r="D117" i="3"/>
  <c r="D109" i="4"/>
  <c r="L23" i="6"/>
  <c r="D432" i="4"/>
  <c r="D436" i="4"/>
  <c r="L43" i="6"/>
  <c r="P13" i="5"/>
  <c r="H63" i="6"/>
  <c r="L70" i="5"/>
  <c r="H70" i="6" s="1"/>
  <c r="D13" i="4"/>
  <c r="L28" i="5"/>
  <c r="J117" i="5"/>
  <c r="J25" i="5"/>
  <c r="D355" i="4"/>
  <c r="D351" i="4"/>
  <c r="G47" i="6"/>
  <c r="K15" i="5"/>
  <c r="P49" i="6"/>
  <c r="T47" i="5"/>
  <c r="J60" i="6"/>
  <c r="N25" i="5"/>
  <c r="D188" i="3"/>
  <c r="D192" i="3"/>
  <c r="D196" i="3"/>
  <c r="D200" i="3"/>
  <c r="I28" i="6"/>
  <c r="C14" i="4"/>
  <c r="C30" i="4" s="1"/>
  <c r="N42" i="6"/>
  <c r="R40" i="5"/>
  <c r="R48" i="6"/>
  <c r="V46" i="5"/>
  <c r="V16" i="5"/>
  <c r="F357" i="4"/>
  <c r="F361" i="4"/>
  <c r="F429" i="4"/>
  <c r="F433" i="4"/>
  <c r="O43" i="6"/>
  <c r="S39" i="5"/>
  <c r="M44" i="6"/>
  <c r="Q40" i="5"/>
  <c r="S46" i="6"/>
  <c r="W71" i="5"/>
  <c r="L59" i="6"/>
  <c r="Q80" i="6"/>
  <c r="U77" i="5"/>
  <c r="O81" i="6"/>
  <c r="S9" i="5"/>
  <c r="C271" i="3"/>
  <c r="C275" i="3"/>
  <c r="C279" i="3"/>
  <c r="F190" i="4"/>
  <c r="F194" i="4"/>
  <c r="F198" i="4"/>
  <c r="F352" i="4"/>
  <c r="F348" i="4"/>
  <c r="C361" i="4"/>
  <c r="C433" i="4"/>
  <c r="Q42" i="6"/>
  <c r="U40" i="5"/>
  <c r="T47" i="6"/>
  <c r="W9" i="5"/>
  <c r="V29" i="5"/>
  <c r="R109" i="6"/>
  <c r="E103" i="4"/>
  <c r="E119" i="4" s="1"/>
  <c r="C191" i="4"/>
  <c r="C195" i="4"/>
  <c r="C199" i="4"/>
  <c r="F270" i="4"/>
  <c r="F274" i="4"/>
  <c r="F278" i="4"/>
  <c r="C358" i="4"/>
  <c r="D21" i="3"/>
  <c r="T6" i="5"/>
  <c r="J36" i="6"/>
  <c r="N34" i="5"/>
  <c r="N34" i="6" s="1"/>
  <c r="G71" i="5"/>
  <c r="N72" i="6"/>
  <c r="P72" i="6"/>
  <c r="Q98" i="6"/>
  <c r="U19" i="5"/>
  <c r="O99" i="6"/>
  <c r="S20" i="5"/>
  <c r="S20" i="6" s="1"/>
  <c r="D191" i="4"/>
  <c r="D195" i="4"/>
  <c r="D199" i="4"/>
  <c r="C271" i="4"/>
  <c r="C275" i="4"/>
  <c r="C279" i="4"/>
  <c r="D352" i="4"/>
  <c r="D356" i="4"/>
  <c r="L35" i="6"/>
  <c r="P33" i="5"/>
  <c r="P8" i="5"/>
  <c r="P8" i="6" s="1"/>
  <c r="P41" i="6"/>
  <c r="T12" i="5"/>
  <c r="P12" i="6" s="1"/>
  <c r="T39" i="5"/>
  <c r="T39" i="6" s="1"/>
  <c r="I76" i="5"/>
  <c r="I8" i="5"/>
  <c r="I8" i="6" s="1"/>
  <c r="E191" i="4"/>
  <c r="E195" i="4"/>
  <c r="E199" i="4"/>
  <c r="E358" i="4"/>
  <c r="E430" i="4"/>
  <c r="K37" i="6"/>
  <c r="O33" i="5"/>
  <c r="I38" i="6"/>
  <c r="M34" i="5"/>
  <c r="I46" i="5"/>
  <c r="I16" i="5"/>
  <c r="I16" i="6" s="1"/>
  <c r="L104" i="6"/>
  <c r="F189" i="3"/>
  <c r="F193" i="3"/>
  <c r="F197" i="3"/>
  <c r="F201" i="3"/>
  <c r="F433" i="3"/>
  <c r="E271" i="4"/>
  <c r="E275" i="4"/>
  <c r="E279" i="4"/>
  <c r="E355" i="4"/>
  <c r="F440" i="4"/>
  <c r="F436" i="4"/>
  <c r="M36" i="6"/>
  <c r="Q34" i="5"/>
  <c r="Q34" i="6" s="1"/>
  <c r="S41" i="6"/>
  <c r="W39" i="5"/>
  <c r="W12" i="5"/>
  <c r="P57" i="6"/>
  <c r="T23" i="5"/>
  <c r="P23" i="6" s="1"/>
  <c r="T108" i="6"/>
  <c r="X28" i="5"/>
  <c r="D268" i="3"/>
  <c r="D272" i="3"/>
  <c r="D276" i="3"/>
  <c r="D280" i="3"/>
  <c r="F349" i="4"/>
  <c r="F353" i="4"/>
  <c r="S33" i="5"/>
  <c r="S8" i="5"/>
  <c r="O8" i="6" s="1"/>
  <c r="D28" i="2"/>
  <c r="E14" i="2" s="1"/>
  <c r="D188" i="4"/>
  <c r="D192" i="4"/>
  <c r="D196" i="4"/>
  <c r="D200" i="4"/>
  <c r="G355" i="4"/>
  <c r="F439" i="3"/>
  <c r="D108" i="4"/>
  <c r="D268" i="4"/>
  <c r="D272" i="4"/>
  <c r="D276" i="4"/>
  <c r="D280" i="4"/>
  <c r="C350" i="4"/>
  <c r="D435" i="4"/>
  <c r="D431" i="4"/>
  <c r="R17" i="5"/>
  <c r="R40" i="6"/>
  <c r="R56" i="6"/>
  <c r="T65" i="6"/>
  <c r="X72" i="5"/>
  <c r="T72" i="6" s="1"/>
  <c r="F190" i="3"/>
  <c r="F194" i="3"/>
  <c r="F198" i="3"/>
  <c r="E434" i="3"/>
  <c r="C437" i="3"/>
  <c r="M21" i="6"/>
  <c r="G39" i="5"/>
  <c r="G10" i="5" s="1"/>
  <c r="G12" i="5"/>
  <c r="J71" i="5"/>
  <c r="H28" i="5"/>
  <c r="C9" i="4" s="1"/>
  <c r="F274" i="3"/>
  <c r="C191" i="3"/>
  <c r="C195" i="3"/>
  <c r="C199" i="3"/>
  <c r="G431" i="3"/>
  <c r="F434" i="3"/>
  <c r="D437" i="3"/>
  <c r="D435" i="3"/>
  <c r="F440" i="3"/>
  <c r="F437" i="4"/>
  <c r="F441" i="4"/>
  <c r="M71" i="5"/>
  <c r="T69" i="5"/>
  <c r="E40" i="4"/>
  <c r="F360" i="4"/>
  <c r="F356" i="4"/>
  <c r="F432" i="4"/>
  <c r="F428" i="4"/>
  <c r="C441" i="4"/>
  <c r="H53" i="6"/>
  <c r="T55" i="6"/>
  <c r="X21" i="5"/>
  <c r="T21" i="6" s="1"/>
  <c r="D91" i="4"/>
  <c r="D111" i="4" s="1"/>
  <c r="J29" i="5"/>
  <c r="C91" i="4" s="1"/>
  <c r="O35" i="6"/>
  <c r="F269" i="3"/>
  <c r="F273" i="3"/>
  <c r="F277" i="3"/>
  <c r="F281" i="3"/>
  <c r="C429" i="3"/>
  <c r="G440" i="3"/>
  <c r="D37" i="4"/>
  <c r="H6" i="5"/>
  <c r="C9" i="3" s="1"/>
  <c r="N18" i="5"/>
  <c r="N18" i="6" s="1"/>
  <c r="R83" i="5"/>
  <c r="M43" i="6"/>
  <c r="S48" i="6"/>
  <c r="O80" i="6"/>
  <c r="V13" i="5"/>
  <c r="V33" i="5"/>
  <c r="T34" i="5"/>
  <c r="J39" i="5"/>
  <c r="L46" i="5"/>
  <c r="L46" i="6" s="1"/>
  <c r="L76" i="5"/>
  <c r="Q84" i="6"/>
  <c r="K36" i="6"/>
  <c r="N43" i="6"/>
  <c r="I55" i="6"/>
  <c r="M63" i="6"/>
  <c r="J87" i="6"/>
  <c r="X77" i="5"/>
  <c r="T80" i="6"/>
  <c r="I91" i="6"/>
  <c r="G108" i="6"/>
  <c r="K115" i="5"/>
  <c r="H40" i="6"/>
  <c r="R63" i="6"/>
  <c r="M87" i="6"/>
  <c r="X33" i="5"/>
  <c r="V34" i="5"/>
  <c r="P35" i="6"/>
  <c r="N36" i="6"/>
  <c r="L37" i="6"/>
  <c r="J38" i="6"/>
  <c r="L39" i="5"/>
  <c r="T41" i="6"/>
  <c r="R42" i="6"/>
  <c r="P43" i="6"/>
  <c r="N44" i="6"/>
  <c r="L45" i="6"/>
  <c r="N46" i="5"/>
  <c r="L47" i="5"/>
  <c r="T49" i="6"/>
  <c r="R50" i="6"/>
  <c r="P51" i="6"/>
  <c r="N52" i="6"/>
  <c r="L53" i="6"/>
  <c r="J54" i="6"/>
  <c r="H55" i="6"/>
  <c r="T57" i="6"/>
  <c r="R58" i="6"/>
  <c r="P59" i="6"/>
  <c r="N60" i="6"/>
  <c r="L63" i="6"/>
  <c r="J64" i="6"/>
  <c r="H65" i="6"/>
  <c r="N76" i="5"/>
  <c r="I78" i="6"/>
  <c r="G79" i="6"/>
  <c r="S81" i="6"/>
  <c r="Q82" i="6"/>
  <c r="L90" i="5"/>
  <c r="J93" i="6"/>
  <c r="I94" i="6"/>
  <c r="S99" i="6"/>
  <c r="P102" i="6"/>
  <c r="N103" i="6"/>
  <c r="J105" i="6"/>
  <c r="N117" i="5"/>
  <c r="H108" i="6"/>
  <c r="R111" i="6"/>
  <c r="L115" i="5"/>
  <c r="Q81" i="6"/>
  <c r="H94" i="6"/>
  <c r="O18" i="5"/>
  <c r="K20" i="5"/>
  <c r="G20" i="6" s="1"/>
  <c r="U23" i="5"/>
  <c r="Q23" i="6" s="1"/>
  <c r="S24" i="5"/>
  <c r="K38" i="6"/>
  <c r="S50" i="6"/>
  <c r="K54" i="6"/>
  <c r="G56" i="6"/>
  <c r="S58" i="6"/>
  <c r="O60" i="6"/>
  <c r="K64" i="6"/>
  <c r="G66" i="6"/>
  <c r="G70" i="5"/>
  <c r="G70" i="6" s="1"/>
  <c r="O114" i="5"/>
  <c r="W83" i="5"/>
  <c r="R85" i="6"/>
  <c r="P86" i="6"/>
  <c r="N87" i="6"/>
  <c r="J89" i="6"/>
  <c r="M90" i="5"/>
  <c r="M14" i="5" s="1"/>
  <c r="K91" i="6"/>
  <c r="L92" i="6"/>
  <c r="K93" i="6"/>
  <c r="I95" i="6"/>
  <c r="T99" i="6"/>
  <c r="R100" i="6"/>
  <c r="Q102" i="6"/>
  <c r="O103" i="6"/>
  <c r="M104" i="6"/>
  <c r="K105" i="6"/>
  <c r="I108" i="6"/>
  <c r="G109" i="6"/>
  <c r="S111" i="6"/>
  <c r="K117" i="5"/>
  <c r="G76" i="6"/>
  <c r="K94" i="6"/>
  <c r="J47" i="6"/>
  <c r="J69" i="5"/>
  <c r="T70" i="6"/>
  <c r="G97" i="6"/>
  <c r="O50" i="6"/>
  <c r="P82" i="6"/>
  <c r="O88" i="6"/>
  <c r="K13" i="5"/>
  <c r="G13" i="6" s="1"/>
  <c r="S17" i="5"/>
  <c r="O17" i="6" s="1"/>
  <c r="O19" i="5"/>
  <c r="M20" i="5"/>
  <c r="I20" i="6" s="1"/>
  <c r="K21" i="5"/>
  <c r="G21" i="6" s="1"/>
  <c r="K33" i="5"/>
  <c r="S35" i="6"/>
  <c r="O37" i="6"/>
  <c r="M38" i="6"/>
  <c r="O39" i="5"/>
  <c r="M40" i="5"/>
  <c r="G41" i="6"/>
  <c r="S43" i="6"/>
  <c r="Q44" i="6"/>
  <c r="Q46" i="5"/>
  <c r="O47" i="5"/>
  <c r="I48" i="6"/>
  <c r="G49" i="6"/>
  <c r="S51" i="6"/>
  <c r="O53" i="6"/>
  <c r="M54" i="6"/>
  <c r="K55" i="6"/>
  <c r="U72" i="5"/>
  <c r="Q76" i="5"/>
  <c r="Q77" i="5"/>
  <c r="M77" i="6" s="1"/>
  <c r="L78" i="6"/>
  <c r="H80" i="6"/>
  <c r="L77" i="5"/>
  <c r="H77" i="6" s="1"/>
  <c r="T82" i="6"/>
  <c r="T85" i="6"/>
  <c r="R86" i="6"/>
  <c r="P87" i="6"/>
  <c r="N88" i="6"/>
  <c r="L89" i="6"/>
  <c r="M93" i="6"/>
  <c r="L94" i="6"/>
  <c r="P91" i="5"/>
  <c r="L91" i="6" s="1"/>
  <c r="K95" i="6"/>
  <c r="I96" i="6"/>
  <c r="J57" i="6"/>
  <c r="I65" i="6"/>
  <c r="S82" i="6"/>
  <c r="D94" i="4"/>
  <c r="D110" i="4" s="1"/>
  <c r="V8" i="5"/>
  <c r="N12" i="5"/>
  <c r="L13" i="5"/>
  <c r="T17" i="5"/>
  <c r="J20" i="6"/>
  <c r="H21" i="6"/>
  <c r="R28" i="5"/>
  <c r="P29" i="5"/>
  <c r="P29" i="6" s="1"/>
  <c r="L33" i="5"/>
  <c r="T35" i="6"/>
  <c r="R36" i="6"/>
  <c r="P37" i="6"/>
  <c r="N38" i="6"/>
  <c r="P39" i="5"/>
  <c r="N40" i="5"/>
  <c r="H41" i="6"/>
  <c r="T43" i="6"/>
  <c r="R44" i="6"/>
  <c r="P45" i="6"/>
  <c r="R46" i="5"/>
  <c r="P47" i="5"/>
  <c r="J48" i="6"/>
  <c r="H49" i="6"/>
  <c r="T51" i="6"/>
  <c r="P53" i="6"/>
  <c r="N54" i="6"/>
  <c r="L55" i="6"/>
  <c r="H57" i="6"/>
  <c r="T59" i="6"/>
  <c r="R60" i="6"/>
  <c r="P63" i="6"/>
  <c r="N64" i="6"/>
  <c r="L65" i="6"/>
  <c r="J66" i="6"/>
  <c r="M78" i="6"/>
  <c r="K79" i="6"/>
  <c r="I80" i="6"/>
  <c r="G81" i="6"/>
  <c r="M89" i="6"/>
  <c r="Q90" i="5"/>
  <c r="S91" i="5"/>
  <c r="O91" i="6" s="1"/>
  <c r="N93" i="6"/>
  <c r="M94" i="6"/>
  <c r="L95" i="6"/>
  <c r="J96" i="6"/>
  <c r="G99" i="6"/>
  <c r="N51" i="6"/>
  <c r="O12" i="5"/>
  <c r="G16" i="5"/>
  <c r="W16" i="5"/>
  <c r="Q19" i="5"/>
  <c r="O20" i="5"/>
  <c r="K22" i="5"/>
  <c r="G22" i="6" s="1"/>
  <c r="M33" i="5"/>
  <c r="K34" i="5"/>
  <c r="Q45" i="6"/>
  <c r="Q47" i="5"/>
  <c r="Q53" i="6"/>
  <c r="M55" i="6"/>
  <c r="Q63" i="6"/>
  <c r="M65" i="6"/>
  <c r="S76" i="5"/>
  <c r="H81" i="6"/>
  <c r="P88" i="6"/>
  <c r="T91" i="5"/>
  <c r="P92" i="6"/>
  <c r="O93" i="6"/>
  <c r="H99" i="6"/>
  <c r="G10" i="13"/>
  <c r="G37" i="11" s="1"/>
  <c r="G37" i="12" s="1"/>
  <c r="G6" i="7"/>
  <c r="T8" i="6"/>
  <c r="L12" i="6"/>
  <c r="R19" i="5"/>
  <c r="T24" i="6"/>
  <c r="N33" i="5"/>
  <c r="L34" i="5"/>
  <c r="T36" i="6"/>
  <c r="P38" i="6"/>
  <c r="H42" i="6"/>
  <c r="T44" i="6"/>
  <c r="L48" i="6"/>
  <c r="H50" i="6"/>
  <c r="P54" i="6"/>
  <c r="N55" i="6"/>
  <c r="L56" i="6"/>
  <c r="H58" i="6"/>
  <c r="T60" i="6"/>
  <c r="P64" i="6"/>
  <c r="N65" i="6"/>
  <c r="L66" i="6"/>
  <c r="Q88" i="6"/>
  <c r="O89" i="6"/>
  <c r="T118" i="5"/>
  <c r="Q92" i="6"/>
  <c r="N95" i="6"/>
  <c r="K97" i="6"/>
  <c r="I99" i="6"/>
  <c r="W115" i="5"/>
  <c r="X45" i="7"/>
  <c r="U46" i="5"/>
  <c r="S47" i="5"/>
  <c r="M70" i="5"/>
  <c r="I70" i="6" s="1"/>
  <c r="L84" i="5"/>
  <c r="U90" i="5"/>
  <c r="S115" i="5"/>
  <c r="K78" i="6"/>
  <c r="V76" i="5"/>
  <c r="V90" i="5"/>
  <c r="X91" i="5"/>
  <c r="W90" i="5"/>
  <c r="U91" i="5"/>
  <c r="Q91" i="6" s="1"/>
  <c r="T115" i="5"/>
  <c r="R115" i="5"/>
  <c r="X117" i="5"/>
  <c r="S78" i="6"/>
  <c r="H45" i="7"/>
  <c r="K8" i="5"/>
  <c r="M15" i="5"/>
  <c r="K24" i="5"/>
  <c r="K24" i="6" s="1"/>
  <c r="W28" i="5"/>
  <c r="U29" i="5"/>
  <c r="Q33" i="5"/>
  <c r="G36" i="6"/>
  <c r="U39" i="5"/>
  <c r="S40" i="5"/>
  <c r="G44" i="6"/>
  <c r="O48" i="6"/>
  <c r="K50" i="6"/>
  <c r="G52" i="6"/>
  <c r="S54" i="6"/>
  <c r="G60" i="6"/>
  <c r="S64" i="6"/>
  <c r="O66" i="6"/>
  <c r="O70" i="5"/>
  <c r="K70" i="6" s="1"/>
  <c r="K72" i="5"/>
  <c r="G72" i="6" s="1"/>
  <c r="W77" i="5"/>
  <c r="S77" i="6" s="1"/>
  <c r="L81" i="6"/>
  <c r="J82" i="6"/>
  <c r="M83" i="5"/>
  <c r="O84" i="5"/>
  <c r="K84" i="6" s="1"/>
  <c r="L83" i="5"/>
  <c r="J84" i="5"/>
  <c r="J11" i="5" s="1"/>
  <c r="T88" i="6"/>
  <c r="R89" i="6"/>
  <c r="G90" i="5"/>
  <c r="G14" i="5" s="1"/>
  <c r="S93" i="6"/>
  <c r="Q95" i="6"/>
  <c r="O97" i="6"/>
  <c r="D16" i="4"/>
  <c r="D32" i="4" s="1"/>
  <c r="L8" i="5"/>
  <c r="H8" i="6" s="1"/>
  <c r="L16" i="5"/>
  <c r="H16" i="6" s="1"/>
  <c r="X18" i="5"/>
  <c r="V19" i="5"/>
  <c r="T20" i="5"/>
  <c r="R21" i="5"/>
  <c r="R33" i="5"/>
  <c r="P34" i="5"/>
  <c r="J35" i="6"/>
  <c r="H36" i="6"/>
  <c r="J43" i="6"/>
  <c r="H44" i="6"/>
  <c r="X46" i="5"/>
  <c r="V47" i="5"/>
  <c r="N49" i="6"/>
  <c r="J51" i="6"/>
  <c r="H52" i="6"/>
  <c r="R55" i="6"/>
  <c r="N57" i="6"/>
  <c r="J59" i="6"/>
  <c r="H60" i="6"/>
  <c r="R65" i="6"/>
  <c r="P66" i="6"/>
  <c r="P70" i="5"/>
  <c r="L72" i="5"/>
  <c r="X76" i="5"/>
  <c r="Q79" i="6"/>
  <c r="M81" i="6"/>
  <c r="N83" i="5"/>
  <c r="N10" i="5" s="1"/>
  <c r="P84" i="5"/>
  <c r="P84" i="6" s="1"/>
  <c r="S89" i="6"/>
  <c r="T94" i="6"/>
  <c r="R95" i="6"/>
  <c r="P96" i="6"/>
  <c r="O98" i="6"/>
  <c r="K100" i="6"/>
  <c r="K17" i="5"/>
  <c r="G17" i="6" s="1"/>
  <c r="W19" i="5"/>
  <c r="S19" i="6" s="1"/>
  <c r="U20" i="5"/>
  <c r="Q20" i="6" s="1"/>
  <c r="S21" i="5"/>
  <c r="O21" i="6" s="1"/>
  <c r="O23" i="5"/>
  <c r="O23" i="6" s="1"/>
  <c r="G25" i="6"/>
  <c r="K35" i="6"/>
  <c r="I36" i="6"/>
  <c r="G37" i="6"/>
  <c r="O41" i="6"/>
  <c r="K43" i="6"/>
  <c r="I44" i="6"/>
  <c r="G45" i="6"/>
  <c r="W47" i="5"/>
  <c r="Q48" i="6"/>
  <c r="O49" i="6"/>
  <c r="M50" i="6"/>
  <c r="K51" i="6"/>
  <c r="G53" i="6"/>
  <c r="S55" i="6"/>
  <c r="Q56" i="6"/>
  <c r="O57" i="6"/>
  <c r="M58" i="6"/>
  <c r="K59" i="6"/>
  <c r="I60" i="6"/>
  <c r="G63" i="6"/>
  <c r="S65" i="6"/>
  <c r="Q66" i="6"/>
  <c r="O71" i="5"/>
  <c r="G77" i="5"/>
  <c r="G77" i="6" s="1"/>
  <c r="T78" i="6"/>
  <c r="R79" i="6"/>
  <c r="P80" i="6"/>
  <c r="L82" i="6"/>
  <c r="O83" i="5"/>
  <c r="L85" i="6"/>
  <c r="P83" i="5"/>
  <c r="S95" i="6"/>
  <c r="Q96" i="6"/>
  <c r="N99" i="6"/>
  <c r="L100" i="6"/>
  <c r="I103" i="6"/>
  <c r="I117" i="5"/>
  <c r="I117" i="6" s="1"/>
  <c r="Q109" i="6"/>
  <c r="M111" i="6"/>
  <c r="K43" i="12"/>
  <c r="I44" i="12"/>
  <c r="M50" i="12"/>
  <c r="K51" i="12"/>
  <c r="M25" i="7"/>
  <c r="S55" i="12"/>
  <c r="W21" i="11"/>
  <c r="I69" i="13"/>
  <c r="F170" i="9"/>
  <c r="G7" i="13"/>
  <c r="G36" i="11"/>
  <c r="G34" i="11" s="1"/>
  <c r="W7" i="13"/>
  <c r="W36" i="11"/>
  <c r="U41" i="11"/>
  <c r="S13" i="13"/>
  <c r="S42" i="11"/>
  <c r="O71" i="13"/>
  <c r="M20" i="13"/>
  <c r="M49" i="11"/>
  <c r="K25" i="13"/>
  <c r="K29" i="13" s="1"/>
  <c r="K53" i="11"/>
  <c r="S58" i="12"/>
  <c r="U32" i="13"/>
  <c r="U59" i="11" s="1"/>
  <c r="F262" i="9"/>
  <c r="F178" i="10"/>
  <c r="O37" i="13"/>
  <c r="O64" i="11" s="1"/>
  <c r="F256" i="10"/>
  <c r="G66" i="12"/>
  <c r="I69" i="7"/>
  <c r="O96" i="13"/>
  <c r="C176" i="9"/>
  <c r="U81" i="13"/>
  <c r="U98" i="13" s="1"/>
  <c r="U98" i="7"/>
  <c r="C268" i="9"/>
  <c r="G90" i="13"/>
  <c r="G36" i="13" s="1"/>
  <c r="G97" i="7"/>
  <c r="W90" i="13"/>
  <c r="W97" i="7"/>
  <c r="C278" i="10"/>
  <c r="S92" i="13"/>
  <c r="S99" i="13" s="1"/>
  <c r="S99" i="7"/>
  <c r="V96" i="7"/>
  <c r="M98" i="7"/>
  <c r="U103" i="13"/>
  <c r="U123" i="7"/>
  <c r="K108" i="13"/>
  <c r="K125" i="13" s="1"/>
  <c r="K125" i="7"/>
  <c r="D274" i="9"/>
  <c r="D174" i="10"/>
  <c r="J69" i="13"/>
  <c r="F171" i="9"/>
  <c r="V32" i="13"/>
  <c r="V59" i="11" s="1"/>
  <c r="F263" i="9"/>
  <c r="F179" i="10"/>
  <c r="F257" i="10"/>
  <c r="J69" i="7"/>
  <c r="P96" i="13"/>
  <c r="C177" i="9"/>
  <c r="C169" i="10"/>
  <c r="C185" i="10"/>
  <c r="H97" i="7"/>
  <c r="V123" i="13"/>
  <c r="D183" i="9"/>
  <c r="D175" i="10"/>
  <c r="W46" i="8"/>
  <c r="S80" i="8"/>
  <c r="Q80" i="8"/>
  <c r="M10" i="13"/>
  <c r="M37" i="11" s="1"/>
  <c r="Q16" i="13"/>
  <c r="Q43" i="11" s="1"/>
  <c r="O50" i="12"/>
  <c r="Q24" i="13"/>
  <c r="Q51" i="11" s="1"/>
  <c r="M51" i="12" s="1"/>
  <c r="G54" i="12"/>
  <c r="K20" i="11"/>
  <c r="G20" i="12" s="1"/>
  <c r="I28" i="13"/>
  <c r="I55" i="11" s="1"/>
  <c r="K69" i="13"/>
  <c r="K8" i="13"/>
  <c r="F172" i="9"/>
  <c r="I50" i="13"/>
  <c r="I9" i="13" s="1"/>
  <c r="W12" i="13"/>
  <c r="W41" i="11"/>
  <c r="U52" i="13"/>
  <c r="U15" i="13" s="1"/>
  <c r="Q54" i="13"/>
  <c r="O20" i="13"/>
  <c r="O49" i="11"/>
  <c r="M56" i="13"/>
  <c r="M26" i="13" s="1"/>
  <c r="G57" i="12"/>
  <c r="I58" i="13"/>
  <c r="I31" i="13" s="1"/>
  <c r="I58" i="11" s="1"/>
  <c r="G32" i="13"/>
  <c r="G59" i="11" s="1"/>
  <c r="F248" i="9"/>
  <c r="W32" i="13"/>
  <c r="W59" i="11" s="1"/>
  <c r="F264" i="9"/>
  <c r="U60" i="13"/>
  <c r="U33" i="13" s="1"/>
  <c r="U60" i="11" s="1"/>
  <c r="S70" i="13"/>
  <c r="F180" i="10"/>
  <c r="Q64" i="13"/>
  <c r="O72" i="13"/>
  <c r="M66" i="13"/>
  <c r="M39" i="13" s="1"/>
  <c r="M66" i="11" s="1"/>
  <c r="K69" i="7"/>
  <c r="G71" i="7"/>
  <c r="W71" i="7"/>
  <c r="Q76" i="13"/>
  <c r="M78" i="13"/>
  <c r="I80" i="13"/>
  <c r="U82" i="13"/>
  <c r="Q84" i="13"/>
  <c r="I90" i="13"/>
  <c r="U92" i="13"/>
  <c r="U99" i="13" s="1"/>
  <c r="I97" i="7"/>
  <c r="G103" i="13"/>
  <c r="G123" i="7"/>
  <c r="W103" i="13"/>
  <c r="W123" i="7"/>
  <c r="U104" i="13"/>
  <c r="I123" i="7"/>
  <c r="L130" i="13"/>
  <c r="L150" i="7"/>
  <c r="T117" i="5"/>
  <c r="N10" i="13"/>
  <c r="N37" i="11" s="1"/>
  <c r="L11" i="13"/>
  <c r="L38" i="11" s="1"/>
  <c r="L38" i="12" s="1"/>
  <c r="V14" i="7"/>
  <c r="T15" i="7"/>
  <c r="R16" i="13"/>
  <c r="R43" i="11" s="1"/>
  <c r="P17" i="13"/>
  <c r="P44" i="11" s="1"/>
  <c r="T23" i="13"/>
  <c r="T50" i="11" s="1"/>
  <c r="R24" i="13"/>
  <c r="R51" i="11" s="1"/>
  <c r="R51" i="12" s="1"/>
  <c r="L27" i="13"/>
  <c r="L54" i="11" s="1"/>
  <c r="J28" i="13"/>
  <c r="J55" i="11" s="1"/>
  <c r="J21" i="11" s="1"/>
  <c r="R32" i="7"/>
  <c r="R59" i="5" s="1"/>
  <c r="N36" i="7"/>
  <c r="J38" i="7"/>
  <c r="L49" i="13"/>
  <c r="J50" i="13"/>
  <c r="H51" i="13"/>
  <c r="X51" i="13"/>
  <c r="V52" i="13"/>
  <c r="T53" i="13"/>
  <c r="R54" i="13"/>
  <c r="P55" i="13"/>
  <c r="N56" i="13"/>
  <c r="L57" i="13"/>
  <c r="J58" i="13"/>
  <c r="H32" i="13"/>
  <c r="H59" i="11" s="1"/>
  <c r="F249" i="9"/>
  <c r="X32" i="13"/>
  <c r="X59" i="11" s="1"/>
  <c r="F265" i="9"/>
  <c r="V60" i="13"/>
  <c r="V71" i="13" s="1"/>
  <c r="T63" i="13"/>
  <c r="R64" i="13"/>
  <c r="R70" i="13" s="1"/>
  <c r="P65" i="13"/>
  <c r="N66" i="13"/>
  <c r="L69" i="7"/>
  <c r="J70" i="7"/>
  <c r="H71" i="7"/>
  <c r="X71" i="7"/>
  <c r="V72" i="7"/>
  <c r="R76" i="13"/>
  <c r="R96" i="7"/>
  <c r="P77" i="13"/>
  <c r="P9" i="13" s="1"/>
  <c r="N78" i="13"/>
  <c r="L79" i="13"/>
  <c r="J80" i="13"/>
  <c r="H81" i="13"/>
  <c r="X81" i="13"/>
  <c r="V82" i="13"/>
  <c r="T83" i="13"/>
  <c r="R84" i="13"/>
  <c r="V98" i="7"/>
  <c r="P123" i="7"/>
  <c r="J126" i="7"/>
  <c r="W6" i="7"/>
  <c r="K37" i="12"/>
  <c r="K12" i="7"/>
  <c r="I13" i="7"/>
  <c r="O43" i="12"/>
  <c r="M19" i="7"/>
  <c r="M44" i="7" s="1"/>
  <c r="K20" i="7"/>
  <c r="Q50" i="12"/>
  <c r="I54" i="12"/>
  <c r="G55" i="12"/>
  <c r="K21" i="11"/>
  <c r="G21" i="12" s="1"/>
  <c r="M69" i="13"/>
  <c r="F174" i="9"/>
  <c r="K7" i="13"/>
  <c r="K36" i="11"/>
  <c r="G13" i="13"/>
  <c r="G42" i="11"/>
  <c r="G40" i="11" s="1"/>
  <c r="W13" i="13"/>
  <c r="W42" i="11"/>
  <c r="S71" i="13"/>
  <c r="O25" i="13"/>
  <c r="O29" i="13" s="1"/>
  <c r="O53" i="11"/>
  <c r="I32" i="13"/>
  <c r="I59" i="11" s="1"/>
  <c r="F250" i="9"/>
  <c r="S60" i="12"/>
  <c r="F182" i="10"/>
  <c r="S37" i="13"/>
  <c r="S64" i="11" s="1"/>
  <c r="F260" i="10"/>
  <c r="F276" i="10" s="1"/>
  <c r="M69" i="7"/>
  <c r="K70" i="7"/>
  <c r="G72" i="7"/>
  <c r="W72" i="7"/>
  <c r="S96" i="13"/>
  <c r="C180" i="9"/>
  <c r="K97" i="13"/>
  <c r="C172" i="10"/>
  <c r="K97" i="7"/>
  <c r="W98" i="7"/>
  <c r="I123" i="13"/>
  <c r="D170" i="9"/>
  <c r="O108" i="13"/>
  <c r="O125" i="13" s="1"/>
  <c r="O125" i="7"/>
  <c r="Q117" i="13"/>
  <c r="Q124" i="7"/>
  <c r="M119" i="13"/>
  <c r="M126" i="13" s="1"/>
  <c r="M126" i="7"/>
  <c r="Q123" i="7"/>
  <c r="K126" i="7"/>
  <c r="G46" i="8"/>
  <c r="V83" i="8"/>
  <c r="V82" i="8"/>
  <c r="V80" i="8"/>
  <c r="T83" i="8"/>
  <c r="T82" i="8"/>
  <c r="T80" i="8"/>
  <c r="P10" i="13"/>
  <c r="P37" i="11" s="1"/>
  <c r="P37" i="12" s="1"/>
  <c r="N11" i="13"/>
  <c r="N38" i="11" s="1"/>
  <c r="J38" i="12" s="1"/>
  <c r="T16" i="13"/>
  <c r="T43" i="11" s="1"/>
  <c r="R17" i="13"/>
  <c r="R44" i="11" s="1"/>
  <c r="N44" i="12" s="1"/>
  <c r="V23" i="13"/>
  <c r="V50" i="11" s="1"/>
  <c r="T24" i="13"/>
  <c r="T51" i="11" s="1"/>
  <c r="P51" i="12" s="1"/>
  <c r="N27" i="13"/>
  <c r="N54" i="11" s="1"/>
  <c r="N54" i="12" s="1"/>
  <c r="L28" i="13"/>
  <c r="L55" i="11" s="1"/>
  <c r="L55" i="12" s="1"/>
  <c r="N49" i="13"/>
  <c r="L50" i="13"/>
  <c r="J51" i="13"/>
  <c r="H52" i="13"/>
  <c r="X52" i="13"/>
  <c r="V53" i="13"/>
  <c r="T54" i="13"/>
  <c r="R55" i="13"/>
  <c r="P56" i="13"/>
  <c r="N57" i="13"/>
  <c r="L58" i="13"/>
  <c r="J32" i="13"/>
  <c r="J59" i="11" s="1"/>
  <c r="F251" i="9"/>
  <c r="H60" i="13"/>
  <c r="H71" i="13" s="1"/>
  <c r="X60" i="13"/>
  <c r="X71" i="13" s="1"/>
  <c r="V63" i="13"/>
  <c r="T64" i="13"/>
  <c r="R65" i="13"/>
  <c r="P66" i="13"/>
  <c r="N69" i="7"/>
  <c r="L70" i="7"/>
  <c r="J71" i="7"/>
  <c r="H72" i="7"/>
  <c r="X72" i="7"/>
  <c r="T76" i="13"/>
  <c r="T96" i="7"/>
  <c r="R77" i="13"/>
  <c r="P78" i="13"/>
  <c r="N79" i="13"/>
  <c r="L80" i="13"/>
  <c r="J81" i="13"/>
  <c r="J98" i="13" s="1"/>
  <c r="J98" i="7"/>
  <c r="H82" i="13"/>
  <c r="X82" i="13"/>
  <c r="V83" i="13"/>
  <c r="T84" i="13"/>
  <c r="R85" i="13"/>
  <c r="C273" i="9"/>
  <c r="N87" i="13"/>
  <c r="L90" i="13"/>
  <c r="L97" i="7"/>
  <c r="J91" i="13"/>
  <c r="C251" i="10" s="1"/>
  <c r="H92" i="13"/>
  <c r="H99" i="13" s="1"/>
  <c r="H99" i="7"/>
  <c r="X92" i="13"/>
  <c r="X99" i="13" s="1"/>
  <c r="X99" i="7"/>
  <c r="V93" i="13"/>
  <c r="P125" i="7"/>
  <c r="V123" i="7"/>
  <c r="O130" i="13"/>
  <c r="O150" i="7"/>
  <c r="U8" i="7"/>
  <c r="S9" i="7"/>
  <c r="Q10" i="13"/>
  <c r="Q37" i="11" s="1"/>
  <c r="Q37" i="12" s="1"/>
  <c r="K38" i="12"/>
  <c r="I14" i="7"/>
  <c r="G15" i="7"/>
  <c r="W15" i="7"/>
  <c r="U16" i="13"/>
  <c r="U43" i="11" s="1"/>
  <c r="O44" i="12"/>
  <c r="K21" i="7"/>
  <c r="I22" i="7"/>
  <c r="S50" i="12"/>
  <c r="U24" i="13"/>
  <c r="U51" i="11" s="1"/>
  <c r="S25" i="7"/>
  <c r="K54" i="12"/>
  <c r="O20" i="11"/>
  <c r="M28" i="13"/>
  <c r="M55" i="11" s="1"/>
  <c r="I30" i="7"/>
  <c r="I57" i="5" s="1"/>
  <c r="G31" i="7"/>
  <c r="G58" i="5" s="1"/>
  <c r="O69" i="13"/>
  <c r="F176" i="9"/>
  <c r="F192" i="9" s="1"/>
  <c r="M50" i="13"/>
  <c r="M9" i="13" s="1"/>
  <c r="K12" i="13"/>
  <c r="K41" i="11"/>
  <c r="I52" i="13"/>
  <c r="I15" i="13" s="1"/>
  <c r="S45" i="12"/>
  <c r="U54" i="13"/>
  <c r="S20" i="13"/>
  <c r="S49" i="11"/>
  <c r="Q56" i="13"/>
  <c r="Q26" i="13" s="1"/>
  <c r="K57" i="12"/>
  <c r="M58" i="13"/>
  <c r="M31" i="13" s="1"/>
  <c r="M58" i="11" s="1"/>
  <c r="K32" i="13"/>
  <c r="K59" i="11" s="1"/>
  <c r="F252" i="9"/>
  <c r="I60" i="13"/>
  <c r="I33" i="13" s="1"/>
  <c r="I60" i="11" s="1"/>
  <c r="G70" i="13"/>
  <c r="F168" i="10"/>
  <c r="W70" i="13"/>
  <c r="W36" i="13"/>
  <c r="F184" i="10"/>
  <c r="U64" i="13"/>
  <c r="U70" i="13" s="1"/>
  <c r="S72" i="13"/>
  <c r="S38" i="13"/>
  <c r="Q66" i="13"/>
  <c r="Q39" i="13" s="1"/>
  <c r="Q66" i="11" s="1"/>
  <c r="O69" i="7"/>
  <c r="M70" i="7"/>
  <c r="K71" i="7"/>
  <c r="I72" i="7"/>
  <c r="U76" i="13"/>
  <c r="U8" i="13" s="1"/>
  <c r="U96" i="7"/>
  <c r="Q78" i="13"/>
  <c r="Q14" i="13" s="1"/>
  <c r="M80" i="13"/>
  <c r="K98" i="13"/>
  <c r="I82" i="13"/>
  <c r="I22" i="13" s="1"/>
  <c r="U84" i="13"/>
  <c r="C274" i="9"/>
  <c r="M90" i="13"/>
  <c r="C268" i="10"/>
  <c r="I92" i="13"/>
  <c r="N97" i="7"/>
  <c r="G99" i="7"/>
  <c r="G124" i="7"/>
  <c r="R43" i="12"/>
  <c r="P44" i="12"/>
  <c r="T50" i="12"/>
  <c r="L54" i="12"/>
  <c r="P20" i="11"/>
  <c r="N21" i="11"/>
  <c r="J21" i="12" s="1"/>
  <c r="P69" i="13"/>
  <c r="F177" i="9"/>
  <c r="L32" i="13"/>
  <c r="L59" i="11" s="1"/>
  <c r="F253" i="9"/>
  <c r="F269" i="9" s="1"/>
  <c r="H70" i="13"/>
  <c r="F169" i="10"/>
  <c r="X70" i="13"/>
  <c r="F185" i="10"/>
  <c r="F263" i="10"/>
  <c r="T72" i="13"/>
  <c r="P69" i="7"/>
  <c r="V96" i="13"/>
  <c r="C183" i="9"/>
  <c r="C175" i="10"/>
  <c r="L103" i="13"/>
  <c r="L123" i="7"/>
  <c r="N124" i="7"/>
  <c r="R152" i="7"/>
  <c r="V18" i="14"/>
  <c r="V88" i="11" s="1"/>
  <c r="R88" i="12" s="1"/>
  <c r="V13" i="8"/>
  <c r="V48" i="8" s="1"/>
  <c r="M48" i="8"/>
  <c r="M46" i="8"/>
  <c r="O37" i="12"/>
  <c r="Q11" i="13"/>
  <c r="Q38" i="11" s="1"/>
  <c r="M38" i="12" s="1"/>
  <c r="S43" i="12"/>
  <c r="U17" i="13"/>
  <c r="U44" i="11" s="1"/>
  <c r="Q44" i="12" s="1"/>
  <c r="S18" i="7"/>
  <c r="S45" i="5" s="1"/>
  <c r="O45" i="6" s="1"/>
  <c r="I23" i="13"/>
  <c r="I50" i="11" s="1"/>
  <c r="I50" i="12" s="1"/>
  <c r="S51" i="12"/>
  <c r="Q27" i="13"/>
  <c r="Q54" i="11" s="1"/>
  <c r="K55" i="12"/>
  <c r="O21" i="11"/>
  <c r="K30" i="7"/>
  <c r="K57" i="5" s="1"/>
  <c r="I31" i="7"/>
  <c r="I58" i="5" s="1"/>
  <c r="I58" i="6" s="1"/>
  <c r="G32" i="7"/>
  <c r="G59" i="5" s="1"/>
  <c r="W32" i="7"/>
  <c r="W59" i="5" s="1"/>
  <c r="U33" i="7"/>
  <c r="U60" i="5" s="1"/>
  <c r="S36" i="7"/>
  <c r="Q37" i="7"/>
  <c r="O38" i="7"/>
  <c r="M39" i="7"/>
  <c r="Q49" i="13"/>
  <c r="O9" i="13"/>
  <c r="M51" i="13"/>
  <c r="M14" i="13" s="1"/>
  <c r="K15" i="13"/>
  <c r="I53" i="13"/>
  <c r="G71" i="13"/>
  <c r="W71" i="13"/>
  <c r="U55" i="13"/>
  <c r="U22" i="13" s="1"/>
  <c r="S26" i="13"/>
  <c r="Q57" i="13"/>
  <c r="Q30" i="13" s="1"/>
  <c r="Q57" i="11" s="1"/>
  <c r="O31" i="13"/>
  <c r="O58" i="11" s="1"/>
  <c r="K58" i="12" s="1"/>
  <c r="M32" i="13"/>
  <c r="M59" i="11" s="1"/>
  <c r="F254" i="9"/>
  <c r="K33" i="13"/>
  <c r="K60" i="11" s="1"/>
  <c r="I63" i="13"/>
  <c r="G37" i="13"/>
  <c r="G64" i="11" s="1"/>
  <c r="F248" i="10"/>
  <c r="W37" i="13"/>
  <c r="W64" i="11" s="1"/>
  <c r="F264" i="10"/>
  <c r="F280" i="10" s="1"/>
  <c r="U65" i="13"/>
  <c r="S39" i="13"/>
  <c r="S66" i="11" s="1"/>
  <c r="O66" i="12" s="1"/>
  <c r="Q69" i="7"/>
  <c r="O70" i="7"/>
  <c r="K72" i="7"/>
  <c r="G76" i="13"/>
  <c r="G96" i="7"/>
  <c r="W76" i="13"/>
  <c r="W96" i="7"/>
  <c r="U77" i="13"/>
  <c r="Q79" i="13"/>
  <c r="M81" i="13"/>
  <c r="M98" i="13" s="1"/>
  <c r="I83" i="13"/>
  <c r="U85" i="13"/>
  <c r="C276" i="9"/>
  <c r="J96" i="7"/>
  <c r="Q97" i="7"/>
  <c r="J99" i="7"/>
  <c r="O124" i="7"/>
  <c r="T43" i="12"/>
  <c r="R44" i="12"/>
  <c r="R69" i="13"/>
  <c r="R8" i="13"/>
  <c r="F179" i="9"/>
  <c r="N32" i="13"/>
  <c r="N59" i="11" s="1"/>
  <c r="F255" i="9"/>
  <c r="J70" i="13"/>
  <c r="F171" i="10"/>
  <c r="F249" i="10"/>
  <c r="F265" i="10"/>
  <c r="V72" i="13"/>
  <c r="R69" i="7"/>
  <c r="P70" i="7"/>
  <c r="L72" i="7"/>
  <c r="H76" i="13"/>
  <c r="H96" i="7"/>
  <c r="X76" i="13"/>
  <c r="X96" i="7"/>
  <c r="N81" i="13"/>
  <c r="N98" i="7"/>
  <c r="P97" i="7"/>
  <c r="L99" i="7"/>
  <c r="K96" i="7"/>
  <c r="S126" i="7"/>
  <c r="N49" i="8"/>
  <c r="N48" i="8"/>
  <c r="N46" i="8"/>
  <c r="M6" i="7"/>
  <c r="M42" i="7" s="1"/>
  <c r="K7" i="7"/>
  <c r="G50" i="12"/>
  <c r="O54" i="12"/>
  <c r="S20" i="11"/>
  <c r="O20" i="12" s="1"/>
  <c r="Q21" i="11"/>
  <c r="M30" i="7"/>
  <c r="M57" i="5" s="1"/>
  <c r="M57" i="6" s="1"/>
  <c r="K31" i="7"/>
  <c r="K58" i="5" s="1"/>
  <c r="I32" i="7"/>
  <c r="I59" i="5" s="1"/>
  <c r="I59" i="6" s="1"/>
  <c r="S69" i="13"/>
  <c r="F180" i="9"/>
  <c r="O12" i="13"/>
  <c r="O41" i="11"/>
  <c r="I71" i="13"/>
  <c r="G20" i="13"/>
  <c r="G49" i="11"/>
  <c r="G47" i="11" s="1"/>
  <c r="W20" i="13"/>
  <c r="W49" i="11"/>
  <c r="O57" i="12"/>
  <c r="O32" i="13"/>
  <c r="O59" i="11" s="1"/>
  <c r="F256" i="9"/>
  <c r="K70" i="13"/>
  <c r="F172" i="10"/>
  <c r="F250" i="10"/>
  <c r="G72" i="13"/>
  <c r="G38" i="13"/>
  <c r="W72" i="13"/>
  <c r="W38" i="13"/>
  <c r="S69" i="7"/>
  <c r="Q70" i="7"/>
  <c r="O71" i="7"/>
  <c r="M72" i="7"/>
  <c r="I76" i="13"/>
  <c r="I8" i="13" s="1"/>
  <c r="I96" i="7"/>
  <c r="Q97" i="13"/>
  <c r="C178" i="10"/>
  <c r="X97" i="7"/>
  <c r="M99" i="7"/>
  <c r="O48" i="8"/>
  <c r="O46" i="8"/>
  <c r="R37" i="12"/>
  <c r="P38" i="12"/>
  <c r="T44" i="12"/>
  <c r="H50" i="12"/>
  <c r="P54" i="12"/>
  <c r="N55" i="12"/>
  <c r="T69" i="13"/>
  <c r="F181" i="9"/>
  <c r="F197" i="9" s="1"/>
  <c r="J71" i="13"/>
  <c r="P32" i="13"/>
  <c r="P59" i="11" s="1"/>
  <c r="F257" i="9"/>
  <c r="F173" i="10"/>
  <c r="F189" i="10" s="1"/>
  <c r="F251" i="10"/>
  <c r="T69" i="7"/>
  <c r="R70" i="7"/>
  <c r="P71" i="7"/>
  <c r="N72" i="7"/>
  <c r="J96" i="13"/>
  <c r="C171" i="9"/>
  <c r="P81" i="13"/>
  <c r="P98" i="13" s="1"/>
  <c r="P98" i="7"/>
  <c r="R90" i="13"/>
  <c r="R97" i="7"/>
  <c r="N92" i="13"/>
  <c r="N38" i="13" s="1"/>
  <c r="N99" i="7"/>
  <c r="G98" i="7"/>
  <c r="P123" i="13"/>
  <c r="D177" i="9"/>
  <c r="V108" i="13"/>
  <c r="V125" i="13" s="1"/>
  <c r="V125" i="7"/>
  <c r="H117" i="13"/>
  <c r="H124" i="7"/>
  <c r="X117" i="13"/>
  <c r="X124" i="7"/>
  <c r="T119" i="13"/>
  <c r="T126" i="7"/>
  <c r="T11" i="14"/>
  <c r="T81" i="11" s="1"/>
  <c r="P81" i="12" s="1"/>
  <c r="T6" i="8"/>
  <c r="T44" i="8" s="1"/>
  <c r="R12" i="14"/>
  <c r="R82" i="11" s="1"/>
  <c r="N82" i="12" s="1"/>
  <c r="R7" i="8"/>
  <c r="S37" i="12"/>
  <c r="G43" i="12"/>
  <c r="Q54" i="12"/>
  <c r="U20" i="11"/>
  <c r="O55" i="12"/>
  <c r="S21" i="11"/>
  <c r="U69" i="13"/>
  <c r="F182" i="9"/>
  <c r="S7" i="13"/>
  <c r="S36" i="11"/>
  <c r="O13" i="13"/>
  <c r="O42" i="11"/>
  <c r="M18" i="13"/>
  <c r="M45" i="11" s="1"/>
  <c r="K71" i="13"/>
  <c r="K21" i="13"/>
  <c r="G25" i="13"/>
  <c r="G29" i="13" s="1"/>
  <c r="G53" i="11"/>
  <c r="W25" i="13"/>
  <c r="W29" i="13" s="1"/>
  <c r="W53" i="11"/>
  <c r="Q32" i="13"/>
  <c r="Q59" i="11" s="1"/>
  <c r="F258" i="9"/>
  <c r="F274" i="9" s="1"/>
  <c r="F174" i="10"/>
  <c r="K37" i="13"/>
  <c r="K64" i="11" s="1"/>
  <c r="F252" i="10"/>
  <c r="S66" i="12"/>
  <c r="U69" i="7"/>
  <c r="K96" i="13"/>
  <c r="C172" i="9"/>
  <c r="Q81" i="13"/>
  <c r="Q98" i="7"/>
  <c r="S90" i="13"/>
  <c r="S97" i="7"/>
  <c r="O92" i="13"/>
  <c r="O99" i="13" s="1"/>
  <c r="O99" i="7"/>
  <c r="Q123" i="13"/>
  <c r="D178" i="9"/>
  <c r="G108" i="13"/>
  <c r="G125" i="13" s="1"/>
  <c r="G125" i="7"/>
  <c r="W108" i="13"/>
  <c r="W125" i="13" s="1"/>
  <c r="W125" i="7"/>
  <c r="I117" i="13"/>
  <c r="I124" i="7"/>
  <c r="U119" i="13"/>
  <c r="U126" i="13" s="1"/>
  <c r="U126" i="7"/>
  <c r="V150" i="13"/>
  <c r="E183" i="9"/>
  <c r="L135" i="13"/>
  <c r="L152" i="13" s="1"/>
  <c r="L152" i="7"/>
  <c r="N144" i="13"/>
  <c r="N151" i="7"/>
  <c r="J146" i="13"/>
  <c r="J153" i="7"/>
  <c r="H10" i="13"/>
  <c r="H37" i="11" s="1"/>
  <c r="H37" i="12" s="1"/>
  <c r="X10" i="13"/>
  <c r="X37" i="11" s="1"/>
  <c r="V11" i="13"/>
  <c r="V38" i="11" s="1"/>
  <c r="R38" i="12" s="1"/>
  <c r="L16" i="13"/>
  <c r="L43" i="11" s="1"/>
  <c r="J17" i="13"/>
  <c r="J44" i="11" s="1"/>
  <c r="J44" i="12" s="1"/>
  <c r="N23" i="13"/>
  <c r="N50" i="11" s="1"/>
  <c r="N50" i="12" s="1"/>
  <c r="L24" i="13"/>
  <c r="L51" i="11" s="1"/>
  <c r="H51" i="12" s="1"/>
  <c r="J25" i="7"/>
  <c r="V27" i="13"/>
  <c r="V54" i="11" s="1"/>
  <c r="T28" i="13"/>
  <c r="T55" i="11" s="1"/>
  <c r="T55" i="12" s="1"/>
  <c r="V49" i="13"/>
  <c r="T50" i="13"/>
  <c r="T9" i="13" s="1"/>
  <c r="R51" i="13"/>
  <c r="R14" i="13" s="1"/>
  <c r="P52" i="13"/>
  <c r="P15" i="13" s="1"/>
  <c r="N53" i="13"/>
  <c r="N18" i="13" s="1"/>
  <c r="N45" i="11" s="1"/>
  <c r="L54" i="13"/>
  <c r="J55" i="13"/>
  <c r="J22" i="13" s="1"/>
  <c r="H56" i="13"/>
  <c r="H26" i="13" s="1"/>
  <c r="X56" i="13"/>
  <c r="X26" i="13" s="1"/>
  <c r="V57" i="13"/>
  <c r="V30" i="13" s="1"/>
  <c r="V57" i="11" s="1"/>
  <c r="T58" i="13"/>
  <c r="T31" i="13" s="1"/>
  <c r="T58" i="11" s="1"/>
  <c r="R32" i="13"/>
  <c r="R59" i="11" s="1"/>
  <c r="F259" i="9"/>
  <c r="F275" i="9" s="1"/>
  <c r="P60" i="13"/>
  <c r="P33" i="13" s="1"/>
  <c r="P60" i="11" s="1"/>
  <c r="N63" i="13"/>
  <c r="L64" i="13"/>
  <c r="L70" i="13" s="1"/>
  <c r="J65" i="13"/>
  <c r="H66" i="13"/>
  <c r="H39" i="13" s="1"/>
  <c r="H66" i="11" s="1"/>
  <c r="X66" i="13"/>
  <c r="X39" i="13" s="1"/>
  <c r="X66" i="11" s="1"/>
  <c r="V69" i="7"/>
  <c r="T70" i="7"/>
  <c r="L76" i="13"/>
  <c r="J77" i="13"/>
  <c r="H78" i="13"/>
  <c r="X78" i="13"/>
  <c r="V79" i="13"/>
  <c r="T80" i="13"/>
  <c r="R81" i="13"/>
  <c r="P82" i="13"/>
  <c r="N83" i="13"/>
  <c r="L84" i="13"/>
  <c r="J85" i="13"/>
  <c r="V87" i="13"/>
  <c r="V98" i="13" s="1"/>
  <c r="T90" i="13"/>
  <c r="R91" i="13"/>
  <c r="C259" i="10" s="1"/>
  <c r="C279" i="10" s="1"/>
  <c r="P92" i="13"/>
  <c r="N93" i="13"/>
  <c r="P96" i="7"/>
  <c r="I98" i="7"/>
  <c r="U99" i="7"/>
  <c r="R103" i="13"/>
  <c r="R123" i="7"/>
  <c r="P104" i="13"/>
  <c r="N105" i="13"/>
  <c r="W124" i="7"/>
  <c r="G130" i="13"/>
  <c r="G8" i="13" s="1"/>
  <c r="G150" i="7"/>
  <c r="W130" i="13"/>
  <c r="W150" i="7"/>
  <c r="U131" i="13"/>
  <c r="Q133" i="13"/>
  <c r="M135" i="13"/>
  <c r="M152" i="7"/>
  <c r="I137" i="13"/>
  <c r="U139" i="13"/>
  <c r="V150" i="7"/>
  <c r="O83" i="8"/>
  <c r="O82" i="8"/>
  <c r="O80" i="8"/>
  <c r="O117" i="5"/>
  <c r="S38" i="12"/>
  <c r="Q14" i="7"/>
  <c r="O15" i="7"/>
  <c r="I43" i="12"/>
  <c r="G44" i="12"/>
  <c r="K50" i="12"/>
  <c r="S54" i="12"/>
  <c r="W20" i="11"/>
  <c r="Q55" i="12"/>
  <c r="G69" i="13"/>
  <c r="F168" i="9"/>
  <c r="W69" i="13"/>
  <c r="F184" i="9"/>
  <c r="F200" i="9" s="1"/>
  <c r="S12" i="13"/>
  <c r="S41" i="11"/>
  <c r="Q52" i="13"/>
  <c r="M54" i="13"/>
  <c r="K20" i="13"/>
  <c r="K49" i="11"/>
  <c r="I56" i="13"/>
  <c r="S57" i="12"/>
  <c r="U58" i="13"/>
  <c r="S32" i="13"/>
  <c r="S59" i="11" s="1"/>
  <c r="F260" i="9"/>
  <c r="Q60" i="13"/>
  <c r="O70" i="13"/>
  <c r="O36" i="13"/>
  <c r="F176" i="10"/>
  <c r="M64" i="13"/>
  <c r="K72" i="13"/>
  <c r="K38" i="13"/>
  <c r="I66" i="13"/>
  <c r="G69" i="7"/>
  <c r="W69" i="7"/>
  <c r="U70" i="7"/>
  <c r="S71" i="7"/>
  <c r="Q72" i="7"/>
  <c r="M76" i="13"/>
  <c r="I78" i="13"/>
  <c r="U80" i="13"/>
  <c r="S81" i="13"/>
  <c r="S98" i="13" s="1"/>
  <c r="S98" i="7"/>
  <c r="Q82" i="13"/>
  <c r="M84" i="13"/>
  <c r="U90" i="13"/>
  <c r="U97" i="7"/>
  <c r="Q92" i="13"/>
  <c r="Q99" i="13" s="1"/>
  <c r="Q99" i="7"/>
  <c r="Q96" i="7"/>
  <c r="K98" i="7"/>
  <c r="S103" i="13"/>
  <c r="S8" i="13" s="1"/>
  <c r="S123" i="7"/>
  <c r="Q104" i="13"/>
  <c r="Q9" i="13" s="1"/>
  <c r="I108" i="13"/>
  <c r="I125" i="13" s="1"/>
  <c r="I125" i="7"/>
  <c r="K117" i="13"/>
  <c r="K36" i="13" s="1"/>
  <c r="K124" i="7"/>
  <c r="L125" i="7"/>
  <c r="T48" i="8"/>
  <c r="U46" i="8"/>
  <c r="U49" i="8"/>
  <c r="U48" i="8"/>
  <c r="P80" i="8"/>
  <c r="N83" i="8"/>
  <c r="N82" i="8"/>
  <c r="N80" i="8"/>
  <c r="R6" i="7"/>
  <c r="R42" i="7" s="1"/>
  <c r="P7" i="7"/>
  <c r="J10" i="13"/>
  <c r="J37" i="11" s="1"/>
  <c r="H11" i="13"/>
  <c r="H38" i="11" s="1"/>
  <c r="X11" i="13"/>
  <c r="X38" i="11" s="1"/>
  <c r="T38" i="12" s="1"/>
  <c r="R14" i="7"/>
  <c r="P15" i="7"/>
  <c r="N16" i="13"/>
  <c r="N43" i="11" s="1"/>
  <c r="L17" i="13"/>
  <c r="L44" i="11" s="1"/>
  <c r="H44" i="12" s="1"/>
  <c r="H19" i="7"/>
  <c r="H44" i="7" s="1"/>
  <c r="X19" i="7"/>
  <c r="X44" i="7" s="1"/>
  <c r="V20" i="7"/>
  <c r="T21" i="7"/>
  <c r="P23" i="13"/>
  <c r="P50" i="11" s="1"/>
  <c r="N24" i="13"/>
  <c r="N51" i="11" s="1"/>
  <c r="J51" i="12" s="1"/>
  <c r="H27" i="13"/>
  <c r="H54" i="11" s="1"/>
  <c r="X27" i="13"/>
  <c r="X54" i="11" s="1"/>
  <c r="V28" i="13"/>
  <c r="V55" i="11" s="1"/>
  <c r="H49" i="13"/>
  <c r="X49" i="13"/>
  <c r="V50" i="13"/>
  <c r="T51" i="13"/>
  <c r="R52" i="13"/>
  <c r="P53" i="13"/>
  <c r="N54" i="13"/>
  <c r="L55" i="13"/>
  <c r="J56" i="13"/>
  <c r="H57" i="13"/>
  <c r="X57" i="13"/>
  <c r="V58" i="13"/>
  <c r="T32" i="13"/>
  <c r="T59" i="11" s="1"/>
  <c r="F261" i="9"/>
  <c r="F277" i="9" s="1"/>
  <c r="R60" i="13"/>
  <c r="P63" i="13"/>
  <c r="N64" i="13"/>
  <c r="L65" i="13"/>
  <c r="J66" i="13"/>
  <c r="H69" i="7"/>
  <c r="X69" i="7"/>
  <c r="V70" i="7"/>
  <c r="T71" i="7"/>
  <c r="R72" i="7"/>
  <c r="N76" i="13"/>
  <c r="N96" i="7"/>
  <c r="L77" i="13"/>
  <c r="J78" i="13"/>
  <c r="H79" i="13"/>
  <c r="X79" i="13"/>
  <c r="V80" i="13"/>
  <c r="T81" i="13"/>
  <c r="T98" i="13" s="1"/>
  <c r="T98" i="7"/>
  <c r="R82" i="13"/>
  <c r="P83" i="13"/>
  <c r="N84" i="13"/>
  <c r="L85" i="13"/>
  <c r="H87" i="13"/>
  <c r="X87" i="13"/>
  <c r="V90" i="13"/>
  <c r="S96" i="7"/>
  <c r="L98" i="7"/>
  <c r="W99" i="7"/>
  <c r="M125" i="7"/>
  <c r="G83" i="8"/>
  <c r="J54" i="14"/>
  <c r="J428" i="8"/>
  <c r="H55" i="14"/>
  <c r="H429" i="8"/>
  <c r="X55" i="14"/>
  <c r="X429" i="8"/>
  <c r="V56" i="14"/>
  <c r="V430" i="8"/>
  <c r="R58" i="14"/>
  <c r="R432" i="8"/>
  <c r="P59" i="14"/>
  <c r="P433" i="8"/>
  <c r="N60" i="14"/>
  <c r="N434" i="8"/>
  <c r="J62" i="14"/>
  <c r="J436" i="8"/>
  <c r="H63" i="14"/>
  <c r="H437" i="8"/>
  <c r="X63" i="14"/>
  <c r="X437" i="8"/>
  <c r="V64" i="14"/>
  <c r="V438" i="8"/>
  <c r="T65" i="14"/>
  <c r="T439" i="8"/>
  <c r="R66" i="14"/>
  <c r="R440" i="8"/>
  <c r="P67" i="14"/>
  <c r="P441" i="8"/>
  <c r="H417" i="3" s="1"/>
  <c r="N68" i="14"/>
  <c r="N442" i="8"/>
  <c r="L69" i="14"/>
  <c r="L443" i="8"/>
  <c r="J72" i="14"/>
  <c r="J446" i="8"/>
  <c r="H73" i="14"/>
  <c r="H447" i="8"/>
  <c r="H409" i="4" s="1"/>
  <c r="X73" i="14"/>
  <c r="X447" i="8"/>
  <c r="H425" i="4" s="1"/>
  <c r="V74" i="14"/>
  <c r="V448" i="8"/>
  <c r="T75" i="14"/>
  <c r="T449" i="8"/>
  <c r="L81" i="8"/>
  <c r="G339" i="10"/>
  <c r="T115" i="8"/>
  <c r="L150" i="8"/>
  <c r="L148" i="8"/>
  <c r="L151" i="8"/>
  <c r="Q140" i="14"/>
  <c r="Q147" i="8"/>
  <c r="S149" i="8"/>
  <c r="N182" i="8"/>
  <c r="R284" i="8"/>
  <c r="P284" i="8"/>
  <c r="Q141" i="13"/>
  <c r="O151" i="13"/>
  <c r="E176" i="10"/>
  <c r="M145" i="13"/>
  <c r="E254" i="10" s="1"/>
  <c r="I147" i="13"/>
  <c r="U11" i="14"/>
  <c r="U81" i="11" s="1"/>
  <c r="U19" i="14"/>
  <c r="U89" i="11" s="1"/>
  <c r="I25" i="14"/>
  <c r="I95" i="11" s="1"/>
  <c r="I95" i="12" s="1"/>
  <c r="Q29" i="14"/>
  <c r="Q99" i="11" s="1"/>
  <c r="Q99" i="12" s="1"/>
  <c r="S48" i="8"/>
  <c r="K54" i="14"/>
  <c r="K428" i="8"/>
  <c r="I55" i="14"/>
  <c r="I429" i="8"/>
  <c r="G56" i="14"/>
  <c r="G430" i="8"/>
  <c r="W56" i="14"/>
  <c r="W430" i="8"/>
  <c r="S58" i="14"/>
  <c r="S432" i="8"/>
  <c r="Q59" i="14"/>
  <c r="Q433" i="8"/>
  <c r="O60" i="14"/>
  <c r="O434" i="8"/>
  <c r="K62" i="14"/>
  <c r="K436" i="8"/>
  <c r="I63" i="14"/>
  <c r="I437" i="8"/>
  <c r="G64" i="14"/>
  <c r="G438" i="8"/>
  <c r="W64" i="14"/>
  <c r="W438" i="8"/>
  <c r="U65" i="14"/>
  <c r="U439" i="8"/>
  <c r="S66" i="14"/>
  <c r="S440" i="8"/>
  <c r="Q67" i="14"/>
  <c r="Q441" i="8"/>
  <c r="H418" i="3" s="1"/>
  <c r="O68" i="14"/>
  <c r="O442" i="8"/>
  <c r="M69" i="14"/>
  <c r="M443" i="8"/>
  <c r="K72" i="14"/>
  <c r="K446" i="8"/>
  <c r="I73" i="14"/>
  <c r="I447" i="8"/>
  <c r="H410" i="4" s="1"/>
  <c r="G74" i="14"/>
  <c r="G448" i="8"/>
  <c r="W74" i="14"/>
  <c r="W448" i="8"/>
  <c r="U75" i="14"/>
  <c r="U449" i="8"/>
  <c r="M81" i="8"/>
  <c r="Q89" i="14"/>
  <c r="I93" i="14"/>
  <c r="S116" i="14"/>
  <c r="S114" i="14"/>
  <c r="S117" i="14"/>
  <c r="Q97" i="14"/>
  <c r="M99" i="14"/>
  <c r="U103" i="14"/>
  <c r="U115" i="14" s="1"/>
  <c r="S113" i="14"/>
  <c r="G340" i="10"/>
  <c r="Q107" i="14"/>
  <c r="G418" i="10" s="1"/>
  <c r="G438" i="10" s="1"/>
  <c r="M109" i="14"/>
  <c r="U115" i="8"/>
  <c r="R122" i="14"/>
  <c r="R121" i="8"/>
  <c r="P123" i="14"/>
  <c r="P121" i="8"/>
  <c r="N124" i="14"/>
  <c r="O129" i="8"/>
  <c r="R130" i="14"/>
  <c r="R129" i="8"/>
  <c r="P131" i="14"/>
  <c r="P129" i="8"/>
  <c r="N132" i="14"/>
  <c r="L133" i="14"/>
  <c r="J134" i="14"/>
  <c r="T137" i="14"/>
  <c r="T149" i="14" s="1"/>
  <c r="R140" i="14"/>
  <c r="R147" i="8"/>
  <c r="P141" i="14"/>
  <c r="C417" i="10" s="1"/>
  <c r="P147" i="8"/>
  <c r="N142" i="14"/>
  <c r="L143" i="14"/>
  <c r="T149" i="8"/>
  <c r="L106" i="13"/>
  <c r="L15" i="13" s="1"/>
  <c r="J107" i="13"/>
  <c r="J18" i="13" s="1"/>
  <c r="J45" i="11" s="1"/>
  <c r="H108" i="13"/>
  <c r="X108" i="13"/>
  <c r="V109" i="13"/>
  <c r="V22" i="13" s="1"/>
  <c r="T110" i="13"/>
  <c r="T26" i="13" s="1"/>
  <c r="R111" i="13"/>
  <c r="R30" i="13" s="1"/>
  <c r="R57" i="11" s="1"/>
  <c r="P112" i="13"/>
  <c r="L114" i="13"/>
  <c r="L125" i="13" s="1"/>
  <c r="J117" i="13"/>
  <c r="H118" i="13"/>
  <c r="D249" i="10" s="1"/>
  <c r="D269" i="10" s="1"/>
  <c r="X118" i="13"/>
  <c r="D265" i="10" s="1"/>
  <c r="V119" i="13"/>
  <c r="T120" i="13"/>
  <c r="H130" i="13"/>
  <c r="X130" i="13"/>
  <c r="V131" i="13"/>
  <c r="T132" i="13"/>
  <c r="R133" i="13"/>
  <c r="P134" i="13"/>
  <c r="N135" i="13"/>
  <c r="N152" i="13" s="1"/>
  <c r="L136" i="13"/>
  <c r="J137" i="13"/>
  <c r="H138" i="13"/>
  <c r="X138" i="13"/>
  <c r="V139" i="13"/>
  <c r="R141" i="13"/>
  <c r="R152" i="13" s="1"/>
  <c r="P144" i="13"/>
  <c r="N145" i="13"/>
  <c r="E255" i="10" s="1"/>
  <c r="E271" i="10" s="1"/>
  <c r="L146" i="13"/>
  <c r="J147" i="13"/>
  <c r="H150" i="7"/>
  <c r="X150" i="7"/>
  <c r="V11" i="14"/>
  <c r="V81" i="11" s="1"/>
  <c r="R81" i="12" s="1"/>
  <c r="T12" i="14"/>
  <c r="T82" i="11" s="1"/>
  <c r="P82" i="12" s="1"/>
  <c r="H18" i="14"/>
  <c r="H88" i="11" s="1"/>
  <c r="H88" i="12" s="1"/>
  <c r="X18" i="14"/>
  <c r="X88" i="11" s="1"/>
  <c r="T88" i="12" s="1"/>
  <c r="V19" i="14"/>
  <c r="V89" i="11" s="1"/>
  <c r="R89" i="12" s="1"/>
  <c r="J25" i="14"/>
  <c r="J95" i="11" s="1"/>
  <c r="J95" i="12" s="1"/>
  <c r="H26" i="14"/>
  <c r="H96" i="11" s="1"/>
  <c r="H96" i="12" s="1"/>
  <c r="X26" i="14"/>
  <c r="X96" i="11" s="1"/>
  <c r="T96" i="12" s="1"/>
  <c r="V27" i="8"/>
  <c r="T28" i="8"/>
  <c r="R29" i="14"/>
  <c r="R99" i="11" s="1"/>
  <c r="N99" i="12" s="1"/>
  <c r="P30" i="14"/>
  <c r="P100" i="11" s="1"/>
  <c r="L100" i="12" s="1"/>
  <c r="L54" i="14"/>
  <c r="L428" i="8"/>
  <c r="J55" i="14"/>
  <c r="J429" i="8"/>
  <c r="H56" i="14"/>
  <c r="H430" i="8"/>
  <c r="X56" i="14"/>
  <c r="X430" i="8"/>
  <c r="T58" i="14"/>
  <c r="T432" i="8"/>
  <c r="R59" i="14"/>
  <c r="R433" i="8"/>
  <c r="P60" i="14"/>
  <c r="P434" i="8"/>
  <c r="L62" i="14"/>
  <c r="L436" i="8"/>
  <c r="J63" i="14"/>
  <c r="J437" i="8"/>
  <c r="H64" i="14"/>
  <c r="H438" i="8"/>
  <c r="X64" i="14"/>
  <c r="X438" i="8"/>
  <c r="V65" i="14"/>
  <c r="V439" i="8"/>
  <c r="T66" i="14"/>
  <c r="T440" i="8"/>
  <c r="R67" i="14"/>
  <c r="R441" i="8"/>
  <c r="H419" i="3" s="1"/>
  <c r="P68" i="14"/>
  <c r="P442" i="8"/>
  <c r="N69" i="14"/>
  <c r="N443" i="8"/>
  <c r="L72" i="14"/>
  <c r="L446" i="8"/>
  <c r="J73" i="14"/>
  <c r="J447" i="8"/>
  <c r="H411" i="4" s="1"/>
  <c r="H74" i="14"/>
  <c r="H448" i="8"/>
  <c r="X74" i="14"/>
  <c r="X448" i="8"/>
  <c r="V75" i="14"/>
  <c r="V449" i="8"/>
  <c r="N81" i="8"/>
  <c r="L82" i="8"/>
  <c r="V87" i="8"/>
  <c r="T88" i="14"/>
  <c r="R89" i="14"/>
  <c r="R87" i="14" s="1"/>
  <c r="P90" i="14"/>
  <c r="N91" i="8"/>
  <c r="L92" i="14"/>
  <c r="J93" i="14"/>
  <c r="J91" i="14" s="1"/>
  <c r="H94" i="14"/>
  <c r="X94" i="14"/>
  <c r="V95" i="8"/>
  <c r="T96" i="14"/>
  <c r="R97" i="14"/>
  <c r="R95" i="14" s="1"/>
  <c r="P98" i="14"/>
  <c r="N99" i="14"/>
  <c r="N117" i="14" s="1"/>
  <c r="L100" i="14"/>
  <c r="V103" i="14"/>
  <c r="V115" i="14" s="1"/>
  <c r="T106" i="14"/>
  <c r="R107" i="14"/>
  <c r="G419" i="10" s="1"/>
  <c r="G435" i="10" s="1"/>
  <c r="P108" i="14"/>
  <c r="N109" i="14"/>
  <c r="V115" i="8"/>
  <c r="C340" i="9"/>
  <c r="Q123" i="14"/>
  <c r="Q121" i="14" s="1"/>
  <c r="O125" i="8"/>
  <c r="R126" i="14"/>
  <c r="R125" i="8"/>
  <c r="P127" i="14"/>
  <c r="P125" i="8"/>
  <c r="N128" i="14"/>
  <c r="Q129" i="8"/>
  <c r="V216" i="8"/>
  <c r="I150" i="13"/>
  <c r="E170" i="9"/>
  <c r="Q151" i="13"/>
  <c r="E178" i="10"/>
  <c r="I150" i="7"/>
  <c r="G151" i="7"/>
  <c r="W151" i="7"/>
  <c r="U152" i="7"/>
  <c r="S153" i="7"/>
  <c r="O31" i="8"/>
  <c r="O101" i="5" s="1"/>
  <c r="S49" i="8"/>
  <c r="M54" i="14"/>
  <c r="M428" i="8"/>
  <c r="K55" i="14"/>
  <c r="K429" i="8"/>
  <c r="I56" i="14"/>
  <c r="I430" i="8"/>
  <c r="U58" i="14"/>
  <c r="U432" i="8"/>
  <c r="S59" i="14"/>
  <c r="S433" i="8"/>
  <c r="Q60" i="14"/>
  <c r="Q434" i="8"/>
  <c r="M62" i="14"/>
  <c r="M436" i="8"/>
  <c r="K63" i="14"/>
  <c r="K437" i="8"/>
  <c r="I64" i="14"/>
  <c r="I438" i="8"/>
  <c r="G65" i="14"/>
  <c r="G439" i="8"/>
  <c r="W65" i="14"/>
  <c r="W439" i="8"/>
  <c r="U66" i="14"/>
  <c r="U440" i="8"/>
  <c r="S67" i="14"/>
  <c r="S441" i="8"/>
  <c r="H420" i="3" s="1"/>
  <c r="Q68" i="14"/>
  <c r="Q442" i="8"/>
  <c r="O69" i="14"/>
  <c r="O443" i="8"/>
  <c r="M72" i="14"/>
  <c r="M446" i="8"/>
  <c r="K73" i="14"/>
  <c r="K447" i="8"/>
  <c r="H412" i="4" s="1"/>
  <c r="I74" i="14"/>
  <c r="I448" i="8"/>
  <c r="G75" i="14"/>
  <c r="G449" i="8"/>
  <c r="W75" i="14"/>
  <c r="W449" i="8"/>
  <c r="O81" i="8"/>
  <c r="M82" i="8"/>
  <c r="G87" i="8"/>
  <c r="W87" i="8"/>
  <c r="U87" i="14"/>
  <c r="O91" i="8"/>
  <c r="O117" i="8" s="1"/>
  <c r="M91" i="14"/>
  <c r="G95" i="8"/>
  <c r="W95" i="8"/>
  <c r="U113" i="14"/>
  <c r="G342" i="10"/>
  <c r="K113" i="8"/>
  <c r="G115" i="8"/>
  <c r="W115" i="8"/>
  <c r="U116" i="8"/>
  <c r="U121" i="8"/>
  <c r="Q125" i="8"/>
  <c r="G147" i="8"/>
  <c r="G156" i="14"/>
  <c r="G155" i="14" s="1"/>
  <c r="G155" i="8"/>
  <c r="W156" i="14"/>
  <c r="W155" i="14" s="1"/>
  <c r="W155" i="8"/>
  <c r="N250" i="8"/>
  <c r="T91" i="13"/>
  <c r="C261" i="10" s="1"/>
  <c r="C277" i="10" s="1"/>
  <c r="R92" i="13"/>
  <c r="R99" i="13" s="1"/>
  <c r="P93" i="13"/>
  <c r="T103" i="13"/>
  <c r="R104" i="13"/>
  <c r="R9" i="13" s="1"/>
  <c r="P105" i="13"/>
  <c r="P14" i="13" s="1"/>
  <c r="N106" i="13"/>
  <c r="L107" i="13"/>
  <c r="J108" i="13"/>
  <c r="J125" i="13" s="1"/>
  <c r="H109" i="13"/>
  <c r="X109" i="13"/>
  <c r="V110" i="13"/>
  <c r="V26" i="13" s="1"/>
  <c r="T111" i="13"/>
  <c r="T30" i="13" s="1"/>
  <c r="T57" i="11" s="1"/>
  <c r="R112" i="13"/>
  <c r="R31" i="13" s="1"/>
  <c r="R58" i="11" s="1"/>
  <c r="D273" i="9"/>
  <c r="N114" i="13"/>
  <c r="N33" i="13" s="1"/>
  <c r="N60" i="11" s="1"/>
  <c r="L117" i="13"/>
  <c r="J118" i="13"/>
  <c r="D251" i="10" s="1"/>
  <c r="H119" i="13"/>
  <c r="H126" i="13" s="1"/>
  <c r="X119" i="13"/>
  <c r="X126" i="13" s="1"/>
  <c r="V120" i="13"/>
  <c r="V39" i="13" s="1"/>
  <c r="V66" i="11" s="1"/>
  <c r="T123" i="7"/>
  <c r="J130" i="13"/>
  <c r="H131" i="13"/>
  <c r="X131" i="13"/>
  <c r="V132" i="13"/>
  <c r="T133" i="13"/>
  <c r="R134" i="13"/>
  <c r="P135" i="13"/>
  <c r="P152" i="13" s="1"/>
  <c r="N136" i="13"/>
  <c r="L137" i="13"/>
  <c r="J138" i="13"/>
  <c r="H139" i="13"/>
  <c r="X139" i="13"/>
  <c r="E279" i="9"/>
  <c r="T141" i="13"/>
  <c r="R144" i="13"/>
  <c r="P145" i="13"/>
  <c r="E257" i="10" s="1"/>
  <c r="E273" i="10" s="1"/>
  <c r="N146" i="13"/>
  <c r="N153" i="13" s="1"/>
  <c r="L147" i="13"/>
  <c r="J150" i="7"/>
  <c r="T153" i="7"/>
  <c r="H11" i="14"/>
  <c r="H81" i="11" s="1"/>
  <c r="X11" i="14"/>
  <c r="X81" i="11" s="1"/>
  <c r="T81" i="12" s="1"/>
  <c r="V12" i="14"/>
  <c r="V82" i="11" s="1"/>
  <c r="R82" i="12" s="1"/>
  <c r="J18" i="14"/>
  <c r="J88" i="11" s="1"/>
  <c r="H19" i="14"/>
  <c r="H89" i="11" s="1"/>
  <c r="X19" i="14"/>
  <c r="X89" i="11" s="1"/>
  <c r="T89" i="12" s="1"/>
  <c r="R22" i="8"/>
  <c r="P23" i="8"/>
  <c r="P93" i="5" s="1"/>
  <c r="N24" i="8"/>
  <c r="L25" i="14"/>
  <c r="L95" i="11" s="1"/>
  <c r="H95" i="12" s="1"/>
  <c r="J26" i="14"/>
  <c r="J96" i="11" s="1"/>
  <c r="T29" i="14"/>
  <c r="T99" i="11" s="1"/>
  <c r="P99" i="12" s="1"/>
  <c r="R30" i="14"/>
  <c r="R100" i="11" s="1"/>
  <c r="N100" i="12" s="1"/>
  <c r="N54" i="14"/>
  <c r="N428" i="8"/>
  <c r="L55" i="14"/>
  <c r="L429" i="8"/>
  <c r="J56" i="14"/>
  <c r="J430" i="8"/>
  <c r="V58" i="14"/>
  <c r="V432" i="8"/>
  <c r="T59" i="14"/>
  <c r="T433" i="8"/>
  <c r="R60" i="14"/>
  <c r="R434" i="8"/>
  <c r="N62" i="14"/>
  <c r="N436" i="8"/>
  <c r="L63" i="14"/>
  <c r="L437" i="8"/>
  <c r="J64" i="14"/>
  <c r="J438" i="8"/>
  <c r="H65" i="14"/>
  <c r="H439" i="8"/>
  <c r="X65" i="14"/>
  <c r="X439" i="8"/>
  <c r="V66" i="14"/>
  <c r="V440" i="8"/>
  <c r="T67" i="14"/>
  <c r="T441" i="8"/>
  <c r="H421" i="3" s="1"/>
  <c r="H437" i="3" s="1"/>
  <c r="R68" i="14"/>
  <c r="R442" i="8"/>
  <c r="P69" i="14"/>
  <c r="P443" i="8"/>
  <c r="P455" i="8" s="1"/>
  <c r="N72" i="14"/>
  <c r="N446" i="8"/>
  <c r="L73" i="14"/>
  <c r="L447" i="8"/>
  <c r="H413" i="4" s="1"/>
  <c r="J74" i="14"/>
  <c r="J448" i="8"/>
  <c r="H75" i="14"/>
  <c r="H449" i="8"/>
  <c r="X75" i="14"/>
  <c r="X449" i="8"/>
  <c r="R80" i="8"/>
  <c r="P81" i="8"/>
  <c r="L83" i="8"/>
  <c r="H87" i="8"/>
  <c r="X87" i="8"/>
  <c r="V88" i="14"/>
  <c r="V87" i="14" s="1"/>
  <c r="T89" i="14"/>
  <c r="R90" i="14"/>
  <c r="P91" i="8"/>
  <c r="N92" i="14"/>
  <c r="N91" i="14" s="1"/>
  <c r="N116" i="14" s="1"/>
  <c r="L93" i="14"/>
  <c r="J94" i="14"/>
  <c r="H95" i="8"/>
  <c r="X95" i="8"/>
  <c r="V96" i="14"/>
  <c r="V95" i="14" s="1"/>
  <c r="T97" i="14"/>
  <c r="R98" i="14"/>
  <c r="P99" i="14"/>
  <c r="N100" i="14"/>
  <c r="G429" i="9"/>
  <c r="H103" i="14"/>
  <c r="H115" i="14" s="1"/>
  <c r="X103" i="14"/>
  <c r="X115" i="14" s="1"/>
  <c r="V106" i="14"/>
  <c r="T107" i="14"/>
  <c r="G421" i="10" s="1"/>
  <c r="G437" i="10" s="1"/>
  <c r="R108" i="14"/>
  <c r="P109" i="14"/>
  <c r="L113" i="8"/>
  <c r="J114" i="8"/>
  <c r="H115" i="8"/>
  <c r="X115" i="8"/>
  <c r="U121" i="14"/>
  <c r="S125" i="8"/>
  <c r="S151" i="8" s="1"/>
  <c r="T151" i="8"/>
  <c r="T150" i="8"/>
  <c r="T148" i="8"/>
  <c r="U130" i="14"/>
  <c r="U129" i="14" s="1"/>
  <c r="U129" i="8"/>
  <c r="V284" i="8"/>
  <c r="D268" i="10"/>
  <c r="K150" i="13"/>
  <c r="E172" i="9"/>
  <c r="Q152" i="13"/>
  <c r="E280" i="9"/>
  <c r="S151" i="13"/>
  <c r="E180" i="10"/>
  <c r="E274" i="10"/>
  <c r="K150" i="7"/>
  <c r="S82" i="12"/>
  <c r="G88" i="12"/>
  <c r="G96" i="12"/>
  <c r="I27" i="8"/>
  <c r="O100" i="12"/>
  <c r="O54" i="14"/>
  <c r="O428" i="8"/>
  <c r="M55" i="14"/>
  <c r="M429" i="8"/>
  <c r="K56" i="14"/>
  <c r="K430" i="8"/>
  <c r="G58" i="14"/>
  <c r="G432" i="8"/>
  <c r="W58" i="14"/>
  <c r="W432" i="8"/>
  <c r="U59" i="14"/>
  <c r="U433" i="8"/>
  <c r="S60" i="14"/>
  <c r="S434" i="8"/>
  <c r="O62" i="14"/>
  <c r="O436" i="8"/>
  <c r="M63" i="14"/>
  <c r="M437" i="8"/>
  <c r="K64" i="14"/>
  <c r="K438" i="8"/>
  <c r="I65" i="14"/>
  <c r="I439" i="8"/>
  <c r="G66" i="14"/>
  <c r="G440" i="8"/>
  <c r="W66" i="14"/>
  <c r="W440" i="8"/>
  <c r="U67" i="14"/>
  <c r="U441" i="8"/>
  <c r="H422" i="3" s="1"/>
  <c r="S68" i="14"/>
  <c r="S442" i="8"/>
  <c r="Q69" i="14"/>
  <c r="Q443" i="8"/>
  <c r="O72" i="14"/>
  <c r="O446" i="8"/>
  <c r="M73" i="14"/>
  <c r="M447" i="8"/>
  <c r="H414" i="4" s="1"/>
  <c r="K74" i="14"/>
  <c r="K448" i="8"/>
  <c r="I75" i="14"/>
  <c r="I449" i="8"/>
  <c r="Q81" i="8"/>
  <c r="M83" i="8"/>
  <c r="I87" i="8"/>
  <c r="G328" i="9"/>
  <c r="Q91" i="8"/>
  <c r="I95" i="8"/>
  <c r="W116" i="14"/>
  <c r="W114" i="14"/>
  <c r="G430" i="9"/>
  <c r="I115" i="14"/>
  <c r="G113" i="14"/>
  <c r="G328" i="10"/>
  <c r="W113" i="14"/>
  <c r="G344" i="10"/>
  <c r="I115" i="8"/>
  <c r="U117" i="8"/>
  <c r="W121" i="8"/>
  <c r="U126" i="14"/>
  <c r="U125" i="14" s="1"/>
  <c r="U125" i="8"/>
  <c r="W129" i="8"/>
  <c r="E181" i="10"/>
  <c r="E275" i="10"/>
  <c r="T14" i="8"/>
  <c r="P54" i="14"/>
  <c r="P428" i="8"/>
  <c r="N55" i="14"/>
  <c r="N429" i="8"/>
  <c r="L56" i="14"/>
  <c r="L430" i="8"/>
  <c r="H58" i="14"/>
  <c r="H432" i="8"/>
  <c r="X58" i="14"/>
  <c r="X432" i="8"/>
  <c r="V59" i="14"/>
  <c r="V433" i="8"/>
  <c r="T60" i="14"/>
  <c r="T434" i="8"/>
  <c r="P62" i="14"/>
  <c r="P436" i="8"/>
  <c r="N63" i="14"/>
  <c r="N437" i="8"/>
  <c r="L64" i="14"/>
  <c r="L438" i="8"/>
  <c r="J65" i="14"/>
  <c r="J439" i="8"/>
  <c r="H66" i="14"/>
  <c r="H440" i="8"/>
  <c r="X66" i="14"/>
  <c r="X440" i="8"/>
  <c r="V67" i="14"/>
  <c r="V441" i="8"/>
  <c r="H423" i="3" s="1"/>
  <c r="T68" i="14"/>
  <c r="T442" i="8"/>
  <c r="R69" i="14"/>
  <c r="R443" i="8"/>
  <c r="P72" i="14"/>
  <c r="P446" i="8"/>
  <c r="N73" i="14"/>
  <c r="N447" i="8"/>
  <c r="H415" i="4" s="1"/>
  <c r="L74" i="14"/>
  <c r="L448" i="8"/>
  <c r="J75" i="14"/>
  <c r="J449" i="8"/>
  <c r="R81" i="8"/>
  <c r="G329" i="10"/>
  <c r="G345" i="10"/>
  <c r="J115" i="8"/>
  <c r="C328" i="9"/>
  <c r="W146" i="14"/>
  <c r="C344" i="9"/>
  <c r="W148" i="14"/>
  <c r="G147" i="14"/>
  <c r="C328" i="10"/>
  <c r="W147" i="14"/>
  <c r="C344" i="10"/>
  <c r="J156" i="14"/>
  <c r="J155" i="8"/>
  <c r="H157" i="14"/>
  <c r="H155" i="8"/>
  <c r="X157" i="14"/>
  <c r="X155" i="8"/>
  <c r="O160" i="14"/>
  <c r="O159" i="14" s="1"/>
  <c r="O185" i="14" s="1"/>
  <c r="O159" i="8"/>
  <c r="L185" i="8"/>
  <c r="L184" i="8"/>
  <c r="L182" i="8"/>
  <c r="Q106" i="13"/>
  <c r="M108" i="13"/>
  <c r="M125" i="13" s="1"/>
  <c r="I110" i="13"/>
  <c r="U112" i="13"/>
  <c r="D276" i="9"/>
  <c r="Q114" i="13"/>
  <c r="Q125" i="13" s="1"/>
  <c r="O124" i="13"/>
  <c r="D176" i="10"/>
  <c r="M118" i="13"/>
  <c r="D254" i="10" s="1"/>
  <c r="D270" i="10" s="1"/>
  <c r="K126" i="13"/>
  <c r="I120" i="13"/>
  <c r="I126" i="13" s="1"/>
  <c r="S125" i="7"/>
  <c r="M130" i="13"/>
  <c r="I132" i="13"/>
  <c r="U134" i="13"/>
  <c r="S152" i="13"/>
  <c r="Q136" i="13"/>
  <c r="M138" i="13"/>
  <c r="U144" i="13"/>
  <c r="E276" i="10"/>
  <c r="Q146" i="13"/>
  <c r="Q153" i="13" s="1"/>
  <c r="M150" i="7"/>
  <c r="U6" i="8"/>
  <c r="S7" i="8"/>
  <c r="G81" i="12"/>
  <c r="I12" i="14"/>
  <c r="I82" i="11" s="1"/>
  <c r="G13" i="8"/>
  <c r="G49" i="8" s="1"/>
  <c r="W13" i="8"/>
  <c r="U14" i="8"/>
  <c r="M18" i="14"/>
  <c r="M88" i="11" s="1"/>
  <c r="I88" i="12" s="1"/>
  <c r="G89" i="12"/>
  <c r="K95" i="12"/>
  <c r="M26" i="14"/>
  <c r="M96" i="11" s="1"/>
  <c r="I96" i="12" s="1"/>
  <c r="S99" i="12"/>
  <c r="U30" i="14"/>
  <c r="U100" i="11" s="1"/>
  <c r="Q100" i="12" s="1"/>
  <c r="Q54" i="14"/>
  <c r="Q428" i="8"/>
  <c r="O55" i="14"/>
  <c r="O429" i="8"/>
  <c r="M56" i="14"/>
  <c r="M430" i="8"/>
  <c r="I58" i="14"/>
  <c r="I432" i="8"/>
  <c r="G59" i="14"/>
  <c r="G433" i="8"/>
  <c r="W59" i="14"/>
  <c r="W433" i="8"/>
  <c r="U60" i="14"/>
  <c r="U434" i="8"/>
  <c r="Q62" i="14"/>
  <c r="Q436" i="8"/>
  <c r="O63" i="14"/>
  <c r="O437" i="8"/>
  <c r="M64" i="14"/>
  <c r="M438" i="8"/>
  <c r="K65" i="14"/>
  <c r="K439" i="8"/>
  <c r="I66" i="14"/>
  <c r="I440" i="8"/>
  <c r="G67" i="14"/>
  <c r="G441" i="8"/>
  <c r="H408" i="3" s="1"/>
  <c r="W67" i="14"/>
  <c r="W441" i="8"/>
  <c r="H424" i="3" s="1"/>
  <c r="U68" i="14"/>
  <c r="U442" i="8"/>
  <c r="S69" i="14"/>
  <c r="S443" i="8"/>
  <c r="Q72" i="14"/>
  <c r="Q446" i="8"/>
  <c r="O73" i="14"/>
  <c r="O447" i="8"/>
  <c r="H416" i="4" s="1"/>
  <c r="M74" i="14"/>
  <c r="M448" i="8"/>
  <c r="K75" i="14"/>
  <c r="K449" i="8"/>
  <c r="U80" i="8"/>
  <c r="S81" i="8"/>
  <c r="K87" i="8"/>
  <c r="I88" i="14"/>
  <c r="I87" i="14" s="1"/>
  <c r="U90" i="14"/>
  <c r="S91" i="8"/>
  <c r="Q92" i="14"/>
  <c r="Q91" i="14" s="1"/>
  <c r="M94" i="14"/>
  <c r="K95" i="8"/>
  <c r="I96" i="14"/>
  <c r="I95" i="14" s="1"/>
  <c r="U98" i="14"/>
  <c r="Q100" i="14"/>
  <c r="G432" i="9"/>
  <c r="K115" i="14"/>
  <c r="I106" i="14"/>
  <c r="G440" i="10"/>
  <c r="U108" i="14"/>
  <c r="M114" i="8"/>
  <c r="K115" i="8"/>
  <c r="G125" i="14"/>
  <c r="W125" i="14"/>
  <c r="W150" i="14" s="1"/>
  <c r="U147" i="8"/>
  <c r="P85" i="13"/>
  <c r="C271" i="9"/>
  <c r="L87" i="13"/>
  <c r="L33" i="13" s="1"/>
  <c r="L60" i="11" s="1"/>
  <c r="J90" i="13"/>
  <c r="H91" i="13"/>
  <c r="C249" i="10" s="1"/>
  <c r="C269" i="10" s="1"/>
  <c r="X91" i="13"/>
  <c r="C265" i="10" s="1"/>
  <c r="V92" i="13"/>
  <c r="V99" i="13" s="1"/>
  <c r="T93" i="13"/>
  <c r="T99" i="13" s="1"/>
  <c r="H103" i="13"/>
  <c r="X103" i="13"/>
  <c r="V104" i="13"/>
  <c r="T105" i="13"/>
  <c r="R106" i="13"/>
  <c r="P107" i="13"/>
  <c r="N108" i="13"/>
  <c r="L109" i="13"/>
  <c r="J110" i="13"/>
  <c r="H111" i="13"/>
  <c r="X111" i="13"/>
  <c r="V112" i="13"/>
  <c r="D277" i="9"/>
  <c r="R114" i="13"/>
  <c r="R125" i="13" s="1"/>
  <c r="P117" i="13"/>
  <c r="N118" i="13"/>
  <c r="D255" i="10" s="1"/>
  <c r="D271" i="10" s="1"/>
  <c r="L119" i="13"/>
  <c r="J120" i="13"/>
  <c r="J126" i="13" s="1"/>
  <c r="H123" i="7"/>
  <c r="X123" i="7"/>
  <c r="N130" i="13"/>
  <c r="L131" i="13"/>
  <c r="J132" i="13"/>
  <c r="H133" i="13"/>
  <c r="X133" i="13"/>
  <c r="V134" i="13"/>
  <c r="T135" i="13"/>
  <c r="T152" i="13" s="1"/>
  <c r="R136" i="13"/>
  <c r="P137" i="13"/>
  <c r="N138" i="13"/>
  <c r="L139" i="13"/>
  <c r="H141" i="13"/>
  <c r="X141" i="13"/>
  <c r="X152" i="13" s="1"/>
  <c r="V144" i="13"/>
  <c r="T145" i="13"/>
  <c r="E261" i="10" s="1"/>
  <c r="R146" i="13"/>
  <c r="P147" i="13"/>
  <c r="P153" i="13" s="1"/>
  <c r="N150" i="7"/>
  <c r="L151" i="7"/>
  <c r="H153" i="7"/>
  <c r="X153" i="7"/>
  <c r="R8" i="8"/>
  <c r="P9" i="8"/>
  <c r="P79" i="5" s="1"/>
  <c r="N10" i="8"/>
  <c r="L11" i="14"/>
  <c r="L81" i="11" s="1"/>
  <c r="J12" i="14"/>
  <c r="J82" i="11" s="1"/>
  <c r="J82" i="12" s="1"/>
  <c r="N18" i="14"/>
  <c r="N88" i="11" s="1"/>
  <c r="N88" i="12" s="1"/>
  <c r="L19" i="14"/>
  <c r="L89" i="11" s="1"/>
  <c r="L89" i="12" s="1"/>
  <c r="P25" i="14"/>
  <c r="P95" i="11" s="1"/>
  <c r="P95" i="12" s="1"/>
  <c r="N26" i="14"/>
  <c r="N96" i="11" s="1"/>
  <c r="J28" i="8"/>
  <c r="H29" i="14"/>
  <c r="H99" i="11" s="1"/>
  <c r="H99" i="12" s="1"/>
  <c r="X29" i="14"/>
  <c r="X99" i="11" s="1"/>
  <c r="V30" i="14"/>
  <c r="V100" i="11" s="1"/>
  <c r="R32" i="8"/>
  <c r="R102" i="5" s="1"/>
  <c r="P33" i="8"/>
  <c r="P103" i="5" s="1"/>
  <c r="N34" i="8"/>
  <c r="N104" i="5" s="1"/>
  <c r="J104" i="6" s="1"/>
  <c r="L35" i="8"/>
  <c r="J38" i="8"/>
  <c r="H39" i="8"/>
  <c r="X39" i="8"/>
  <c r="V40" i="8"/>
  <c r="V110" i="5" s="1"/>
  <c r="R110" i="6" s="1"/>
  <c r="T41" i="8"/>
  <c r="T111" i="5" s="1"/>
  <c r="P111" i="6" s="1"/>
  <c r="R54" i="14"/>
  <c r="R428" i="8"/>
  <c r="P55" i="14"/>
  <c r="P429" i="8"/>
  <c r="N56" i="14"/>
  <c r="N430" i="8"/>
  <c r="J58" i="14"/>
  <c r="J432" i="8"/>
  <c r="H59" i="14"/>
  <c r="H433" i="8"/>
  <c r="X59" i="14"/>
  <c r="X433" i="8"/>
  <c r="V60" i="14"/>
  <c r="V434" i="8"/>
  <c r="R62" i="14"/>
  <c r="R436" i="8"/>
  <c r="P63" i="14"/>
  <c r="P437" i="8"/>
  <c r="N64" i="14"/>
  <c r="N438" i="8"/>
  <c r="L65" i="14"/>
  <c r="L439" i="8"/>
  <c r="J66" i="14"/>
  <c r="J440" i="8"/>
  <c r="H67" i="14"/>
  <c r="H441" i="8"/>
  <c r="H409" i="3" s="1"/>
  <c r="X67" i="14"/>
  <c r="X441" i="8"/>
  <c r="H425" i="3" s="1"/>
  <c r="V68" i="14"/>
  <c r="V442" i="8"/>
  <c r="T69" i="14"/>
  <c r="T443" i="8"/>
  <c r="R72" i="14"/>
  <c r="R446" i="8"/>
  <c r="P73" i="14"/>
  <c r="P447" i="8"/>
  <c r="H417" i="4" s="1"/>
  <c r="H433" i="4" s="1"/>
  <c r="N74" i="14"/>
  <c r="N448" i="8"/>
  <c r="L75" i="14"/>
  <c r="L449" i="8"/>
  <c r="T81" i="8"/>
  <c r="L87" i="8"/>
  <c r="J88" i="14"/>
  <c r="H89" i="14"/>
  <c r="H87" i="14" s="1"/>
  <c r="X89" i="14"/>
  <c r="X87" i="14" s="1"/>
  <c r="V90" i="14"/>
  <c r="T91" i="8"/>
  <c r="T117" i="8" s="1"/>
  <c r="R92" i="14"/>
  <c r="P93" i="14"/>
  <c r="P91" i="14" s="1"/>
  <c r="N94" i="14"/>
  <c r="L95" i="8"/>
  <c r="J96" i="14"/>
  <c r="H97" i="14"/>
  <c r="H95" i="14" s="1"/>
  <c r="X97" i="14"/>
  <c r="X95" i="14" s="1"/>
  <c r="V98" i="14"/>
  <c r="T99" i="14"/>
  <c r="R100" i="14"/>
  <c r="G433" i="9"/>
  <c r="L103" i="14"/>
  <c r="L115" i="14" s="1"/>
  <c r="J106" i="14"/>
  <c r="H107" i="14"/>
  <c r="G409" i="10" s="1"/>
  <c r="G429" i="10" s="1"/>
  <c r="X107" i="14"/>
  <c r="G425" i="10" s="1"/>
  <c r="V108" i="14"/>
  <c r="T109" i="14"/>
  <c r="P113" i="8"/>
  <c r="L115" i="8"/>
  <c r="W147" i="8"/>
  <c r="G151" i="13"/>
  <c r="E168" i="10"/>
  <c r="W151" i="13"/>
  <c r="E184" i="10"/>
  <c r="E200" i="10" s="1"/>
  <c r="M151" i="7"/>
  <c r="I153" i="7"/>
  <c r="S54" i="14"/>
  <c r="S428" i="8"/>
  <c r="Q55" i="14"/>
  <c r="Q429" i="8"/>
  <c r="O56" i="14"/>
  <c r="O430" i="8"/>
  <c r="K58" i="14"/>
  <c r="K432" i="8"/>
  <c r="I59" i="14"/>
  <c r="I433" i="8"/>
  <c r="G60" i="14"/>
  <c r="G434" i="8"/>
  <c r="W60" i="14"/>
  <c r="W434" i="8"/>
  <c r="S62" i="14"/>
  <c r="S436" i="8"/>
  <c r="Q63" i="14"/>
  <c r="Q437" i="8"/>
  <c r="O64" i="14"/>
  <c r="O438" i="8"/>
  <c r="M65" i="14"/>
  <c r="M439" i="8"/>
  <c r="K66" i="14"/>
  <c r="K440" i="8"/>
  <c r="I67" i="14"/>
  <c r="I441" i="8"/>
  <c r="H410" i="3" s="1"/>
  <c r="G68" i="14"/>
  <c r="G442" i="8"/>
  <c r="W68" i="14"/>
  <c r="W442" i="8"/>
  <c r="U69" i="14"/>
  <c r="U443" i="8"/>
  <c r="S72" i="14"/>
  <c r="S446" i="8"/>
  <c r="Q73" i="14"/>
  <c r="Q447" i="8"/>
  <c r="H418" i="4" s="1"/>
  <c r="H434" i="4" s="1"/>
  <c r="O74" i="14"/>
  <c r="O448" i="8"/>
  <c r="M75" i="14"/>
  <c r="M449" i="8"/>
  <c r="I79" i="8"/>
  <c r="U81" i="8"/>
  <c r="K112" i="14"/>
  <c r="G332" i="9"/>
  <c r="K116" i="14"/>
  <c r="K114" i="14"/>
  <c r="K117" i="14"/>
  <c r="K113" i="14"/>
  <c r="G332" i="10"/>
  <c r="Q113" i="8"/>
  <c r="M115" i="8"/>
  <c r="J122" i="14"/>
  <c r="J121" i="8"/>
  <c r="H123" i="14"/>
  <c r="H121" i="8"/>
  <c r="X123" i="14"/>
  <c r="X121" i="8"/>
  <c r="J130" i="14"/>
  <c r="J129" i="8"/>
  <c r="H131" i="14"/>
  <c r="H129" i="8"/>
  <c r="X131" i="14"/>
  <c r="X129" i="8"/>
  <c r="L137" i="14"/>
  <c r="L149" i="14" s="1"/>
  <c r="L149" i="8"/>
  <c r="J140" i="14"/>
  <c r="J147" i="8"/>
  <c r="R160" i="14"/>
  <c r="R159" i="8"/>
  <c r="P161" i="14"/>
  <c r="P159" i="8"/>
  <c r="J103" i="13"/>
  <c r="J8" i="13" s="1"/>
  <c r="H104" i="13"/>
  <c r="H9" i="13" s="1"/>
  <c r="X104" i="13"/>
  <c r="X9" i="13" s="1"/>
  <c r="V105" i="13"/>
  <c r="V14" i="13" s="1"/>
  <c r="T106" i="13"/>
  <c r="T15" i="13" s="1"/>
  <c r="R107" i="13"/>
  <c r="P108" i="13"/>
  <c r="P125" i="13" s="1"/>
  <c r="N109" i="13"/>
  <c r="N22" i="13" s="1"/>
  <c r="L110" i="13"/>
  <c r="L26" i="13" s="1"/>
  <c r="J111" i="13"/>
  <c r="H112" i="13"/>
  <c r="X112" i="13"/>
  <c r="X31" i="13" s="1"/>
  <c r="X58" i="11" s="1"/>
  <c r="D279" i="9"/>
  <c r="T114" i="13"/>
  <c r="T33" i="13" s="1"/>
  <c r="T60" i="11" s="1"/>
  <c r="R117" i="13"/>
  <c r="P118" i="13"/>
  <c r="D257" i="10" s="1"/>
  <c r="D273" i="10" s="1"/>
  <c r="N119" i="13"/>
  <c r="N126" i="13" s="1"/>
  <c r="L120" i="13"/>
  <c r="L39" i="13" s="1"/>
  <c r="L66" i="11" s="1"/>
  <c r="H66" i="12" s="1"/>
  <c r="J123" i="7"/>
  <c r="P130" i="13"/>
  <c r="N131" i="13"/>
  <c r="N9" i="13" s="1"/>
  <c r="L132" i="13"/>
  <c r="L14" i="13" s="1"/>
  <c r="J133" i="13"/>
  <c r="J15" i="13" s="1"/>
  <c r="H134" i="13"/>
  <c r="H18" i="13" s="1"/>
  <c r="H45" i="11" s="1"/>
  <c r="X134" i="13"/>
  <c r="X18" i="13" s="1"/>
  <c r="X45" i="11" s="1"/>
  <c r="V135" i="13"/>
  <c r="V152" i="13" s="1"/>
  <c r="T136" i="13"/>
  <c r="T22" i="13" s="1"/>
  <c r="R137" i="13"/>
  <c r="R26" i="13" s="1"/>
  <c r="P138" i="13"/>
  <c r="P30" i="13" s="1"/>
  <c r="P57" i="11" s="1"/>
  <c r="N139" i="13"/>
  <c r="N31" i="13" s="1"/>
  <c r="N58" i="11" s="1"/>
  <c r="E269" i="9"/>
  <c r="J141" i="13"/>
  <c r="J33" i="13" s="1"/>
  <c r="J60" i="11" s="1"/>
  <c r="H144" i="13"/>
  <c r="X144" i="13"/>
  <c r="V145" i="13"/>
  <c r="E263" i="10" s="1"/>
  <c r="E279" i="10" s="1"/>
  <c r="T146" i="13"/>
  <c r="T153" i="13" s="1"/>
  <c r="R147" i="13"/>
  <c r="R39" i="13" s="1"/>
  <c r="R66" i="11" s="1"/>
  <c r="P150" i="7"/>
  <c r="N11" i="14"/>
  <c r="N81" i="11" s="1"/>
  <c r="J81" i="12" s="1"/>
  <c r="L12" i="14"/>
  <c r="L82" i="11" s="1"/>
  <c r="H82" i="12" s="1"/>
  <c r="P18" i="14"/>
  <c r="P88" i="11" s="1"/>
  <c r="L88" i="12" s="1"/>
  <c r="N19" i="14"/>
  <c r="N89" i="11" s="1"/>
  <c r="J89" i="12" s="1"/>
  <c r="R25" i="14"/>
  <c r="R95" i="11" s="1"/>
  <c r="N95" i="12" s="1"/>
  <c r="P26" i="14"/>
  <c r="P96" i="11" s="1"/>
  <c r="L96" i="12" s="1"/>
  <c r="L28" i="8"/>
  <c r="J29" i="14"/>
  <c r="J99" i="11" s="1"/>
  <c r="J20" i="11" s="1"/>
  <c r="H30" i="14"/>
  <c r="H100" i="11" s="1"/>
  <c r="H21" i="11" s="1"/>
  <c r="X30" i="14"/>
  <c r="X100" i="11" s="1"/>
  <c r="T100" i="12" s="1"/>
  <c r="T54" i="14"/>
  <c r="T428" i="8"/>
  <c r="R55" i="14"/>
  <c r="R429" i="8"/>
  <c r="P56" i="14"/>
  <c r="P430" i="8"/>
  <c r="L58" i="14"/>
  <c r="L432" i="8"/>
  <c r="J59" i="14"/>
  <c r="J433" i="8"/>
  <c r="H60" i="14"/>
  <c r="H434" i="8"/>
  <c r="X60" i="14"/>
  <c r="X434" i="8"/>
  <c r="T62" i="14"/>
  <c r="T436" i="8"/>
  <c r="R63" i="14"/>
  <c r="R437" i="8"/>
  <c r="P64" i="14"/>
  <c r="P438" i="8"/>
  <c r="N65" i="14"/>
  <c r="N439" i="8"/>
  <c r="L66" i="14"/>
  <c r="L440" i="8"/>
  <c r="J67" i="14"/>
  <c r="J441" i="8"/>
  <c r="H411" i="3" s="1"/>
  <c r="H68" i="14"/>
  <c r="H442" i="8"/>
  <c r="X68" i="14"/>
  <c r="X442" i="8"/>
  <c r="V69" i="14"/>
  <c r="V443" i="8"/>
  <c r="T72" i="14"/>
  <c r="T446" i="8"/>
  <c r="R73" i="14"/>
  <c r="R447" i="8"/>
  <c r="H419" i="4" s="1"/>
  <c r="P74" i="14"/>
  <c r="P448" i="8"/>
  <c r="N75" i="14"/>
  <c r="N449" i="8"/>
  <c r="J79" i="8"/>
  <c r="V81" i="8"/>
  <c r="N87" i="8"/>
  <c r="L88" i="14"/>
  <c r="L87" i="14" s="1"/>
  <c r="J89" i="14"/>
  <c r="H90" i="14"/>
  <c r="X90" i="14"/>
  <c r="V91" i="8"/>
  <c r="T92" i="14"/>
  <c r="T91" i="14" s="1"/>
  <c r="R93" i="14"/>
  <c r="P94" i="14"/>
  <c r="N95" i="8"/>
  <c r="L96" i="14"/>
  <c r="L95" i="14" s="1"/>
  <c r="J97" i="14"/>
  <c r="H98" i="14"/>
  <c r="X98" i="14"/>
  <c r="V99" i="14"/>
  <c r="T100" i="14"/>
  <c r="G435" i="9"/>
  <c r="N103" i="14"/>
  <c r="N115" i="14" s="1"/>
  <c r="L106" i="14"/>
  <c r="J107" i="14"/>
  <c r="G411" i="10" s="1"/>
  <c r="G431" i="10" s="1"/>
  <c r="H108" i="14"/>
  <c r="X108" i="14"/>
  <c r="V109" i="14"/>
  <c r="R113" i="8"/>
  <c r="N115" i="8"/>
  <c r="J126" i="14"/>
  <c r="J125" i="8"/>
  <c r="H127" i="14"/>
  <c r="H125" i="8"/>
  <c r="X127" i="14"/>
  <c r="X125" i="8"/>
  <c r="V128" i="14"/>
  <c r="K123" i="13"/>
  <c r="D172" i="9"/>
  <c r="D280" i="9"/>
  <c r="S124" i="13"/>
  <c r="D180" i="10"/>
  <c r="D196" i="10" s="1"/>
  <c r="K123" i="7"/>
  <c r="Q150" i="13"/>
  <c r="E178" i="9"/>
  <c r="W152" i="13"/>
  <c r="E270" i="9"/>
  <c r="E170" i="10"/>
  <c r="E280" i="10"/>
  <c r="U146" i="13"/>
  <c r="Q150" i="7"/>
  <c r="O151" i="7"/>
  <c r="K153" i="7"/>
  <c r="K81" i="12"/>
  <c r="M12" i="14"/>
  <c r="M82" i="11" s="1"/>
  <c r="Q18" i="14"/>
  <c r="Q88" i="11" s="1"/>
  <c r="K89" i="12"/>
  <c r="O95" i="12"/>
  <c r="Q26" i="14"/>
  <c r="Q96" i="11" s="1"/>
  <c r="M28" i="8"/>
  <c r="G99" i="12"/>
  <c r="I30" i="14"/>
  <c r="I100" i="11" s="1"/>
  <c r="U54" i="14"/>
  <c r="U428" i="8"/>
  <c r="S55" i="14"/>
  <c r="S429" i="8"/>
  <c r="Q56" i="14"/>
  <c r="Q430" i="8"/>
  <c r="M58" i="14"/>
  <c r="M432" i="8"/>
  <c r="K59" i="14"/>
  <c r="K433" i="8"/>
  <c r="I60" i="14"/>
  <c r="I434" i="8"/>
  <c r="U62" i="14"/>
  <c r="U436" i="8"/>
  <c r="S63" i="14"/>
  <c r="S437" i="8"/>
  <c r="Q64" i="14"/>
  <c r="Q438" i="8"/>
  <c r="O65" i="14"/>
  <c r="O439" i="8"/>
  <c r="M66" i="14"/>
  <c r="M440" i="8"/>
  <c r="K67" i="14"/>
  <c r="K441" i="8"/>
  <c r="H412" i="3" s="1"/>
  <c r="I68" i="14"/>
  <c r="I442" i="8"/>
  <c r="G69" i="14"/>
  <c r="G443" i="8"/>
  <c r="G455" i="8" s="1"/>
  <c r="W69" i="14"/>
  <c r="W443" i="8"/>
  <c r="U72" i="14"/>
  <c r="U446" i="8"/>
  <c r="S73" i="14"/>
  <c r="S447" i="8"/>
  <c r="H420" i="4" s="1"/>
  <c r="Q74" i="14"/>
  <c r="Q448" i="8"/>
  <c r="O75" i="14"/>
  <c r="O449" i="8"/>
  <c r="K79" i="8"/>
  <c r="G81" i="8"/>
  <c r="W81" i="8"/>
  <c r="U82" i="8"/>
  <c r="G91" i="8"/>
  <c r="G436" i="9"/>
  <c r="O115" i="14"/>
  <c r="G334" i="10"/>
  <c r="G428" i="10"/>
  <c r="S113" i="8"/>
  <c r="O115" i="8"/>
  <c r="M116" i="8"/>
  <c r="G121" i="8"/>
  <c r="I127" i="14"/>
  <c r="I125" i="14" s="1"/>
  <c r="S148" i="8"/>
  <c r="O156" i="14"/>
  <c r="O155" i="14" s="1"/>
  <c r="O155" i="8"/>
  <c r="M157" i="14"/>
  <c r="M155" i="8"/>
  <c r="J318" i="8"/>
  <c r="D181" i="10"/>
  <c r="D275" i="10"/>
  <c r="J124" i="7"/>
  <c r="H125" i="7"/>
  <c r="X125" i="7"/>
  <c r="R150" i="13"/>
  <c r="E179" i="9"/>
  <c r="H152" i="13"/>
  <c r="J151" i="13"/>
  <c r="E171" i="10"/>
  <c r="R150" i="7"/>
  <c r="P151" i="7"/>
  <c r="N152" i="7"/>
  <c r="L153" i="7"/>
  <c r="H7" i="8"/>
  <c r="X7" i="8"/>
  <c r="J14" i="8"/>
  <c r="L21" i="8"/>
  <c r="J22" i="8"/>
  <c r="H23" i="8"/>
  <c r="X23" i="8"/>
  <c r="V24" i="8"/>
  <c r="P27" i="8"/>
  <c r="H53" i="8"/>
  <c r="H78" i="8" s="1"/>
  <c r="X53" i="8"/>
  <c r="X78" i="8" s="1"/>
  <c r="V54" i="14"/>
  <c r="V428" i="8"/>
  <c r="T55" i="14"/>
  <c r="T429" i="8"/>
  <c r="R56" i="14"/>
  <c r="R430" i="8"/>
  <c r="P57" i="8"/>
  <c r="P83" i="8" s="1"/>
  <c r="N58" i="14"/>
  <c r="N432" i="8"/>
  <c r="L59" i="14"/>
  <c r="L433" i="8"/>
  <c r="J60" i="14"/>
  <c r="J434" i="8"/>
  <c r="H61" i="8"/>
  <c r="X61" i="8"/>
  <c r="V62" i="14"/>
  <c r="V436" i="8"/>
  <c r="T63" i="14"/>
  <c r="T437" i="8"/>
  <c r="R64" i="14"/>
  <c r="R438" i="8"/>
  <c r="P65" i="14"/>
  <c r="P439" i="8"/>
  <c r="N66" i="14"/>
  <c r="N440" i="8"/>
  <c r="L67" i="14"/>
  <c r="L441" i="8"/>
  <c r="H413" i="3" s="1"/>
  <c r="H429" i="3" s="1"/>
  <c r="J68" i="14"/>
  <c r="J442" i="8"/>
  <c r="H69" i="14"/>
  <c r="H443" i="8"/>
  <c r="H455" i="8" s="1"/>
  <c r="X69" i="14"/>
  <c r="X443" i="8"/>
  <c r="V72" i="14"/>
  <c r="V446" i="8"/>
  <c r="T73" i="14"/>
  <c r="T447" i="8"/>
  <c r="H421" i="4" s="1"/>
  <c r="R74" i="14"/>
  <c r="R448" i="8"/>
  <c r="P75" i="14"/>
  <c r="P449" i="8"/>
  <c r="L79" i="8"/>
  <c r="H81" i="8"/>
  <c r="X81" i="8"/>
  <c r="P87" i="8"/>
  <c r="N112" i="14"/>
  <c r="G335" i="9"/>
  <c r="H91" i="8"/>
  <c r="X91" i="8"/>
  <c r="P95" i="8"/>
  <c r="N113" i="14"/>
  <c r="G335" i="10"/>
  <c r="T113" i="8"/>
  <c r="P115" i="8"/>
  <c r="I121" i="8"/>
  <c r="M122" i="14"/>
  <c r="M121" i="14" s="1"/>
  <c r="M121" i="8"/>
  <c r="G125" i="8"/>
  <c r="M130" i="14"/>
  <c r="M129" i="14" s="1"/>
  <c r="M129" i="8"/>
  <c r="O137" i="14"/>
  <c r="O149" i="14" s="1"/>
  <c r="O149" i="8"/>
  <c r="M147" i="14"/>
  <c r="C334" i="10"/>
  <c r="K141" i="14"/>
  <c r="C412" i="10" s="1"/>
  <c r="C428" i="10" s="1"/>
  <c r="K147" i="8"/>
  <c r="J164" i="14"/>
  <c r="J163" i="8"/>
  <c r="H165" i="14"/>
  <c r="H163" i="8"/>
  <c r="X165" i="14"/>
  <c r="X163" i="8"/>
  <c r="Q87" i="13"/>
  <c r="O97" i="13"/>
  <c r="C176" i="10"/>
  <c r="M91" i="13"/>
  <c r="C254" i="10" s="1"/>
  <c r="C270" i="10" s="1"/>
  <c r="K99" i="13"/>
  <c r="I93" i="13"/>
  <c r="M103" i="13"/>
  <c r="I105" i="13"/>
  <c r="U107" i="13"/>
  <c r="S125" i="13"/>
  <c r="Q109" i="13"/>
  <c r="M111" i="13"/>
  <c r="U117" i="13"/>
  <c r="D276" i="10"/>
  <c r="Q119" i="13"/>
  <c r="Q126" i="13" s="1"/>
  <c r="M123" i="7"/>
  <c r="G126" i="7"/>
  <c r="W126" i="7"/>
  <c r="S150" i="13"/>
  <c r="E180" i="9"/>
  <c r="Q131" i="13"/>
  <c r="M133" i="13"/>
  <c r="M15" i="13" s="1"/>
  <c r="I135" i="13"/>
  <c r="I152" i="13" s="1"/>
  <c r="U137" i="13"/>
  <c r="U26" i="13" s="1"/>
  <c r="Q139" i="13"/>
  <c r="Q31" i="13" s="1"/>
  <c r="Q58" i="11" s="1"/>
  <c r="M58" i="12" s="1"/>
  <c r="E272" i="9"/>
  <c r="M141" i="13"/>
  <c r="M33" i="13" s="1"/>
  <c r="M60" i="11" s="1"/>
  <c r="K151" i="13"/>
  <c r="E172" i="10"/>
  <c r="E188" i="10" s="1"/>
  <c r="I145" i="13"/>
  <c r="E250" i="10" s="1"/>
  <c r="U147" i="13"/>
  <c r="U39" i="13" s="1"/>
  <c r="U66" i="11" s="1"/>
  <c r="Q66" i="12" s="1"/>
  <c r="S150" i="7"/>
  <c r="Q151" i="7"/>
  <c r="O152" i="7"/>
  <c r="M153" i="7"/>
  <c r="Q11" i="14"/>
  <c r="Q81" i="11" s="1"/>
  <c r="M81" i="12" s="1"/>
  <c r="K82" i="12"/>
  <c r="O88" i="12"/>
  <c r="Q19" i="14"/>
  <c r="Q89" i="11" s="1"/>
  <c r="M89" i="12" s="1"/>
  <c r="K22" i="8"/>
  <c r="I23" i="8"/>
  <c r="G24" i="8"/>
  <c r="W24" i="8"/>
  <c r="U25" i="14"/>
  <c r="U95" i="11" s="1"/>
  <c r="Q95" i="12" s="1"/>
  <c r="O96" i="12"/>
  <c r="Q27" i="8"/>
  <c r="M29" i="14"/>
  <c r="M99" i="11" s="1"/>
  <c r="I99" i="12" s="1"/>
  <c r="G100" i="12"/>
  <c r="G32" i="8"/>
  <c r="G102" i="5" s="1"/>
  <c r="G102" i="6" s="1"/>
  <c r="W32" i="8"/>
  <c r="W102" i="5" s="1"/>
  <c r="S102" i="6" s="1"/>
  <c r="U33" i="8"/>
  <c r="U103" i="5" s="1"/>
  <c r="S34" i="8"/>
  <c r="S104" i="5" s="1"/>
  <c r="O104" i="6" s="1"/>
  <c r="Q35" i="8"/>
  <c r="O38" i="8"/>
  <c r="M39" i="8"/>
  <c r="K40" i="8"/>
  <c r="K110" i="5" s="1"/>
  <c r="G110" i="6" s="1"/>
  <c r="I41" i="8"/>
  <c r="I111" i="5" s="1"/>
  <c r="I111" i="6" s="1"/>
  <c r="I53" i="8"/>
  <c r="I78" i="8" s="1"/>
  <c r="G54" i="14"/>
  <c r="G428" i="8"/>
  <c r="W54" i="14"/>
  <c r="W428" i="8"/>
  <c r="U55" i="14"/>
  <c r="U429" i="8"/>
  <c r="S56" i="14"/>
  <c r="S430" i="8"/>
  <c r="Q57" i="8"/>
  <c r="Q82" i="8" s="1"/>
  <c r="O58" i="14"/>
  <c r="O432" i="8"/>
  <c r="M59" i="14"/>
  <c r="M433" i="8"/>
  <c r="K60" i="14"/>
  <c r="K434" i="8"/>
  <c r="I61" i="8"/>
  <c r="G62" i="14"/>
  <c r="G436" i="8"/>
  <c r="W62" i="14"/>
  <c r="W436" i="8"/>
  <c r="U63" i="14"/>
  <c r="U437" i="8"/>
  <c r="S64" i="14"/>
  <c r="S438" i="8"/>
  <c r="Q65" i="14"/>
  <c r="Q439" i="8"/>
  <c r="O66" i="14"/>
  <c r="O440" i="8"/>
  <c r="M67" i="14"/>
  <c r="M441" i="8"/>
  <c r="H414" i="3" s="1"/>
  <c r="K68" i="14"/>
  <c r="K442" i="8"/>
  <c r="I69" i="14"/>
  <c r="I443" i="8"/>
  <c r="G72" i="14"/>
  <c r="G446" i="8"/>
  <c r="W72" i="14"/>
  <c r="W446" i="8"/>
  <c r="U73" i="14"/>
  <c r="U447" i="8"/>
  <c r="H422" i="4" s="1"/>
  <c r="S74" i="14"/>
  <c r="S448" i="8"/>
  <c r="Q75" i="14"/>
  <c r="Q449" i="8"/>
  <c r="M79" i="8"/>
  <c r="I81" i="8"/>
  <c r="G82" i="8"/>
  <c r="W82" i="8"/>
  <c r="Q87" i="8"/>
  <c r="O112" i="14"/>
  <c r="G336" i="9"/>
  <c r="M89" i="14"/>
  <c r="M87" i="14" s="1"/>
  <c r="I91" i="8"/>
  <c r="U93" i="14"/>
  <c r="U91" i="14" s="1"/>
  <c r="Q95" i="8"/>
  <c r="O114" i="14"/>
  <c r="M97" i="14"/>
  <c r="M95" i="14" s="1"/>
  <c r="I99" i="14"/>
  <c r="G438" i="9"/>
  <c r="Q103" i="14"/>
  <c r="Q115" i="14" s="1"/>
  <c r="O113" i="14"/>
  <c r="G336" i="10"/>
  <c r="M107" i="14"/>
  <c r="G414" i="10" s="1"/>
  <c r="G430" i="10" s="1"/>
  <c r="I109" i="14"/>
  <c r="U113" i="8"/>
  <c r="Q115" i="8"/>
  <c r="O116" i="8"/>
  <c r="K121" i="8"/>
  <c r="I125" i="8"/>
  <c r="I151" i="8" s="1"/>
  <c r="G129" i="8"/>
  <c r="V148" i="8"/>
  <c r="I155" i="8"/>
  <c r="V85" i="13"/>
  <c r="C277" i="9"/>
  <c r="R87" i="13"/>
  <c r="P90" i="13"/>
  <c r="N91" i="13"/>
  <c r="C255" i="10" s="1"/>
  <c r="C271" i="10" s="1"/>
  <c r="L92" i="13"/>
  <c r="L99" i="13" s="1"/>
  <c r="J93" i="13"/>
  <c r="J99" i="13" s="1"/>
  <c r="V97" i="7"/>
  <c r="R99" i="7"/>
  <c r="N103" i="13"/>
  <c r="L104" i="13"/>
  <c r="J105" i="13"/>
  <c r="H106" i="13"/>
  <c r="X106" i="13"/>
  <c r="V107" i="13"/>
  <c r="T108" i="13"/>
  <c r="R109" i="13"/>
  <c r="P110" i="13"/>
  <c r="N111" i="13"/>
  <c r="L112" i="13"/>
  <c r="H114" i="13"/>
  <c r="X114" i="13"/>
  <c r="V117" i="13"/>
  <c r="T118" i="13"/>
  <c r="D261" i="10" s="1"/>
  <c r="R119" i="13"/>
  <c r="R126" i="13" s="1"/>
  <c r="P120" i="13"/>
  <c r="P126" i="13" s="1"/>
  <c r="N123" i="7"/>
  <c r="L124" i="7"/>
  <c r="J125" i="7"/>
  <c r="H126" i="7"/>
  <c r="X126" i="7"/>
  <c r="T130" i="13"/>
  <c r="P132" i="13"/>
  <c r="N133" i="13"/>
  <c r="L134" i="13"/>
  <c r="J135" i="13"/>
  <c r="H136" i="13"/>
  <c r="X136" i="13"/>
  <c r="E273" i="9"/>
  <c r="L151" i="13"/>
  <c r="E173" i="10"/>
  <c r="H153" i="13"/>
  <c r="X153" i="13"/>
  <c r="T150" i="7"/>
  <c r="R151" i="7"/>
  <c r="P152" i="7"/>
  <c r="N153" i="7"/>
  <c r="J15" i="8"/>
  <c r="H16" i="8"/>
  <c r="H86" i="5" s="1"/>
  <c r="H86" i="6" s="1"/>
  <c r="X16" i="8"/>
  <c r="X86" i="5" s="1"/>
  <c r="V17" i="8"/>
  <c r="R95" i="12"/>
  <c r="H32" i="8"/>
  <c r="H102" i="5" s="1"/>
  <c r="H23" i="5" s="1"/>
  <c r="H23" i="6" s="1"/>
  <c r="X32" i="8"/>
  <c r="X102" i="5" s="1"/>
  <c r="V33" i="8"/>
  <c r="V103" i="5" s="1"/>
  <c r="V24" i="5" s="1"/>
  <c r="T34" i="8"/>
  <c r="T104" i="5" s="1"/>
  <c r="P104" i="6" s="1"/>
  <c r="R35" i="8"/>
  <c r="P38" i="8"/>
  <c r="N39" i="8"/>
  <c r="L40" i="8"/>
  <c r="L110" i="5" s="1"/>
  <c r="H110" i="6" s="1"/>
  <c r="J41" i="8"/>
  <c r="J111" i="5" s="1"/>
  <c r="J111" i="6" s="1"/>
  <c r="J53" i="8"/>
  <c r="J78" i="8" s="1"/>
  <c r="H54" i="14"/>
  <c r="H428" i="8"/>
  <c r="H427" i="8" s="1"/>
  <c r="X54" i="14"/>
  <c r="X428" i="8"/>
  <c r="X427" i="8" s="1"/>
  <c r="V55" i="14"/>
  <c r="V429" i="8"/>
  <c r="T56" i="14"/>
  <c r="T430" i="8"/>
  <c r="R57" i="8"/>
  <c r="R82" i="8" s="1"/>
  <c r="P58" i="14"/>
  <c r="P432" i="8"/>
  <c r="P431" i="8" s="1"/>
  <c r="N59" i="14"/>
  <c r="N433" i="8"/>
  <c r="L60" i="14"/>
  <c r="L434" i="8"/>
  <c r="J61" i="8"/>
  <c r="H62" i="14"/>
  <c r="H436" i="8"/>
  <c r="H435" i="8" s="1"/>
  <c r="X62" i="14"/>
  <c r="X436" i="8"/>
  <c r="X435" i="8" s="1"/>
  <c r="V63" i="14"/>
  <c r="V437" i="8"/>
  <c r="T64" i="14"/>
  <c r="T438" i="8"/>
  <c r="R65" i="14"/>
  <c r="R439" i="8"/>
  <c r="P66" i="14"/>
  <c r="P440" i="8"/>
  <c r="N67" i="14"/>
  <c r="N441" i="8"/>
  <c r="H415" i="3" s="1"/>
  <c r="L68" i="14"/>
  <c r="L442" i="8"/>
  <c r="J69" i="14"/>
  <c r="J443" i="8"/>
  <c r="H72" i="14"/>
  <c r="H446" i="8"/>
  <c r="X72" i="14"/>
  <c r="X446" i="8"/>
  <c r="V73" i="14"/>
  <c r="V447" i="8"/>
  <c r="H423" i="4" s="1"/>
  <c r="T74" i="14"/>
  <c r="T448" i="8"/>
  <c r="R75" i="14"/>
  <c r="R449" i="8"/>
  <c r="N79" i="8"/>
  <c r="J81" i="8"/>
  <c r="R87" i="8"/>
  <c r="P87" i="14"/>
  <c r="J91" i="8"/>
  <c r="J117" i="8" s="1"/>
  <c r="H91" i="14"/>
  <c r="X91" i="14"/>
  <c r="R95" i="8"/>
  <c r="P95" i="14"/>
  <c r="P113" i="14"/>
  <c r="G337" i="10"/>
  <c r="V113" i="8"/>
  <c r="R115" i="8"/>
  <c r="O121" i="14"/>
  <c r="I148" i="8"/>
  <c r="O129" i="14"/>
  <c r="O140" i="14"/>
  <c r="O147" i="8"/>
  <c r="I149" i="8"/>
  <c r="R216" i="8"/>
  <c r="P216" i="8"/>
  <c r="M99" i="13"/>
  <c r="O123" i="13"/>
  <c r="D176" i="9"/>
  <c r="D192" i="9" s="1"/>
  <c r="D268" i="9"/>
  <c r="G124" i="13"/>
  <c r="D168" i="10"/>
  <c r="W124" i="13"/>
  <c r="D184" i="10"/>
  <c r="D278" i="10"/>
  <c r="S126" i="13"/>
  <c r="O123" i="7"/>
  <c r="M124" i="7"/>
  <c r="I126" i="7"/>
  <c r="U150" i="13"/>
  <c r="E182" i="9"/>
  <c r="E198" i="9" s="1"/>
  <c r="U138" i="13"/>
  <c r="U30" i="13" s="1"/>
  <c r="U57" i="11" s="1"/>
  <c r="E274" i="9"/>
  <c r="M144" i="13"/>
  <c r="E268" i="10"/>
  <c r="I146" i="13"/>
  <c r="I153" i="13" s="1"/>
  <c r="U150" i="7"/>
  <c r="S151" i="7"/>
  <c r="Q152" i="7"/>
  <c r="O153" i="7"/>
  <c r="O81" i="12"/>
  <c r="Q12" i="14"/>
  <c r="Q82" i="11" s="1"/>
  <c r="M82" i="12" s="1"/>
  <c r="K15" i="8"/>
  <c r="I16" i="8"/>
  <c r="G17" i="8"/>
  <c r="W17" i="8"/>
  <c r="U18" i="14"/>
  <c r="U88" i="11" s="1"/>
  <c r="O89" i="12"/>
  <c r="S95" i="12"/>
  <c r="U26" i="14"/>
  <c r="U96" i="11" s="1"/>
  <c r="K99" i="12"/>
  <c r="M30" i="14"/>
  <c r="M100" i="11" s="1"/>
  <c r="I32" i="8"/>
  <c r="I102" i="5" s="1"/>
  <c r="I102" i="6" s="1"/>
  <c r="G33" i="8"/>
  <c r="G103" i="5" s="1"/>
  <c r="E88" i="3" s="1"/>
  <c r="E108" i="3" s="1"/>
  <c r="W33" i="8"/>
  <c r="W103" i="5" s="1"/>
  <c r="W114" i="5" s="1"/>
  <c r="U34" i="8"/>
  <c r="U104" i="5" s="1"/>
  <c r="Q104" i="6" s="1"/>
  <c r="S35" i="8"/>
  <c r="S46" i="8" s="1"/>
  <c r="Q38" i="8"/>
  <c r="O39" i="8"/>
  <c r="O109" i="5" s="1"/>
  <c r="O109" i="6" s="1"/>
  <c r="M40" i="8"/>
  <c r="M110" i="5" s="1"/>
  <c r="I110" i="6" s="1"/>
  <c r="K41" i="8"/>
  <c r="K111" i="5" s="1"/>
  <c r="G111" i="6" s="1"/>
  <c r="K53" i="8"/>
  <c r="K78" i="8" s="1"/>
  <c r="I54" i="14"/>
  <c r="I428" i="8"/>
  <c r="G55" i="14"/>
  <c r="G429" i="8"/>
  <c r="W55" i="14"/>
  <c r="W429" i="8"/>
  <c r="U56" i="14"/>
  <c r="U430" i="8"/>
  <c r="S57" i="8"/>
  <c r="S83" i="8" s="1"/>
  <c r="Q58" i="14"/>
  <c r="Q432" i="8"/>
  <c r="Q431" i="8" s="1"/>
  <c r="O59" i="14"/>
  <c r="O433" i="8"/>
  <c r="M60" i="14"/>
  <c r="M434" i="8"/>
  <c r="K61" i="8"/>
  <c r="I62" i="14"/>
  <c r="I436" i="8"/>
  <c r="I435" i="8" s="1"/>
  <c r="G63" i="14"/>
  <c r="G437" i="8"/>
  <c r="W63" i="14"/>
  <c r="W437" i="8"/>
  <c r="U64" i="14"/>
  <c r="U438" i="8"/>
  <c r="S65" i="14"/>
  <c r="S439" i="8"/>
  <c r="Q66" i="14"/>
  <c r="Q440" i="8"/>
  <c r="O67" i="14"/>
  <c r="O441" i="8"/>
  <c r="H416" i="3" s="1"/>
  <c r="M68" i="14"/>
  <c r="M442" i="8"/>
  <c r="K69" i="14"/>
  <c r="K443" i="8"/>
  <c r="I72" i="14"/>
  <c r="I446" i="8"/>
  <c r="G73" i="14"/>
  <c r="G447" i="8"/>
  <c r="H408" i="4" s="1"/>
  <c r="W73" i="14"/>
  <c r="W447" i="8"/>
  <c r="H424" i="4" s="1"/>
  <c r="U74" i="14"/>
  <c r="U448" i="8"/>
  <c r="S75" i="14"/>
  <c r="S449" i="8"/>
  <c r="O79" i="8"/>
  <c r="K81" i="8"/>
  <c r="S87" i="8"/>
  <c r="Q88" i="14"/>
  <c r="M90" i="14"/>
  <c r="K91" i="8"/>
  <c r="I92" i="14"/>
  <c r="I91" i="14" s="1"/>
  <c r="U94" i="14"/>
  <c r="S95" i="8"/>
  <c r="Q96" i="14"/>
  <c r="Q95" i="14" s="1"/>
  <c r="M98" i="14"/>
  <c r="I100" i="14"/>
  <c r="G440" i="9"/>
  <c r="S115" i="14"/>
  <c r="Q106" i="14"/>
  <c r="G432" i="10"/>
  <c r="M108" i="14"/>
  <c r="G113" i="8"/>
  <c r="W113" i="8"/>
  <c r="S115" i="8"/>
  <c r="O121" i="8"/>
  <c r="O125" i="14"/>
  <c r="K129" i="8"/>
  <c r="Q149" i="8"/>
  <c r="J250" i="8"/>
  <c r="H250" i="8"/>
  <c r="X250" i="8"/>
  <c r="U155" i="14"/>
  <c r="M159" i="14"/>
  <c r="G163" i="8"/>
  <c r="W163" i="8"/>
  <c r="U163" i="14"/>
  <c r="U181" i="14"/>
  <c r="D342" i="10"/>
  <c r="I182" i="8"/>
  <c r="G183" i="8"/>
  <c r="W183" i="8"/>
  <c r="O189" i="8"/>
  <c r="O214" i="8" s="1"/>
  <c r="M189" i="14"/>
  <c r="M214" i="14" s="1"/>
  <c r="G193" i="8"/>
  <c r="W193" i="8"/>
  <c r="U193" i="14"/>
  <c r="O197" i="8"/>
  <c r="M197" i="14"/>
  <c r="M215" i="14"/>
  <c r="Q216" i="8"/>
  <c r="O217" i="8"/>
  <c r="G223" i="8"/>
  <c r="W223" i="8"/>
  <c r="U223" i="14"/>
  <c r="O227" i="8"/>
  <c r="M227" i="14"/>
  <c r="G231" i="8"/>
  <c r="W231" i="8"/>
  <c r="U231" i="14"/>
  <c r="U249" i="14"/>
  <c r="E342" i="10"/>
  <c r="I250" i="8"/>
  <c r="G251" i="8"/>
  <c r="W251" i="8"/>
  <c r="O257" i="8"/>
  <c r="M257" i="14"/>
  <c r="G261" i="8"/>
  <c r="W261" i="8"/>
  <c r="U261" i="14"/>
  <c r="O265" i="8"/>
  <c r="M265" i="14"/>
  <c r="M283" i="14"/>
  <c r="F334" i="10"/>
  <c r="Q284" i="8"/>
  <c r="O285" i="8"/>
  <c r="G318" i="8"/>
  <c r="G321" i="14"/>
  <c r="G320" i="14"/>
  <c r="W320" i="14"/>
  <c r="W321" i="14"/>
  <c r="I307" i="14"/>
  <c r="I319" i="14" s="1"/>
  <c r="I319" i="8"/>
  <c r="U317" i="8"/>
  <c r="N122" i="14"/>
  <c r="L123" i="14"/>
  <c r="J124" i="14"/>
  <c r="V126" i="14"/>
  <c r="T127" i="14"/>
  <c r="R128" i="14"/>
  <c r="N130" i="14"/>
  <c r="L131" i="14"/>
  <c r="J132" i="14"/>
  <c r="H133" i="14"/>
  <c r="X133" i="14"/>
  <c r="V134" i="14"/>
  <c r="C437" i="9"/>
  <c r="P137" i="14"/>
  <c r="P149" i="14" s="1"/>
  <c r="N140" i="14"/>
  <c r="L141" i="14"/>
  <c r="C413" i="10" s="1"/>
  <c r="C429" i="10" s="1"/>
  <c r="J142" i="14"/>
  <c r="H143" i="14"/>
  <c r="X143" i="14"/>
  <c r="P149" i="8"/>
  <c r="V156" i="14"/>
  <c r="T157" i="14"/>
  <c r="R158" i="14"/>
  <c r="N160" i="14"/>
  <c r="L161" i="14"/>
  <c r="J162" i="14"/>
  <c r="V164" i="14"/>
  <c r="T165" i="14"/>
  <c r="R166" i="14"/>
  <c r="P167" i="14"/>
  <c r="N168" i="14"/>
  <c r="D429" i="9"/>
  <c r="H171" i="14"/>
  <c r="H183" i="14" s="1"/>
  <c r="X171" i="14"/>
  <c r="X183" i="14" s="1"/>
  <c r="V174" i="14"/>
  <c r="T175" i="14"/>
  <c r="D421" i="10" s="1"/>
  <c r="D437" i="10" s="1"/>
  <c r="R176" i="14"/>
  <c r="P177" i="14"/>
  <c r="H183" i="8"/>
  <c r="X183" i="8"/>
  <c r="T185" i="8"/>
  <c r="N190" i="14"/>
  <c r="L191" i="14"/>
  <c r="J192" i="14"/>
  <c r="V194" i="14"/>
  <c r="T195" i="14"/>
  <c r="R196" i="14"/>
  <c r="N198" i="14"/>
  <c r="L199" i="14"/>
  <c r="J200" i="14"/>
  <c r="H201" i="14"/>
  <c r="X201" i="14"/>
  <c r="V202" i="14"/>
  <c r="P205" i="14"/>
  <c r="P217" i="14" s="1"/>
  <c r="N208" i="14"/>
  <c r="L209" i="14"/>
  <c r="J210" i="14"/>
  <c r="H211" i="14"/>
  <c r="X211" i="14"/>
  <c r="P217" i="8"/>
  <c r="L219" i="8"/>
  <c r="V224" i="14"/>
  <c r="T225" i="14"/>
  <c r="R226" i="14"/>
  <c r="N228" i="14"/>
  <c r="L229" i="14"/>
  <c r="J230" i="14"/>
  <c r="V232" i="14"/>
  <c r="T233" i="14"/>
  <c r="R234" i="14"/>
  <c r="P235" i="14"/>
  <c r="N236" i="14"/>
  <c r="E429" i="9"/>
  <c r="H239" i="14"/>
  <c r="H251" i="14" s="1"/>
  <c r="X239" i="14"/>
  <c r="X251" i="14" s="1"/>
  <c r="V242" i="14"/>
  <c r="T243" i="14"/>
  <c r="E421" i="10" s="1"/>
  <c r="E437" i="10" s="1"/>
  <c r="R244" i="14"/>
  <c r="P245" i="14"/>
  <c r="H251" i="8"/>
  <c r="X251" i="8"/>
  <c r="T253" i="8"/>
  <c r="N258" i="14"/>
  <c r="L259" i="14"/>
  <c r="J260" i="14"/>
  <c r="V262" i="14"/>
  <c r="T263" i="14"/>
  <c r="R264" i="14"/>
  <c r="N266" i="14"/>
  <c r="L267" i="14"/>
  <c r="J268" i="14"/>
  <c r="H269" i="14"/>
  <c r="X269" i="14"/>
  <c r="V270" i="14"/>
  <c r="F437" i="9"/>
  <c r="P273" i="14"/>
  <c r="P285" i="14" s="1"/>
  <c r="N276" i="14"/>
  <c r="L277" i="14"/>
  <c r="F413" i="10" s="1"/>
  <c r="F429" i="10" s="1"/>
  <c r="J278" i="14"/>
  <c r="H279" i="14"/>
  <c r="X279" i="14"/>
  <c r="P285" i="8"/>
  <c r="L287" i="8"/>
  <c r="V292" i="14"/>
  <c r="T293" i="14"/>
  <c r="R294" i="14"/>
  <c r="N296" i="14"/>
  <c r="L297" i="14"/>
  <c r="J298" i="14"/>
  <c r="H300" i="14"/>
  <c r="W317" i="8"/>
  <c r="U389" i="8"/>
  <c r="G182" i="14"/>
  <c r="G185" i="14"/>
  <c r="W184" i="14"/>
  <c r="W182" i="14"/>
  <c r="W185" i="14"/>
  <c r="G181" i="14"/>
  <c r="D328" i="10"/>
  <c r="W181" i="14"/>
  <c r="D344" i="10"/>
  <c r="M181" i="8"/>
  <c r="K182" i="8"/>
  <c r="I183" i="8"/>
  <c r="O216" i="14"/>
  <c r="S216" i="8"/>
  <c r="Q217" i="8"/>
  <c r="W248" i="14"/>
  <c r="E344" i="9"/>
  <c r="G250" i="14"/>
  <c r="G253" i="14"/>
  <c r="W252" i="14"/>
  <c r="W250" i="14"/>
  <c r="W253" i="14"/>
  <c r="G249" i="14"/>
  <c r="E328" i="10"/>
  <c r="W249" i="14"/>
  <c r="E344" i="10"/>
  <c r="K250" i="8"/>
  <c r="I251" i="8"/>
  <c r="O282" i="14"/>
  <c r="F336" i="9"/>
  <c r="O286" i="14"/>
  <c r="O284" i="14"/>
  <c r="O283" i="14"/>
  <c r="F336" i="10"/>
  <c r="S284" i="8"/>
  <c r="Q285" i="8"/>
  <c r="W291" i="14"/>
  <c r="W316" i="14" s="1"/>
  <c r="Q295" i="8"/>
  <c r="Q321" i="8" s="1"/>
  <c r="I320" i="8"/>
  <c r="I318" i="8"/>
  <c r="I321" i="8"/>
  <c r="I299" i="14"/>
  <c r="K307" i="14"/>
  <c r="K319" i="14" s="1"/>
  <c r="K319" i="8"/>
  <c r="I310" i="14"/>
  <c r="I317" i="14" s="1"/>
  <c r="I317" i="8"/>
  <c r="H318" i="8"/>
  <c r="P122" i="14"/>
  <c r="P121" i="14" s="1"/>
  <c r="N123" i="14"/>
  <c r="L124" i="14"/>
  <c r="H126" i="14"/>
  <c r="H125" i="14" s="1"/>
  <c r="X126" i="14"/>
  <c r="V127" i="14"/>
  <c r="T128" i="14"/>
  <c r="P130" i="14"/>
  <c r="P129" i="14" s="1"/>
  <c r="N131" i="14"/>
  <c r="L132" i="14"/>
  <c r="J133" i="14"/>
  <c r="H134" i="14"/>
  <c r="X134" i="14"/>
  <c r="R137" i="14"/>
  <c r="R149" i="14" s="1"/>
  <c r="P140" i="14"/>
  <c r="N141" i="14"/>
  <c r="C415" i="10" s="1"/>
  <c r="L142" i="14"/>
  <c r="J143" i="14"/>
  <c r="R149" i="8"/>
  <c r="H156" i="14"/>
  <c r="H155" i="14" s="1"/>
  <c r="X156" i="14"/>
  <c r="V157" i="14"/>
  <c r="T158" i="14"/>
  <c r="P160" i="14"/>
  <c r="P159" i="14" s="1"/>
  <c r="N161" i="14"/>
  <c r="L162" i="14"/>
  <c r="H164" i="14"/>
  <c r="X164" i="14"/>
  <c r="V165" i="14"/>
  <c r="T166" i="14"/>
  <c r="R167" i="14"/>
  <c r="P168" i="14"/>
  <c r="J171" i="14"/>
  <c r="J183" i="14" s="1"/>
  <c r="H174" i="14"/>
  <c r="X174" i="14"/>
  <c r="V175" i="14"/>
  <c r="D423" i="10" s="1"/>
  <c r="T176" i="14"/>
  <c r="R177" i="14"/>
  <c r="J183" i="8"/>
  <c r="P190" i="14"/>
  <c r="N191" i="14"/>
  <c r="L192" i="14"/>
  <c r="H194" i="14"/>
  <c r="X194" i="14"/>
  <c r="V195" i="14"/>
  <c r="T196" i="14"/>
  <c r="P198" i="14"/>
  <c r="N199" i="14"/>
  <c r="L200" i="14"/>
  <c r="J201" i="14"/>
  <c r="H202" i="14"/>
  <c r="X202" i="14"/>
  <c r="R205" i="14"/>
  <c r="R217" i="14" s="1"/>
  <c r="P208" i="14"/>
  <c r="N209" i="14"/>
  <c r="L210" i="14"/>
  <c r="J211" i="14"/>
  <c r="T216" i="8"/>
  <c r="R217" i="8"/>
  <c r="H224" i="14"/>
  <c r="X224" i="14"/>
  <c r="V225" i="14"/>
  <c r="T226" i="14"/>
  <c r="P228" i="14"/>
  <c r="N229" i="14"/>
  <c r="L230" i="14"/>
  <c r="H232" i="14"/>
  <c r="X232" i="14"/>
  <c r="V233" i="14"/>
  <c r="T234" i="14"/>
  <c r="R235" i="14"/>
  <c r="P236" i="14"/>
  <c r="J239" i="14"/>
  <c r="J251" i="14" s="1"/>
  <c r="H242" i="14"/>
  <c r="X242" i="14"/>
  <c r="V243" i="14"/>
  <c r="E423" i="10" s="1"/>
  <c r="T244" i="14"/>
  <c r="R245" i="14"/>
  <c r="L250" i="8"/>
  <c r="J251" i="8"/>
  <c r="P258" i="14"/>
  <c r="N259" i="14"/>
  <c r="L260" i="14"/>
  <c r="H262" i="14"/>
  <c r="X262" i="14"/>
  <c r="V263" i="14"/>
  <c r="T264" i="14"/>
  <c r="P266" i="14"/>
  <c r="N267" i="14"/>
  <c r="L268" i="14"/>
  <c r="J269" i="14"/>
  <c r="H270" i="14"/>
  <c r="X270" i="14"/>
  <c r="R273" i="14"/>
  <c r="R285" i="14" s="1"/>
  <c r="P276" i="14"/>
  <c r="N277" i="14"/>
  <c r="F415" i="10" s="1"/>
  <c r="L278" i="14"/>
  <c r="J279" i="14"/>
  <c r="T284" i="8"/>
  <c r="R285" i="8"/>
  <c r="H292" i="14"/>
  <c r="X292" i="14"/>
  <c r="V293" i="14"/>
  <c r="T294" i="14"/>
  <c r="P296" i="14"/>
  <c r="N297" i="14"/>
  <c r="L298" i="14"/>
  <c r="M423" i="8"/>
  <c r="M422" i="8"/>
  <c r="M420" i="8"/>
  <c r="D330" i="10"/>
  <c r="O181" i="8"/>
  <c r="K183" i="8"/>
  <c r="I184" i="8"/>
  <c r="G215" i="8"/>
  <c r="W215" i="8"/>
  <c r="S217" i="8"/>
  <c r="Q218" i="8"/>
  <c r="E330" i="10"/>
  <c r="O249" i="8"/>
  <c r="K251" i="8"/>
  <c r="I252" i="8"/>
  <c r="S285" i="14"/>
  <c r="F338" i="10"/>
  <c r="G283" i="8"/>
  <c r="W283" i="8"/>
  <c r="S285" i="8"/>
  <c r="Q286" i="8"/>
  <c r="K318" i="8"/>
  <c r="M307" i="14"/>
  <c r="M319" i="14" s="1"/>
  <c r="M319" i="8"/>
  <c r="K310" i="14"/>
  <c r="K317" i="14" s="1"/>
  <c r="K317" i="8"/>
  <c r="J174" i="14"/>
  <c r="H175" i="14"/>
  <c r="D409" i="10" s="1"/>
  <c r="X175" i="14"/>
  <c r="D425" i="10" s="1"/>
  <c r="V176" i="14"/>
  <c r="T177" i="14"/>
  <c r="P181" i="8"/>
  <c r="L183" i="8"/>
  <c r="R190" i="14"/>
  <c r="P191" i="14"/>
  <c r="N192" i="14"/>
  <c r="J194" i="14"/>
  <c r="H195" i="14"/>
  <c r="X195" i="14"/>
  <c r="V196" i="14"/>
  <c r="R198" i="14"/>
  <c r="P199" i="14"/>
  <c r="N200" i="14"/>
  <c r="L201" i="14"/>
  <c r="J202" i="14"/>
  <c r="T205" i="14"/>
  <c r="T217" i="14" s="1"/>
  <c r="R208" i="14"/>
  <c r="P209" i="14"/>
  <c r="N210" i="14"/>
  <c r="L211" i="14"/>
  <c r="H215" i="8"/>
  <c r="X215" i="8"/>
  <c r="T217" i="8"/>
  <c r="J224" i="14"/>
  <c r="H225" i="14"/>
  <c r="X225" i="14"/>
  <c r="V226" i="14"/>
  <c r="R228" i="14"/>
  <c r="P229" i="14"/>
  <c r="N230" i="14"/>
  <c r="J232" i="14"/>
  <c r="H233" i="14"/>
  <c r="X233" i="14"/>
  <c r="V234" i="14"/>
  <c r="T235" i="14"/>
  <c r="R236" i="14"/>
  <c r="L239" i="14"/>
  <c r="L251" i="14" s="1"/>
  <c r="J242" i="14"/>
  <c r="H243" i="14"/>
  <c r="E409" i="10" s="1"/>
  <c r="X243" i="14"/>
  <c r="E425" i="10" s="1"/>
  <c r="V244" i="14"/>
  <c r="T245" i="14"/>
  <c r="P249" i="8"/>
  <c r="L251" i="8"/>
  <c r="R258" i="14"/>
  <c r="P259" i="14"/>
  <c r="N260" i="14"/>
  <c r="J262" i="14"/>
  <c r="H263" i="14"/>
  <c r="X263" i="14"/>
  <c r="V264" i="14"/>
  <c r="R266" i="14"/>
  <c r="P267" i="14"/>
  <c r="N268" i="14"/>
  <c r="L269" i="14"/>
  <c r="J270" i="14"/>
  <c r="T273" i="14"/>
  <c r="T285" i="14" s="1"/>
  <c r="R276" i="14"/>
  <c r="P277" i="14"/>
  <c r="F417" i="10" s="1"/>
  <c r="N278" i="14"/>
  <c r="L279" i="14"/>
  <c r="H283" i="8"/>
  <c r="T285" i="8"/>
  <c r="J292" i="14"/>
  <c r="H293" i="14"/>
  <c r="X293" i="14"/>
  <c r="V294" i="14"/>
  <c r="R296" i="14"/>
  <c r="P297" i="14"/>
  <c r="N298" i="14"/>
  <c r="M318" i="8"/>
  <c r="L300" i="14"/>
  <c r="L299" i="8"/>
  <c r="J301" i="14"/>
  <c r="H302" i="14"/>
  <c r="X302" i="14"/>
  <c r="V303" i="14"/>
  <c r="T304" i="14"/>
  <c r="N307" i="14"/>
  <c r="N319" i="14" s="1"/>
  <c r="L310" i="14"/>
  <c r="L317" i="8"/>
  <c r="J311" i="14"/>
  <c r="H312" i="14"/>
  <c r="T326" i="14"/>
  <c r="T325" i="8"/>
  <c r="T350" i="8" s="1"/>
  <c r="S129" i="14"/>
  <c r="Q131" i="14"/>
  <c r="Q129" i="14" s="1"/>
  <c r="M133" i="14"/>
  <c r="U137" i="14"/>
  <c r="U149" i="14" s="1"/>
  <c r="S147" i="14"/>
  <c r="C340" i="10"/>
  <c r="Q141" i="14"/>
  <c r="C418" i="10" s="1"/>
  <c r="C434" i="10" s="1"/>
  <c r="M143" i="14"/>
  <c r="I147" i="8"/>
  <c r="U149" i="8"/>
  <c r="K180" i="14"/>
  <c r="D332" i="9"/>
  <c r="I157" i="14"/>
  <c r="I155" i="14" s="1"/>
  <c r="U159" i="8"/>
  <c r="Q161" i="14"/>
  <c r="Q159" i="14" s="1"/>
  <c r="M163" i="8"/>
  <c r="K182" i="14"/>
  <c r="I165" i="14"/>
  <c r="I163" i="14" s="1"/>
  <c r="U167" i="14"/>
  <c r="D434" i="9"/>
  <c r="M171" i="14"/>
  <c r="M183" i="14" s="1"/>
  <c r="K181" i="14"/>
  <c r="D332" i="10"/>
  <c r="I175" i="14"/>
  <c r="D410" i="10" s="1"/>
  <c r="D430" i="10" s="1"/>
  <c r="U177" i="14"/>
  <c r="Q181" i="8"/>
  <c r="M183" i="8"/>
  <c r="U189" i="8"/>
  <c r="U214" i="8" s="1"/>
  <c r="Q191" i="14"/>
  <c r="Q189" i="14" s="1"/>
  <c r="Q214" i="14" s="1"/>
  <c r="M193" i="8"/>
  <c r="I195" i="14"/>
  <c r="I193" i="14" s="1"/>
  <c r="U197" i="8"/>
  <c r="S197" i="14"/>
  <c r="Q199" i="14"/>
  <c r="Q197" i="14" s="1"/>
  <c r="M201" i="14"/>
  <c r="U205" i="14"/>
  <c r="U217" i="14" s="1"/>
  <c r="S215" i="14"/>
  <c r="Q209" i="14"/>
  <c r="Q215" i="14" s="1"/>
  <c r="M211" i="14"/>
  <c r="I215" i="8"/>
  <c r="U217" i="8"/>
  <c r="M223" i="8"/>
  <c r="K223" i="14"/>
  <c r="I225" i="14"/>
  <c r="I223" i="14" s="1"/>
  <c r="U227" i="8"/>
  <c r="S227" i="14"/>
  <c r="Q229" i="14"/>
  <c r="Q227" i="14" s="1"/>
  <c r="M231" i="8"/>
  <c r="K231" i="14"/>
  <c r="I233" i="14"/>
  <c r="I231" i="14" s="1"/>
  <c r="U235" i="14"/>
  <c r="E434" i="9"/>
  <c r="M239" i="14"/>
  <c r="M251" i="14" s="1"/>
  <c r="K249" i="14"/>
  <c r="E332" i="10"/>
  <c r="I243" i="14"/>
  <c r="E410" i="10" s="1"/>
  <c r="E430" i="10" s="1"/>
  <c r="U245" i="14"/>
  <c r="Q249" i="8"/>
  <c r="M251" i="8"/>
  <c r="U257" i="8"/>
  <c r="S257" i="14"/>
  <c r="Q259" i="14"/>
  <c r="Q257" i="14" s="1"/>
  <c r="M261" i="8"/>
  <c r="I263" i="14"/>
  <c r="I261" i="14" s="1"/>
  <c r="U265" i="8"/>
  <c r="S265" i="14"/>
  <c r="Q267" i="14"/>
  <c r="Q265" i="14" s="1"/>
  <c r="M269" i="14"/>
  <c r="U273" i="14"/>
  <c r="U285" i="14" s="1"/>
  <c r="S283" i="14"/>
  <c r="F340" i="10"/>
  <c r="Q277" i="14"/>
  <c r="F418" i="10" s="1"/>
  <c r="F434" i="10" s="1"/>
  <c r="M279" i="14"/>
  <c r="I283" i="8"/>
  <c r="U285" i="8"/>
  <c r="M291" i="8"/>
  <c r="M316" i="8" s="1"/>
  <c r="K291" i="14"/>
  <c r="K316" i="14" s="1"/>
  <c r="I293" i="14"/>
  <c r="I291" i="14" s="1"/>
  <c r="I316" i="14" s="1"/>
  <c r="U295" i="8"/>
  <c r="S295" i="14"/>
  <c r="S320" i="14" s="1"/>
  <c r="Q297" i="14"/>
  <c r="Q295" i="14" s="1"/>
  <c r="Q320" i="14" s="1"/>
  <c r="N318" i="8"/>
  <c r="M300" i="14"/>
  <c r="M299" i="14" s="1"/>
  <c r="I302" i="14"/>
  <c r="U304" i="14"/>
  <c r="O307" i="14"/>
  <c r="O319" i="14" s="1"/>
  <c r="O319" i="8"/>
  <c r="M310" i="14"/>
  <c r="M317" i="14" s="1"/>
  <c r="N319" i="8"/>
  <c r="H389" i="8"/>
  <c r="H388" i="8"/>
  <c r="H386" i="8"/>
  <c r="T122" i="14"/>
  <c r="R123" i="14"/>
  <c r="P124" i="14"/>
  <c r="L126" i="14"/>
  <c r="J127" i="14"/>
  <c r="H128" i="14"/>
  <c r="X128" i="14"/>
  <c r="T130" i="14"/>
  <c r="R131" i="14"/>
  <c r="P132" i="14"/>
  <c r="N133" i="14"/>
  <c r="L134" i="14"/>
  <c r="V137" i="14"/>
  <c r="V149" i="14" s="1"/>
  <c r="T140" i="14"/>
  <c r="R141" i="14"/>
  <c r="C419" i="10" s="1"/>
  <c r="P142" i="14"/>
  <c r="N143" i="14"/>
  <c r="V149" i="8"/>
  <c r="L156" i="14"/>
  <c r="J157" i="14"/>
  <c r="H158" i="14"/>
  <c r="X158" i="14"/>
  <c r="T160" i="14"/>
  <c r="R161" i="14"/>
  <c r="P162" i="14"/>
  <c r="L164" i="14"/>
  <c r="J165" i="14"/>
  <c r="H166" i="14"/>
  <c r="X166" i="14"/>
  <c r="V167" i="14"/>
  <c r="T168" i="14"/>
  <c r="D435" i="9"/>
  <c r="N171" i="14"/>
  <c r="N183" i="14" s="1"/>
  <c r="L174" i="14"/>
  <c r="J175" i="14"/>
  <c r="D411" i="10" s="1"/>
  <c r="H176" i="14"/>
  <c r="X176" i="14"/>
  <c r="V177" i="14"/>
  <c r="R181" i="8"/>
  <c r="N183" i="8"/>
  <c r="T190" i="14"/>
  <c r="R191" i="14"/>
  <c r="P192" i="14"/>
  <c r="L194" i="14"/>
  <c r="J195" i="14"/>
  <c r="H196" i="14"/>
  <c r="X196" i="14"/>
  <c r="T198" i="14"/>
  <c r="R199" i="14"/>
  <c r="P200" i="14"/>
  <c r="N201" i="14"/>
  <c r="L202" i="14"/>
  <c r="V205" i="14"/>
  <c r="V217" i="14" s="1"/>
  <c r="T208" i="14"/>
  <c r="R209" i="14"/>
  <c r="P210" i="14"/>
  <c r="N211" i="14"/>
  <c r="J215" i="8"/>
  <c r="V217" i="8"/>
  <c r="T218" i="8"/>
  <c r="L224" i="14"/>
  <c r="J225" i="14"/>
  <c r="H226" i="14"/>
  <c r="X226" i="14"/>
  <c r="T228" i="14"/>
  <c r="R229" i="14"/>
  <c r="P230" i="14"/>
  <c r="L232" i="14"/>
  <c r="J233" i="14"/>
  <c r="H234" i="14"/>
  <c r="X234" i="14"/>
  <c r="V235" i="14"/>
  <c r="T236" i="14"/>
  <c r="E435" i="9"/>
  <c r="N239" i="14"/>
  <c r="N251" i="14" s="1"/>
  <c r="L242" i="14"/>
  <c r="J243" i="14"/>
  <c r="E411" i="10" s="1"/>
  <c r="H244" i="14"/>
  <c r="X244" i="14"/>
  <c r="V245" i="14"/>
  <c r="R249" i="8"/>
  <c r="N251" i="8"/>
  <c r="L252" i="8"/>
  <c r="T258" i="14"/>
  <c r="R259" i="14"/>
  <c r="P260" i="14"/>
  <c r="L262" i="14"/>
  <c r="J263" i="14"/>
  <c r="H264" i="14"/>
  <c r="X264" i="14"/>
  <c r="T266" i="14"/>
  <c r="R267" i="14"/>
  <c r="P268" i="14"/>
  <c r="N269" i="14"/>
  <c r="L270" i="14"/>
  <c r="V273" i="14"/>
  <c r="V285" i="14" s="1"/>
  <c r="T276" i="14"/>
  <c r="R277" i="14"/>
  <c r="F419" i="10" s="1"/>
  <c r="P278" i="14"/>
  <c r="N279" i="14"/>
  <c r="J283" i="8"/>
  <c r="V285" i="8"/>
  <c r="T286" i="8"/>
  <c r="L292" i="14"/>
  <c r="J293" i="14"/>
  <c r="H294" i="14"/>
  <c r="X294" i="14"/>
  <c r="T296" i="14"/>
  <c r="R297" i="14"/>
  <c r="P298" i="14"/>
  <c r="O299" i="8"/>
  <c r="Q319" i="8"/>
  <c r="H355" i="8"/>
  <c r="H354" i="8"/>
  <c r="H352" i="8"/>
  <c r="X355" i="8"/>
  <c r="X354" i="8"/>
  <c r="X352" i="8"/>
  <c r="C428" i="9"/>
  <c r="G149" i="14"/>
  <c r="W149" i="14"/>
  <c r="U147" i="14"/>
  <c r="C342" i="10"/>
  <c r="C436" i="10"/>
  <c r="G149" i="8"/>
  <c r="W149" i="8"/>
  <c r="M155" i="14"/>
  <c r="G159" i="8"/>
  <c r="W159" i="8"/>
  <c r="U159" i="14"/>
  <c r="O163" i="8"/>
  <c r="M163" i="14"/>
  <c r="D436" i="9"/>
  <c r="O183" i="14"/>
  <c r="M181" i="14"/>
  <c r="D334" i="10"/>
  <c r="D428" i="10"/>
  <c r="S181" i="8"/>
  <c r="Q182" i="8"/>
  <c r="O183" i="8"/>
  <c r="G189" i="8"/>
  <c r="G214" i="8" s="1"/>
  <c r="W189" i="8"/>
  <c r="W214" i="8" s="1"/>
  <c r="U189" i="14"/>
  <c r="U214" i="14" s="1"/>
  <c r="O193" i="8"/>
  <c r="M193" i="14"/>
  <c r="G197" i="8"/>
  <c r="W197" i="8"/>
  <c r="U197" i="14"/>
  <c r="G217" i="14"/>
  <c r="W217" i="14"/>
  <c r="U215" i="14"/>
  <c r="K215" i="8"/>
  <c r="I216" i="8"/>
  <c r="G217" i="8"/>
  <c r="W217" i="8"/>
  <c r="O223" i="8"/>
  <c r="M223" i="14"/>
  <c r="G227" i="8"/>
  <c r="W227" i="8"/>
  <c r="U227" i="14"/>
  <c r="O231" i="8"/>
  <c r="M231" i="14"/>
  <c r="E436" i="9"/>
  <c r="O251" i="14"/>
  <c r="M249" i="14"/>
  <c r="E334" i="10"/>
  <c r="E428" i="10"/>
  <c r="S249" i="8"/>
  <c r="Q250" i="8"/>
  <c r="O251" i="8"/>
  <c r="G257" i="8"/>
  <c r="W257" i="8"/>
  <c r="U257" i="14"/>
  <c r="O261" i="8"/>
  <c r="M261" i="14"/>
  <c r="G265" i="8"/>
  <c r="W265" i="8"/>
  <c r="U265" i="14"/>
  <c r="F428" i="9"/>
  <c r="G285" i="14"/>
  <c r="W285" i="14"/>
  <c r="U283" i="14"/>
  <c r="F342" i="10"/>
  <c r="F436" i="10"/>
  <c r="K283" i="8"/>
  <c r="I284" i="8"/>
  <c r="G285" i="8"/>
  <c r="W285" i="8"/>
  <c r="O291" i="8"/>
  <c r="O316" i="8" s="1"/>
  <c r="M291" i="14"/>
  <c r="M316" i="14" s="1"/>
  <c r="G295" i="8"/>
  <c r="G321" i="8" s="1"/>
  <c r="W295" i="8"/>
  <c r="Q318" i="8"/>
  <c r="O320" i="14"/>
  <c r="O321" i="14"/>
  <c r="Q319" i="14"/>
  <c r="O310" i="14"/>
  <c r="O317" i="14" s="1"/>
  <c r="O317" i="8"/>
  <c r="V319" i="8"/>
  <c r="R420" i="8"/>
  <c r="V122" i="14"/>
  <c r="T123" i="14"/>
  <c r="R124" i="14"/>
  <c r="N126" i="14"/>
  <c r="L127" i="14"/>
  <c r="J128" i="14"/>
  <c r="V130" i="14"/>
  <c r="T131" i="14"/>
  <c r="R132" i="14"/>
  <c r="P133" i="14"/>
  <c r="N134" i="14"/>
  <c r="C429" i="9"/>
  <c r="H137" i="14"/>
  <c r="H149" i="14" s="1"/>
  <c r="X137" i="14"/>
  <c r="X149" i="14" s="1"/>
  <c r="V140" i="14"/>
  <c r="T141" i="14"/>
  <c r="C421" i="10" s="1"/>
  <c r="C441" i="10" s="1"/>
  <c r="R142" i="14"/>
  <c r="P143" i="14"/>
  <c r="H149" i="8"/>
  <c r="X149" i="8"/>
  <c r="P155" i="8"/>
  <c r="N156" i="14"/>
  <c r="L157" i="14"/>
  <c r="J158" i="14"/>
  <c r="H159" i="8"/>
  <c r="X159" i="8"/>
  <c r="V160" i="14"/>
  <c r="T161" i="14"/>
  <c r="R162" i="14"/>
  <c r="P163" i="8"/>
  <c r="N164" i="14"/>
  <c r="L165" i="14"/>
  <c r="J166" i="14"/>
  <c r="H167" i="14"/>
  <c r="X167" i="14"/>
  <c r="V168" i="14"/>
  <c r="D437" i="9"/>
  <c r="P171" i="14"/>
  <c r="P183" i="14" s="1"/>
  <c r="N174" i="14"/>
  <c r="L175" i="14"/>
  <c r="D413" i="10" s="1"/>
  <c r="J176" i="14"/>
  <c r="H177" i="14"/>
  <c r="X177" i="14"/>
  <c r="P183" i="8"/>
  <c r="H189" i="8"/>
  <c r="H214" i="8" s="1"/>
  <c r="X189" i="8"/>
  <c r="X214" i="8" s="1"/>
  <c r="V190" i="14"/>
  <c r="T191" i="14"/>
  <c r="R192" i="14"/>
  <c r="P193" i="8"/>
  <c r="P219" i="8" s="1"/>
  <c r="N194" i="14"/>
  <c r="L195" i="14"/>
  <c r="J196" i="14"/>
  <c r="H197" i="8"/>
  <c r="X197" i="8"/>
  <c r="V198" i="14"/>
  <c r="T199" i="14"/>
  <c r="R200" i="14"/>
  <c r="P201" i="14"/>
  <c r="N202" i="14"/>
  <c r="H205" i="14"/>
  <c r="H217" i="14" s="1"/>
  <c r="X205" i="14"/>
  <c r="X217" i="14" s="1"/>
  <c r="V208" i="14"/>
  <c r="T209" i="14"/>
  <c r="R210" i="14"/>
  <c r="P211" i="14"/>
  <c r="H217" i="8"/>
  <c r="X217" i="8"/>
  <c r="P223" i="8"/>
  <c r="N224" i="14"/>
  <c r="L225" i="14"/>
  <c r="J226" i="14"/>
  <c r="H227" i="8"/>
  <c r="H253" i="8" s="1"/>
  <c r="X227" i="8"/>
  <c r="X253" i="8" s="1"/>
  <c r="V228" i="14"/>
  <c r="T229" i="14"/>
  <c r="R230" i="14"/>
  <c r="P231" i="8"/>
  <c r="N232" i="14"/>
  <c r="L233" i="14"/>
  <c r="J234" i="14"/>
  <c r="H235" i="14"/>
  <c r="X235" i="14"/>
  <c r="V236" i="14"/>
  <c r="E437" i="9"/>
  <c r="P239" i="14"/>
  <c r="P251" i="14" s="1"/>
  <c r="N242" i="14"/>
  <c r="L243" i="14"/>
  <c r="E413" i="10" s="1"/>
  <c r="J244" i="14"/>
  <c r="H245" i="14"/>
  <c r="X245" i="14"/>
  <c r="P251" i="8"/>
  <c r="H257" i="8"/>
  <c r="X257" i="8"/>
  <c r="V258" i="14"/>
  <c r="T259" i="14"/>
  <c r="R260" i="14"/>
  <c r="P261" i="8"/>
  <c r="P287" i="8" s="1"/>
  <c r="N262" i="14"/>
  <c r="L263" i="14"/>
  <c r="J264" i="14"/>
  <c r="H265" i="8"/>
  <c r="X265" i="8"/>
  <c r="V266" i="14"/>
  <c r="T267" i="14"/>
  <c r="R268" i="14"/>
  <c r="P269" i="14"/>
  <c r="N270" i="14"/>
  <c r="F429" i="9"/>
  <c r="H273" i="14"/>
  <c r="H285" i="14" s="1"/>
  <c r="X273" i="14"/>
  <c r="X285" i="14" s="1"/>
  <c r="V276" i="14"/>
  <c r="T277" i="14"/>
  <c r="F421" i="10" s="1"/>
  <c r="R278" i="14"/>
  <c r="P279" i="14"/>
  <c r="H285" i="8"/>
  <c r="X285" i="8"/>
  <c r="P291" i="8"/>
  <c r="P316" i="8" s="1"/>
  <c r="N292" i="14"/>
  <c r="L293" i="14"/>
  <c r="J294" i="14"/>
  <c r="H295" i="8"/>
  <c r="H321" i="8" s="1"/>
  <c r="X295" i="8"/>
  <c r="X320" i="8" s="1"/>
  <c r="V296" i="14"/>
  <c r="T297" i="14"/>
  <c r="R298" i="14"/>
  <c r="R299" i="8"/>
  <c r="P300" i="14"/>
  <c r="P299" i="8"/>
  <c r="O184" i="14"/>
  <c r="O182" i="14"/>
  <c r="O181" i="14"/>
  <c r="D336" i="10"/>
  <c r="D352" i="10" s="1"/>
  <c r="U181" i="8"/>
  <c r="Q183" i="8"/>
  <c r="G219" i="14"/>
  <c r="G218" i="14"/>
  <c r="G216" i="14"/>
  <c r="W219" i="14"/>
  <c r="W218" i="14"/>
  <c r="W216" i="14"/>
  <c r="M215" i="8"/>
  <c r="I217" i="8"/>
  <c r="O248" i="14"/>
  <c r="E336" i="9"/>
  <c r="O250" i="14"/>
  <c r="O252" i="14"/>
  <c r="O253" i="14"/>
  <c r="O249" i="14"/>
  <c r="E336" i="10"/>
  <c r="U249" i="8"/>
  <c r="Q251" i="8"/>
  <c r="G282" i="14"/>
  <c r="F328" i="9"/>
  <c r="W282" i="14"/>
  <c r="F344" i="9"/>
  <c r="G286" i="14"/>
  <c r="G287" i="14"/>
  <c r="G284" i="14"/>
  <c r="W284" i="14"/>
  <c r="G283" i="14"/>
  <c r="F328" i="10"/>
  <c r="W283" i="14"/>
  <c r="F344" i="10"/>
  <c r="F360" i="10" s="1"/>
  <c r="M283" i="8"/>
  <c r="I285" i="8"/>
  <c r="S321" i="8"/>
  <c r="S320" i="8"/>
  <c r="Q318" i="14"/>
  <c r="S307" i="14"/>
  <c r="S319" i="14" s="1"/>
  <c r="S319" i="8"/>
  <c r="Q310" i="14"/>
  <c r="Q317" i="14" s="1"/>
  <c r="Q317" i="8"/>
  <c r="H122" i="14"/>
  <c r="H121" i="14" s="1"/>
  <c r="X122" i="14"/>
  <c r="V123" i="14"/>
  <c r="T124" i="14"/>
  <c r="P126" i="14"/>
  <c r="P125" i="14" s="1"/>
  <c r="N127" i="14"/>
  <c r="L128" i="14"/>
  <c r="H130" i="14"/>
  <c r="H129" i="14" s="1"/>
  <c r="X130" i="14"/>
  <c r="V131" i="14"/>
  <c r="T132" i="14"/>
  <c r="R133" i="14"/>
  <c r="P134" i="14"/>
  <c r="C431" i="9"/>
  <c r="J137" i="14"/>
  <c r="J149" i="14" s="1"/>
  <c r="H140" i="14"/>
  <c r="X140" i="14"/>
  <c r="V141" i="14"/>
  <c r="C423" i="10" s="1"/>
  <c r="T142" i="14"/>
  <c r="R143" i="14"/>
  <c r="N147" i="8"/>
  <c r="J149" i="8"/>
  <c r="R155" i="8"/>
  <c r="P156" i="14"/>
  <c r="P155" i="14" s="1"/>
  <c r="N157" i="14"/>
  <c r="L158" i="14"/>
  <c r="J159" i="8"/>
  <c r="H160" i="14"/>
  <c r="H159" i="14" s="1"/>
  <c r="X160" i="14"/>
  <c r="X159" i="14" s="1"/>
  <c r="V161" i="14"/>
  <c r="T162" i="14"/>
  <c r="R163" i="8"/>
  <c r="P164" i="14"/>
  <c r="P163" i="14" s="1"/>
  <c r="N165" i="14"/>
  <c r="L166" i="14"/>
  <c r="J167" i="14"/>
  <c r="H168" i="14"/>
  <c r="X168" i="14"/>
  <c r="D439" i="9"/>
  <c r="R171" i="14"/>
  <c r="R183" i="14" s="1"/>
  <c r="P174" i="14"/>
  <c r="N175" i="14"/>
  <c r="D415" i="10" s="1"/>
  <c r="L176" i="14"/>
  <c r="J177" i="14"/>
  <c r="V181" i="8"/>
  <c r="T182" i="8"/>
  <c r="R183" i="8"/>
  <c r="J189" i="8"/>
  <c r="J214" i="8" s="1"/>
  <c r="H190" i="14"/>
  <c r="H189" i="14" s="1"/>
  <c r="H214" i="14" s="1"/>
  <c r="X190" i="14"/>
  <c r="X189" i="14" s="1"/>
  <c r="X214" i="14" s="1"/>
  <c r="V191" i="14"/>
  <c r="T192" i="14"/>
  <c r="R193" i="8"/>
  <c r="R219" i="8" s="1"/>
  <c r="P194" i="14"/>
  <c r="P193" i="14" s="1"/>
  <c r="N195" i="14"/>
  <c r="L196" i="14"/>
  <c r="J197" i="8"/>
  <c r="H198" i="14"/>
  <c r="H197" i="14" s="1"/>
  <c r="X198" i="14"/>
  <c r="X197" i="14" s="1"/>
  <c r="V199" i="14"/>
  <c r="T200" i="14"/>
  <c r="R201" i="14"/>
  <c r="P202" i="14"/>
  <c r="J205" i="14"/>
  <c r="J217" i="14" s="1"/>
  <c r="H208" i="14"/>
  <c r="H215" i="14" s="1"/>
  <c r="X208" i="14"/>
  <c r="X215" i="14" s="1"/>
  <c r="V209" i="14"/>
  <c r="T210" i="14"/>
  <c r="R211" i="14"/>
  <c r="N215" i="8"/>
  <c r="L216" i="8"/>
  <c r="J217" i="8"/>
  <c r="R223" i="8"/>
  <c r="P224" i="14"/>
  <c r="P223" i="14" s="1"/>
  <c r="N225" i="14"/>
  <c r="L226" i="14"/>
  <c r="J227" i="8"/>
  <c r="J253" i="8" s="1"/>
  <c r="H228" i="14"/>
  <c r="H227" i="14" s="1"/>
  <c r="X228" i="14"/>
  <c r="X227" i="14" s="1"/>
  <c r="V229" i="14"/>
  <c r="T230" i="14"/>
  <c r="R231" i="8"/>
  <c r="P232" i="14"/>
  <c r="P231" i="14" s="1"/>
  <c r="N233" i="14"/>
  <c r="L234" i="14"/>
  <c r="J235" i="14"/>
  <c r="H236" i="14"/>
  <c r="X236" i="14"/>
  <c r="E439" i="9"/>
  <c r="R239" i="14"/>
  <c r="R251" i="14" s="1"/>
  <c r="P242" i="14"/>
  <c r="N243" i="14"/>
  <c r="E415" i="10" s="1"/>
  <c r="L244" i="14"/>
  <c r="J245" i="14"/>
  <c r="V249" i="8"/>
  <c r="T250" i="8"/>
  <c r="R251" i="8"/>
  <c r="J257" i="8"/>
  <c r="H258" i="14"/>
  <c r="H257" i="14" s="1"/>
  <c r="X258" i="14"/>
  <c r="X257" i="14" s="1"/>
  <c r="V259" i="14"/>
  <c r="T260" i="14"/>
  <c r="R261" i="8"/>
  <c r="R287" i="8" s="1"/>
  <c r="P262" i="14"/>
  <c r="P261" i="14" s="1"/>
  <c r="N263" i="14"/>
  <c r="L264" i="14"/>
  <c r="J265" i="8"/>
  <c r="H266" i="14"/>
  <c r="H265" i="14" s="1"/>
  <c r="X266" i="14"/>
  <c r="X265" i="14" s="1"/>
  <c r="V267" i="14"/>
  <c r="T268" i="14"/>
  <c r="R269" i="14"/>
  <c r="P270" i="14"/>
  <c r="F431" i="9"/>
  <c r="J273" i="14"/>
  <c r="J285" i="14" s="1"/>
  <c r="H276" i="14"/>
  <c r="X276" i="14"/>
  <c r="V277" i="14"/>
  <c r="F423" i="10" s="1"/>
  <c r="T278" i="14"/>
  <c r="R279" i="14"/>
  <c r="N283" i="8"/>
  <c r="L284" i="8"/>
  <c r="J285" i="8"/>
  <c r="R291" i="8"/>
  <c r="R316" i="8" s="1"/>
  <c r="P292" i="14"/>
  <c r="P291" i="14" s="1"/>
  <c r="P316" i="14" s="1"/>
  <c r="N293" i="14"/>
  <c r="L294" i="14"/>
  <c r="J295" i="8"/>
  <c r="J320" i="8" s="1"/>
  <c r="H296" i="14"/>
  <c r="H295" i="14" s="1"/>
  <c r="X296" i="14"/>
  <c r="X295" i="14" s="1"/>
  <c r="V297" i="14"/>
  <c r="T298" i="14"/>
  <c r="T299" i="8"/>
  <c r="R300" i="14"/>
  <c r="R299" i="14" s="1"/>
  <c r="P301" i="14"/>
  <c r="M386" i="8"/>
  <c r="M389" i="8"/>
  <c r="M388" i="8"/>
  <c r="U420" i="8"/>
  <c r="U423" i="8"/>
  <c r="U422" i="8"/>
  <c r="C432" i="9"/>
  <c r="K149" i="14"/>
  <c r="C330" i="10"/>
  <c r="C440" i="10"/>
  <c r="K149" i="8"/>
  <c r="S155" i="8"/>
  <c r="K159" i="8"/>
  <c r="K184" i="8" s="1"/>
  <c r="S163" i="8"/>
  <c r="D440" i="9"/>
  <c r="S183" i="14"/>
  <c r="D338" i="10"/>
  <c r="D432" i="10"/>
  <c r="G181" i="8"/>
  <c r="W181" i="8"/>
  <c r="S183" i="8"/>
  <c r="Q184" i="8"/>
  <c r="K189" i="8"/>
  <c r="K214" i="8" s="1"/>
  <c r="S193" i="8"/>
  <c r="S219" i="8" s="1"/>
  <c r="K197" i="8"/>
  <c r="I197" i="14"/>
  <c r="K217" i="14"/>
  <c r="O215" i="8"/>
  <c r="K217" i="8"/>
  <c r="I218" i="8"/>
  <c r="S223" i="8"/>
  <c r="K227" i="8"/>
  <c r="K252" i="8" s="1"/>
  <c r="S231" i="8"/>
  <c r="E440" i="9"/>
  <c r="S251" i="14"/>
  <c r="E338" i="10"/>
  <c r="E432" i="10"/>
  <c r="G249" i="8"/>
  <c r="W249" i="8"/>
  <c r="S251" i="8"/>
  <c r="Q252" i="8"/>
  <c r="K257" i="8"/>
  <c r="S261" i="8"/>
  <c r="S286" i="8" s="1"/>
  <c r="K265" i="8"/>
  <c r="F432" i="9"/>
  <c r="K285" i="14"/>
  <c r="F330" i="10"/>
  <c r="F440" i="10"/>
  <c r="O283" i="8"/>
  <c r="K285" i="8"/>
  <c r="I286" i="8"/>
  <c r="S291" i="8"/>
  <c r="S316" i="8" s="1"/>
  <c r="K295" i="8"/>
  <c r="K320" i="8" s="1"/>
  <c r="U299" i="8"/>
  <c r="U307" i="14"/>
  <c r="U319" i="14" s="1"/>
  <c r="U319" i="8"/>
  <c r="S310" i="14"/>
  <c r="S317" i="14" s="1"/>
  <c r="S317" i="8"/>
  <c r="D339" i="10"/>
  <c r="T183" i="8"/>
  <c r="P215" i="8"/>
  <c r="L217" i="8"/>
  <c r="E339" i="10"/>
  <c r="H249" i="8"/>
  <c r="X249" i="8"/>
  <c r="T251" i="8"/>
  <c r="F331" i="10"/>
  <c r="P283" i="8"/>
  <c r="L285" i="8"/>
  <c r="V321" i="8"/>
  <c r="V320" i="8"/>
  <c r="V318" i="8"/>
  <c r="T310" i="14"/>
  <c r="T317" i="8"/>
  <c r="G317" i="8"/>
  <c r="K121" i="14"/>
  <c r="I123" i="14"/>
  <c r="I121" i="14" s="1"/>
  <c r="S125" i="14"/>
  <c r="Q127" i="14"/>
  <c r="Q125" i="14" s="1"/>
  <c r="K129" i="14"/>
  <c r="I131" i="14"/>
  <c r="I129" i="14" s="1"/>
  <c r="U133" i="14"/>
  <c r="C434" i="9"/>
  <c r="M137" i="14"/>
  <c r="M149" i="14" s="1"/>
  <c r="K147" i="14"/>
  <c r="C332" i="10"/>
  <c r="I141" i="14"/>
  <c r="C410" i="10" s="1"/>
  <c r="C430" i="10" s="1"/>
  <c r="U143" i="14"/>
  <c r="M149" i="8"/>
  <c r="U155" i="8"/>
  <c r="S155" i="14"/>
  <c r="Q157" i="14"/>
  <c r="Q155" i="14" s="1"/>
  <c r="M159" i="8"/>
  <c r="K159" i="14"/>
  <c r="K185" i="14" s="1"/>
  <c r="I161" i="14"/>
  <c r="I159" i="14" s="1"/>
  <c r="U163" i="8"/>
  <c r="S163" i="14"/>
  <c r="Q165" i="14"/>
  <c r="Q163" i="14" s="1"/>
  <c r="M167" i="14"/>
  <c r="U171" i="14"/>
  <c r="U183" i="14" s="1"/>
  <c r="S181" i="14"/>
  <c r="D340" i="10"/>
  <c r="Q175" i="14"/>
  <c r="D418" i="10" s="1"/>
  <c r="D434" i="10" s="1"/>
  <c r="M177" i="14"/>
  <c r="I181" i="8"/>
  <c r="U183" i="8"/>
  <c r="M189" i="8"/>
  <c r="M214" i="8" s="1"/>
  <c r="K189" i="14"/>
  <c r="K214" i="14" s="1"/>
  <c r="I191" i="14"/>
  <c r="I189" i="14" s="1"/>
  <c r="I214" i="14" s="1"/>
  <c r="U193" i="8"/>
  <c r="S193" i="14"/>
  <c r="Q195" i="14"/>
  <c r="Q193" i="14" s="1"/>
  <c r="M197" i="8"/>
  <c r="K197" i="14"/>
  <c r="I199" i="14"/>
  <c r="U201" i="14"/>
  <c r="M205" i="14"/>
  <c r="M217" i="14" s="1"/>
  <c r="K215" i="14"/>
  <c r="I209" i="14"/>
  <c r="I215" i="14" s="1"/>
  <c r="U211" i="14"/>
  <c r="Q215" i="8"/>
  <c r="M217" i="8"/>
  <c r="U223" i="8"/>
  <c r="S223" i="14"/>
  <c r="Q225" i="14"/>
  <c r="Q223" i="14" s="1"/>
  <c r="M227" i="8"/>
  <c r="K227" i="14"/>
  <c r="I229" i="14"/>
  <c r="I227" i="14" s="1"/>
  <c r="U231" i="8"/>
  <c r="S231" i="14"/>
  <c r="Q233" i="14"/>
  <c r="Q231" i="14" s="1"/>
  <c r="M235" i="14"/>
  <c r="U239" i="14"/>
  <c r="U251" i="14" s="1"/>
  <c r="S249" i="14"/>
  <c r="E340" i="10"/>
  <c r="Q243" i="14"/>
  <c r="E418" i="10" s="1"/>
  <c r="E434" i="10" s="1"/>
  <c r="M245" i="14"/>
  <c r="I249" i="8"/>
  <c r="U251" i="8"/>
  <c r="M257" i="8"/>
  <c r="K257" i="14"/>
  <c r="I259" i="14"/>
  <c r="I257" i="14" s="1"/>
  <c r="U261" i="8"/>
  <c r="S261" i="14"/>
  <c r="Q263" i="14"/>
  <c r="Q261" i="14" s="1"/>
  <c r="M265" i="8"/>
  <c r="K265" i="14"/>
  <c r="I267" i="14"/>
  <c r="I265" i="14" s="1"/>
  <c r="U269" i="14"/>
  <c r="F434" i="9"/>
  <c r="M273" i="14"/>
  <c r="M285" i="14" s="1"/>
  <c r="K283" i="14"/>
  <c r="F332" i="10"/>
  <c r="I277" i="14"/>
  <c r="F410" i="10" s="1"/>
  <c r="F430" i="10" s="1"/>
  <c r="U279" i="14"/>
  <c r="Q283" i="8"/>
  <c r="M285" i="8"/>
  <c r="U291" i="8"/>
  <c r="U316" i="8" s="1"/>
  <c r="S291" i="14"/>
  <c r="S316" i="14" s="1"/>
  <c r="Q293" i="14"/>
  <c r="Q291" i="14" s="1"/>
  <c r="Q316" i="14" s="1"/>
  <c r="M295" i="8"/>
  <c r="M320" i="8" s="1"/>
  <c r="K295" i="14"/>
  <c r="I297" i="14"/>
  <c r="I295" i="14" s="1"/>
  <c r="W299" i="8"/>
  <c r="U300" i="14"/>
  <c r="U299" i="14" s="1"/>
  <c r="Q302" i="14"/>
  <c r="M304" i="14"/>
  <c r="G307" i="14"/>
  <c r="G319" i="14" s="1"/>
  <c r="G319" i="8"/>
  <c r="W307" i="14"/>
  <c r="W319" i="14" s="1"/>
  <c r="W319" i="8"/>
  <c r="U310" i="14"/>
  <c r="U317" i="14" s="1"/>
  <c r="J317" i="8"/>
  <c r="P389" i="8"/>
  <c r="N121" i="8"/>
  <c r="L122" i="14"/>
  <c r="J123" i="14"/>
  <c r="H124" i="14"/>
  <c r="X124" i="14"/>
  <c r="V125" i="8"/>
  <c r="V151" i="8" s="1"/>
  <c r="T126" i="14"/>
  <c r="R127" i="14"/>
  <c r="P128" i="14"/>
  <c r="N129" i="8"/>
  <c r="L130" i="14"/>
  <c r="L129" i="14" s="1"/>
  <c r="J131" i="14"/>
  <c r="H132" i="14"/>
  <c r="X132" i="14"/>
  <c r="V133" i="14"/>
  <c r="T134" i="14"/>
  <c r="N137" i="14"/>
  <c r="N149" i="14" s="1"/>
  <c r="L140" i="14"/>
  <c r="J141" i="14"/>
  <c r="C411" i="10" s="1"/>
  <c r="H142" i="14"/>
  <c r="X142" i="14"/>
  <c r="V143" i="14"/>
  <c r="N149" i="8"/>
  <c r="V155" i="8"/>
  <c r="T156" i="14"/>
  <c r="R157" i="14"/>
  <c r="R155" i="14" s="1"/>
  <c r="P158" i="14"/>
  <c r="N159" i="8"/>
  <c r="N185" i="8" s="1"/>
  <c r="L160" i="14"/>
  <c r="J161" i="14"/>
  <c r="J159" i="14" s="1"/>
  <c r="H162" i="14"/>
  <c r="X162" i="14"/>
  <c r="V163" i="8"/>
  <c r="T164" i="14"/>
  <c r="T163" i="14" s="1"/>
  <c r="R165" i="14"/>
  <c r="R163" i="14" s="1"/>
  <c r="P166" i="14"/>
  <c r="N167" i="14"/>
  <c r="L168" i="14"/>
  <c r="V171" i="14"/>
  <c r="V183" i="14" s="1"/>
  <c r="T174" i="14"/>
  <c r="R175" i="14"/>
  <c r="D419" i="10" s="1"/>
  <c r="P176" i="14"/>
  <c r="N177" i="14"/>
  <c r="J181" i="8"/>
  <c r="V183" i="8"/>
  <c r="N189" i="8"/>
  <c r="N214" i="8" s="1"/>
  <c r="L190" i="14"/>
  <c r="L189" i="14" s="1"/>
  <c r="L214" i="14" s="1"/>
  <c r="J191" i="14"/>
  <c r="J189" i="14" s="1"/>
  <c r="J214" i="14" s="1"/>
  <c r="H192" i="14"/>
  <c r="X192" i="14"/>
  <c r="V193" i="8"/>
  <c r="V219" i="8" s="1"/>
  <c r="T194" i="14"/>
  <c r="R195" i="14"/>
  <c r="R193" i="14" s="1"/>
  <c r="P196" i="14"/>
  <c r="N197" i="8"/>
  <c r="L198" i="14"/>
  <c r="J199" i="14"/>
  <c r="J197" i="14" s="1"/>
  <c r="H200" i="14"/>
  <c r="X200" i="14"/>
  <c r="V201" i="14"/>
  <c r="T202" i="14"/>
  <c r="N205" i="14"/>
  <c r="N217" i="14" s="1"/>
  <c r="L208" i="14"/>
  <c r="L215" i="14" s="1"/>
  <c r="J209" i="14"/>
  <c r="J215" i="14" s="1"/>
  <c r="H210" i="14"/>
  <c r="X210" i="14"/>
  <c r="V211" i="14"/>
  <c r="R215" i="8"/>
  <c r="N217" i="8"/>
  <c r="V223" i="8"/>
  <c r="T224" i="14"/>
  <c r="T223" i="14" s="1"/>
  <c r="R225" i="14"/>
  <c r="R223" i="14" s="1"/>
  <c r="P226" i="14"/>
  <c r="N227" i="8"/>
  <c r="N253" i="8" s="1"/>
  <c r="L228" i="14"/>
  <c r="J229" i="14"/>
  <c r="J227" i="14" s="1"/>
  <c r="H230" i="14"/>
  <c r="X230" i="14"/>
  <c r="V231" i="8"/>
  <c r="T232" i="14"/>
  <c r="R233" i="14"/>
  <c r="R231" i="14" s="1"/>
  <c r="P234" i="14"/>
  <c r="N235" i="14"/>
  <c r="L236" i="14"/>
  <c r="V239" i="14"/>
  <c r="V251" i="14" s="1"/>
  <c r="T242" i="14"/>
  <c r="R243" i="14"/>
  <c r="E419" i="10" s="1"/>
  <c r="E435" i="10" s="1"/>
  <c r="P244" i="14"/>
  <c r="N245" i="14"/>
  <c r="J249" i="8"/>
  <c r="V251" i="8"/>
  <c r="N257" i="8"/>
  <c r="L258" i="14"/>
  <c r="J259" i="14"/>
  <c r="J257" i="14" s="1"/>
  <c r="H260" i="14"/>
  <c r="X260" i="14"/>
  <c r="V261" i="8"/>
  <c r="V287" i="8" s="1"/>
  <c r="T262" i="14"/>
  <c r="R263" i="14"/>
  <c r="R261" i="14" s="1"/>
  <c r="P264" i="14"/>
  <c r="N265" i="8"/>
  <c r="L266" i="14"/>
  <c r="J267" i="14"/>
  <c r="J265" i="14" s="1"/>
  <c r="H268" i="14"/>
  <c r="X268" i="14"/>
  <c r="V269" i="14"/>
  <c r="T270" i="14"/>
  <c r="F435" i="9"/>
  <c r="N273" i="14"/>
  <c r="N285" i="14" s="1"/>
  <c r="L276" i="14"/>
  <c r="J277" i="14"/>
  <c r="F411" i="10" s="1"/>
  <c r="H278" i="14"/>
  <c r="X278" i="14"/>
  <c r="V279" i="14"/>
  <c r="R283" i="8"/>
  <c r="N285" i="8"/>
  <c r="V291" i="8"/>
  <c r="V316" i="8" s="1"/>
  <c r="T292" i="14"/>
  <c r="R293" i="14"/>
  <c r="R291" i="14" s="1"/>
  <c r="R316" i="14" s="1"/>
  <c r="P294" i="14"/>
  <c r="N295" i="8"/>
  <c r="N321" i="8" s="1"/>
  <c r="L296" i="14"/>
  <c r="L295" i="14" s="1"/>
  <c r="J297" i="14"/>
  <c r="J295" i="14" s="1"/>
  <c r="H298" i="14"/>
  <c r="X298" i="14"/>
  <c r="R317" i="8"/>
  <c r="U325" i="8"/>
  <c r="U350" i="8" s="1"/>
  <c r="M329" i="8"/>
  <c r="M355" i="8" s="1"/>
  <c r="U333" i="8"/>
  <c r="S352" i="14"/>
  <c r="U353" i="14"/>
  <c r="I351" i="8"/>
  <c r="U353" i="8"/>
  <c r="S354" i="8"/>
  <c r="Q355" i="8"/>
  <c r="S363" i="14"/>
  <c r="S389" i="14" s="1"/>
  <c r="K367" i="14"/>
  <c r="M387" i="14"/>
  <c r="K385" i="14"/>
  <c r="Q385" i="8"/>
  <c r="O386" i="8"/>
  <c r="M387" i="8"/>
  <c r="I389" i="8"/>
  <c r="S393" i="14"/>
  <c r="S418" i="14" s="1"/>
  <c r="K397" i="14"/>
  <c r="K423" i="14" s="1"/>
  <c r="S401" i="14"/>
  <c r="U421" i="14"/>
  <c r="S419" i="14"/>
  <c r="I419" i="8"/>
  <c r="G420" i="8"/>
  <c r="W420" i="8"/>
  <c r="U421" i="8"/>
  <c r="Q423" i="8"/>
  <c r="J351" i="8"/>
  <c r="V353" i="8"/>
  <c r="R385" i="8"/>
  <c r="P386" i="8"/>
  <c r="N387" i="8"/>
  <c r="J419" i="8"/>
  <c r="H420" i="8"/>
  <c r="X420" i="8"/>
  <c r="V421" i="8"/>
  <c r="I312" i="14"/>
  <c r="G325" i="8"/>
  <c r="G350" i="8" s="1"/>
  <c r="W325" i="8"/>
  <c r="W350" i="8" s="1"/>
  <c r="U326" i="14"/>
  <c r="U325" i="14" s="1"/>
  <c r="U350" i="14" s="1"/>
  <c r="Q328" i="14"/>
  <c r="O329" i="8"/>
  <c r="O355" i="8" s="1"/>
  <c r="M330" i="14"/>
  <c r="M329" i="14" s="1"/>
  <c r="I332" i="14"/>
  <c r="G333" i="8"/>
  <c r="W333" i="8"/>
  <c r="U334" i="14"/>
  <c r="U333" i="14" s="1"/>
  <c r="Q336" i="14"/>
  <c r="M338" i="14"/>
  <c r="G353" i="14"/>
  <c r="W353" i="14"/>
  <c r="U344" i="14"/>
  <c r="U351" i="14" s="1"/>
  <c r="Q346" i="14"/>
  <c r="K351" i="8"/>
  <c r="I352" i="8"/>
  <c r="G353" i="8"/>
  <c r="W353" i="8"/>
  <c r="S355" i="8"/>
  <c r="O359" i="8"/>
  <c r="O384" i="8" s="1"/>
  <c r="M360" i="14"/>
  <c r="M359" i="14" s="1"/>
  <c r="M384" i="14" s="1"/>
  <c r="I362" i="14"/>
  <c r="G363" i="8"/>
  <c r="W363" i="8"/>
  <c r="W389" i="8" s="1"/>
  <c r="U364" i="14"/>
  <c r="U363" i="14" s="1"/>
  <c r="Q366" i="14"/>
  <c r="M368" i="14"/>
  <c r="M367" i="14" s="1"/>
  <c r="I370" i="14"/>
  <c r="U372" i="14"/>
  <c r="O387" i="14"/>
  <c r="M378" i="14"/>
  <c r="M385" i="14" s="1"/>
  <c r="I380" i="14"/>
  <c r="S385" i="8"/>
  <c r="Q386" i="8"/>
  <c r="O387" i="8"/>
  <c r="G393" i="8"/>
  <c r="G418" i="8" s="1"/>
  <c r="U394" i="14"/>
  <c r="U393" i="14" s="1"/>
  <c r="U418" i="14" s="1"/>
  <c r="Q396" i="14"/>
  <c r="M398" i="14"/>
  <c r="M397" i="14" s="1"/>
  <c r="I400" i="14"/>
  <c r="U402" i="14"/>
  <c r="U401" i="14" s="1"/>
  <c r="Q404" i="14"/>
  <c r="M406" i="14"/>
  <c r="U412" i="14"/>
  <c r="U419" i="14" s="1"/>
  <c r="Q414" i="14"/>
  <c r="K419" i="8"/>
  <c r="I420" i="8"/>
  <c r="G421" i="8"/>
  <c r="W421" i="8"/>
  <c r="N300" i="14"/>
  <c r="L301" i="14"/>
  <c r="J302" i="14"/>
  <c r="H303" i="14"/>
  <c r="X303" i="14"/>
  <c r="V304" i="14"/>
  <c r="P307" i="14"/>
  <c r="P319" i="14" s="1"/>
  <c r="N310" i="14"/>
  <c r="L311" i="14"/>
  <c r="J312" i="14"/>
  <c r="H313" i="14"/>
  <c r="X313" i="14"/>
  <c r="P319" i="8"/>
  <c r="V326" i="14"/>
  <c r="T327" i="14"/>
  <c r="R328" i="14"/>
  <c r="N330" i="14"/>
  <c r="L331" i="14"/>
  <c r="L329" i="14" s="1"/>
  <c r="J332" i="14"/>
  <c r="V334" i="14"/>
  <c r="T335" i="14"/>
  <c r="T333" i="14" s="1"/>
  <c r="R336" i="14"/>
  <c r="P337" i="14"/>
  <c r="N338" i="14"/>
  <c r="H341" i="14"/>
  <c r="H353" i="14" s="1"/>
  <c r="X341" i="14"/>
  <c r="X353" i="14" s="1"/>
  <c r="V344" i="14"/>
  <c r="T345" i="14"/>
  <c r="T351" i="14" s="1"/>
  <c r="R346" i="14"/>
  <c r="P347" i="14"/>
  <c r="L351" i="8"/>
  <c r="H353" i="8"/>
  <c r="X353" i="8"/>
  <c r="V354" i="8"/>
  <c r="N360" i="14"/>
  <c r="L361" i="14"/>
  <c r="L359" i="14" s="1"/>
  <c r="L384" i="14" s="1"/>
  <c r="J362" i="14"/>
  <c r="V364" i="14"/>
  <c r="T365" i="14"/>
  <c r="T363" i="14" s="1"/>
  <c r="R366" i="14"/>
  <c r="N368" i="14"/>
  <c r="L369" i="14"/>
  <c r="L367" i="14" s="1"/>
  <c r="J370" i="14"/>
  <c r="H371" i="14"/>
  <c r="X371" i="14"/>
  <c r="V372" i="14"/>
  <c r="P375" i="14"/>
  <c r="P387" i="14" s="1"/>
  <c r="N378" i="14"/>
  <c r="L379" i="14"/>
  <c r="L385" i="14" s="1"/>
  <c r="J380" i="14"/>
  <c r="H381" i="14"/>
  <c r="X381" i="14"/>
  <c r="T385" i="8"/>
  <c r="P387" i="8"/>
  <c r="N388" i="8"/>
  <c r="V394" i="14"/>
  <c r="T395" i="14"/>
  <c r="T393" i="14" s="1"/>
  <c r="T418" i="14" s="1"/>
  <c r="R396" i="14"/>
  <c r="N398" i="14"/>
  <c r="L399" i="14"/>
  <c r="L397" i="14" s="1"/>
  <c r="J400" i="14"/>
  <c r="V402" i="14"/>
  <c r="T403" i="14"/>
  <c r="T401" i="14" s="1"/>
  <c r="R404" i="14"/>
  <c r="P405" i="14"/>
  <c r="N406" i="14"/>
  <c r="H409" i="14"/>
  <c r="H421" i="14" s="1"/>
  <c r="X409" i="14"/>
  <c r="X421" i="14" s="1"/>
  <c r="V412" i="14"/>
  <c r="T413" i="14"/>
  <c r="T419" i="14" s="1"/>
  <c r="R414" i="14"/>
  <c r="P415" i="14"/>
  <c r="L419" i="8"/>
  <c r="H421" i="8"/>
  <c r="X421" i="8"/>
  <c r="V422" i="8"/>
  <c r="G352" i="14"/>
  <c r="G355" i="14"/>
  <c r="G354" i="14"/>
  <c r="W354" i="14"/>
  <c r="W355" i="14"/>
  <c r="W352" i="14"/>
  <c r="K352" i="8"/>
  <c r="I353" i="8"/>
  <c r="S386" i="8"/>
  <c r="Q387" i="8"/>
  <c r="G422" i="14"/>
  <c r="G423" i="14"/>
  <c r="G420" i="14"/>
  <c r="I421" i="14"/>
  <c r="K420" i="8"/>
  <c r="I421" i="8"/>
  <c r="G422" i="8"/>
  <c r="W422" i="8"/>
  <c r="N301" i="14"/>
  <c r="L302" i="14"/>
  <c r="J303" i="14"/>
  <c r="H304" i="14"/>
  <c r="X304" i="14"/>
  <c r="R307" i="14"/>
  <c r="R319" i="14" s="1"/>
  <c r="P310" i="14"/>
  <c r="N311" i="14"/>
  <c r="L312" i="14"/>
  <c r="J313" i="14"/>
  <c r="R319" i="8"/>
  <c r="J325" i="8"/>
  <c r="J350" i="8" s="1"/>
  <c r="H326" i="14"/>
  <c r="X326" i="14"/>
  <c r="V327" i="14"/>
  <c r="T328" i="14"/>
  <c r="R329" i="8"/>
  <c r="P330" i="14"/>
  <c r="N331" i="14"/>
  <c r="L332" i="14"/>
  <c r="J333" i="8"/>
  <c r="H334" i="14"/>
  <c r="X334" i="14"/>
  <c r="V335" i="14"/>
  <c r="T336" i="14"/>
  <c r="R337" i="14"/>
  <c r="P338" i="14"/>
  <c r="J341" i="14"/>
  <c r="J353" i="14" s="1"/>
  <c r="H344" i="14"/>
  <c r="X344" i="14"/>
  <c r="V345" i="14"/>
  <c r="T346" i="14"/>
  <c r="R347" i="14"/>
  <c r="J353" i="8"/>
  <c r="V355" i="8"/>
  <c r="R359" i="8"/>
  <c r="R384" i="8" s="1"/>
  <c r="P360" i="14"/>
  <c r="N361" i="14"/>
  <c r="L362" i="14"/>
  <c r="J363" i="8"/>
  <c r="H364" i="14"/>
  <c r="X364" i="14"/>
  <c r="V365" i="14"/>
  <c r="T366" i="14"/>
  <c r="R367" i="8"/>
  <c r="P368" i="14"/>
  <c r="N369" i="14"/>
  <c r="L370" i="14"/>
  <c r="J371" i="14"/>
  <c r="H372" i="14"/>
  <c r="X372" i="14"/>
  <c r="R375" i="14"/>
  <c r="R387" i="14" s="1"/>
  <c r="P378" i="14"/>
  <c r="N379" i="14"/>
  <c r="L380" i="14"/>
  <c r="J381" i="14"/>
  <c r="R387" i="8"/>
  <c r="P388" i="8"/>
  <c r="N389" i="8"/>
  <c r="J393" i="8"/>
  <c r="J418" i="8" s="1"/>
  <c r="H394" i="14"/>
  <c r="X394" i="14"/>
  <c r="V395" i="14"/>
  <c r="T396" i="14"/>
  <c r="R397" i="8"/>
  <c r="R422" i="8" s="1"/>
  <c r="P398" i="14"/>
  <c r="N399" i="14"/>
  <c r="L400" i="14"/>
  <c r="J401" i="8"/>
  <c r="H402" i="14"/>
  <c r="X402" i="14"/>
  <c r="V403" i="14"/>
  <c r="T404" i="14"/>
  <c r="R405" i="14"/>
  <c r="P406" i="14"/>
  <c r="J409" i="14"/>
  <c r="J421" i="14" s="1"/>
  <c r="H412" i="14"/>
  <c r="X412" i="14"/>
  <c r="V413" i="14"/>
  <c r="T414" i="14"/>
  <c r="R415" i="14"/>
  <c r="J421" i="8"/>
  <c r="H422" i="8"/>
  <c r="X422" i="8"/>
  <c r="V423" i="8"/>
  <c r="I354" i="14"/>
  <c r="K353" i="14"/>
  <c r="O351" i="8"/>
  <c r="M352" i="8"/>
  <c r="K353" i="8"/>
  <c r="I354" i="8"/>
  <c r="Q386" i="14"/>
  <c r="Q389" i="14"/>
  <c r="Q388" i="14"/>
  <c r="S387" i="14"/>
  <c r="G385" i="8"/>
  <c r="W385" i="8"/>
  <c r="U386" i="8"/>
  <c r="S387" i="8"/>
  <c r="Q388" i="8"/>
  <c r="I420" i="14"/>
  <c r="I422" i="14"/>
  <c r="I423" i="14"/>
  <c r="K421" i="14"/>
  <c r="O419" i="8"/>
  <c r="K421" i="8"/>
  <c r="I422" i="8"/>
  <c r="N302" i="14"/>
  <c r="L303" i="14"/>
  <c r="J304" i="14"/>
  <c r="T307" i="14"/>
  <c r="T319" i="14" s="1"/>
  <c r="R310" i="14"/>
  <c r="R317" i="14" s="1"/>
  <c r="P311" i="14"/>
  <c r="N312" i="14"/>
  <c r="L313" i="14"/>
  <c r="T319" i="8"/>
  <c r="L325" i="8"/>
  <c r="L350" i="8" s="1"/>
  <c r="J326" i="14"/>
  <c r="J325" i="14" s="1"/>
  <c r="J350" i="14" s="1"/>
  <c r="H327" i="14"/>
  <c r="X327" i="14"/>
  <c r="V328" i="14"/>
  <c r="T329" i="8"/>
  <c r="R330" i="14"/>
  <c r="R329" i="14" s="1"/>
  <c r="P331" i="14"/>
  <c r="N332" i="14"/>
  <c r="L333" i="8"/>
  <c r="J334" i="14"/>
  <c r="J333" i="14" s="1"/>
  <c r="H335" i="14"/>
  <c r="X335" i="14"/>
  <c r="V336" i="14"/>
  <c r="T337" i="14"/>
  <c r="R338" i="14"/>
  <c r="L341" i="14"/>
  <c r="L353" i="14" s="1"/>
  <c r="J344" i="14"/>
  <c r="J351" i="14" s="1"/>
  <c r="H345" i="14"/>
  <c r="X345" i="14"/>
  <c r="V346" i="14"/>
  <c r="T347" i="14"/>
  <c r="N352" i="8"/>
  <c r="L353" i="8"/>
  <c r="T359" i="8"/>
  <c r="T384" i="8" s="1"/>
  <c r="R360" i="14"/>
  <c r="R359" i="14" s="1"/>
  <c r="R384" i="14" s="1"/>
  <c r="P361" i="14"/>
  <c r="N362" i="14"/>
  <c r="L363" i="8"/>
  <c r="J364" i="14"/>
  <c r="J363" i="14" s="1"/>
  <c r="H365" i="14"/>
  <c r="X365" i="14"/>
  <c r="V366" i="14"/>
  <c r="T367" i="8"/>
  <c r="R368" i="14"/>
  <c r="R367" i="14" s="1"/>
  <c r="P369" i="14"/>
  <c r="N370" i="14"/>
  <c r="L371" i="14"/>
  <c r="J372" i="14"/>
  <c r="T375" i="14"/>
  <c r="T387" i="14" s="1"/>
  <c r="R378" i="14"/>
  <c r="R385" i="14" s="1"/>
  <c r="P379" i="14"/>
  <c r="N380" i="14"/>
  <c r="L381" i="14"/>
  <c r="V386" i="8"/>
  <c r="T387" i="8"/>
  <c r="L393" i="8"/>
  <c r="L418" i="8" s="1"/>
  <c r="J394" i="14"/>
  <c r="J393" i="14" s="1"/>
  <c r="J418" i="14" s="1"/>
  <c r="H395" i="14"/>
  <c r="X395" i="14"/>
  <c r="V396" i="14"/>
  <c r="T397" i="8"/>
  <c r="R398" i="14"/>
  <c r="R397" i="14" s="1"/>
  <c r="P399" i="14"/>
  <c r="N400" i="14"/>
  <c r="L401" i="8"/>
  <c r="J402" i="14"/>
  <c r="J401" i="14" s="1"/>
  <c r="H403" i="14"/>
  <c r="X403" i="14"/>
  <c r="V404" i="14"/>
  <c r="T405" i="14"/>
  <c r="R406" i="14"/>
  <c r="L409" i="14"/>
  <c r="L421" i="14" s="1"/>
  <c r="J412" i="14"/>
  <c r="J419" i="14" s="1"/>
  <c r="H413" i="14"/>
  <c r="X413" i="14"/>
  <c r="V414" i="14"/>
  <c r="T415" i="14"/>
  <c r="N420" i="8"/>
  <c r="L421" i="8"/>
  <c r="K352" i="14"/>
  <c r="K355" i="14"/>
  <c r="M353" i="14"/>
  <c r="Q351" i="8"/>
  <c r="O352" i="8"/>
  <c r="M353" i="8"/>
  <c r="K354" i="8"/>
  <c r="S386" i="14"/>
  <c r="U387" i="14"/>
  <c r="I385" i="8"/>
  <c r="W386" i="8"/>
  <c r="U387" i="8"/>
  <c r="K420" i="14"/>
  <c r="M421" i="14"/>
  <c r="Q419" i="8"/>
  <c r="O420" i="8"/>
  <c r="M421" i="8"/>
  <c r="R351" i="8"/>
  <c r="P352" i="8"/>
  <c r="N353" i="8"/>
  <c r="J385" i="8"/>
  <c r="X386" i="8"/>
  <c r="V387" i="8"/>
  <c r="P420" i="8"/>
  <c r="N421" i="8"/>
  <c r="Q312" i="14"/>
  <c r="O325" i="8"/>
  <c r="O350" i="8" s="1"/>
  <c r="M326" i="14"/>
  <c r="M325" i="14" s="1"/>
  <c r="M350" i="14" s="1"/>
  <c r="I328" i="14"/>
  <c r="G329" i="8"/>
  <c r="U330" i="14"/>
  <c r="U329" i="14" s="1"/>
  <c r="Q332" i="14"/>
  <c r="M334" i="14"/>
  <c r="M333" i="14" s="1"/>
  <c r="I336" i="14"/>
  <c r="U338" i="14"/>
  <c r="O353" i="14"/>
  <c r="M344" i="14"/>
  <c r="M351" i="14" s="1"/>
  <c r="I346" i="14"/>
  <c r="S351" i="8"/>
  <c r="Q352" i="8"/>
  <c r="O353" i="8"/>
  <c r="G359" i="8"/>
  <c r="G384" i="8" s="1"/>
  <c r="W359" i="8"/>
  <c r="W384" i="8" s="1"/>
  <c r="U360" i="14"/>
  <c r="U359" i="14" s="1"/>
  <c r="U384" i="14" s="1"/>
  <c r="Q362" i="14"/>
  <c r="O363" i="8"/>
  <c r="O388" i="8" s="1"/>
  <c r="M364" i="14"/>
  <c r="M363" i="14" s="1"/>
  <c r="I366" i="14"/>
  <c r="G367" i="8"/>
  <c r="U368" i="14"/>
  <c r="U367" i="14" s="1"/>
  <c r="Q370" i="14"/>
  <c r="M372" i="14"/>
  <c r="G387" i="14"/>
  <c r="W387" i="14"/>
  <c r="U378" i="14"/>
  <c r="U385" i="14" s="1"/>
  <c r="Q380" i="14"/>
  <c r="K385" i="8"/>
  <c r="I386" i="8"/>
  <c r="G387" i="8"/>
  <c r="W387" i="8"/>
  <c r="U388" i="8"/>
  <c r="M394" i="14"/>
  <c r="M393" i="14" s="1"/>
  <c r="M418" i="14" s="1"/>
  <c r="I396" i="14"/>
  <c r="U398" i="14"/>
  <c r="U397" i="14" s="1"/>
  <c r="Q400" i="14"/>
  <c r="M402" i="14"/>
  <c r="M401" i="14" s="1"/>
  <c r="I404" i="14"/>
  <c r="U406" i="14"/>
  <c r="O421" i="14"/>
  <c r="M412" i="14"/>
  <c r="M419" i="14" s="1"/>
  <c r="I414" i="14"/>
  <c r="S419" i="8"/>
  <c r="Q420" i="8"/>
  <c r="O421" i="8"/>
  <c r="V300" i="14"/>
  <c r="T301" i="14"/>
  <c r="T299" i="14" s="1"/>
  <c r="R302" i="14"/>
  <c r="P303" i="14"/>
  <c r="N304" i="14"/>
  <c r="H307" i="14"/>
  <c r="H319" i="14" s="1"/>
  <c r="X307" i="14"/>
  <c r="X319" i="14" s="1"/>
  <c r="V310" i="14"/>
  <c r="T311" i="14"/>
  <c r="R312" i="14"/>
  <c r="P313" i="14"/>
  <c r="H319" i="8"/>
  <c r="X319" i="8"/>
  <c r="N326" i="14"/>
  <c r="L327" i="14"/>
  <c r="L325" i="14" s="1"/>
  <c r="L350" i="14" s="1"/>
  <c r="J328" i="14"/>
  <c r="V330" i="14"/>
  <c r="T331" i="14"/>
  <c r="T329" i="14" s="1"/>
  <c r="R332" i="14"/>
  <c r="N334" i="14"/>
  <c r="L335" i="14"/>
  <c r="L333" i="14" s="1"/>
  <c r="J336" i="14"/>
  <c r="H337" i="14"/>
  <c r="X337" i="14"/>
  <c r="V338" i="14"/>
  <c r="P341" i="14"/>
  <c r="P353" i="14" s="1"/>
  <c r="N344" i="14"/>
  <c r="L345" i="14"/>
  <c r="L351" i="14" s="1"/>
  <c r="J346" i="14"/>
  <c r="H347" i="14"/>
  <c r="X347" i="14"/>
  <c r="T351" i="8"/>
  <c r="P353" i="8"/>
  <c r="N354" i="8"/>
  <c r="V360" i="14"/>
  <c r="T361" i="14"/>
  <c r="T359" i="14" s="1"/>
  <c r="T384" i="14" s="1"/>
  <c r="R362" i="14"/>
  <c r="N364" i="14"/>
  <c r="L365" i="14"/>
  <c r="L363" i="14" s="1"/>
  <c r="J366" i="14"/>
  <c r="V368" i="14"/>
  <c r="T369" i="14"/>
  <c r="T367" i="14" s="1"/>
  <c r="R370" i="14"/>
  <c r="P371" i="14"/>
  <c r="N372" i="14"/>
  <c r="H375" i="14"/>
  <c r="H387" i="14" s="1"/>
  <c r="X375" i="14"/>
  <c r="X387" i="14" s="1"/>
  <c r="V378" i="14"/>
  <c r="T379" i="14"/>
  <c r="T385" i="14" s="1"/>
  <c r="R380" i="14"/>
  <c r="P381" i="14"/>
  <c r="L385" i="8"/>
  <c r="H387" i="8"/>
  <c r="X387" i="8"/>
  <c r="V388" i="8"/>
  <c r="N394" i="14"/>
  <c r="L395" i="14"/>
  <c r="L393" i="14" s="1"/>
  <c r="L418" i="14" s="1"/>
  <c r="J396" i="14"/>
  <c r="V398" i="14"/>
  <c r="T399" i="14"/>
  <c r="T397" i="14" s="1"/>
  <c r="R400" i="14"/>
  <c r="N402" i="14"/>
  <c r="N401" i="14" s="1"/>
  <c r="L403" i="14"/>
  <c r="L401" i="14" s="1"/>
  <c r="J404" i="14"/>
  <c r="H405" i="14"/>
  <c r="X405" i="14"/>
  <c r="V406" i="14"/>
  <c r="P409" i="14"/>
  <c r="P421" i="14" s="1"/>
  <c r="N412" i="14"/>
  <c r="L413" i="14"/>
  <c r="L419" i="14" s="1"/>
  <c r="J414" i="14"/>
  <c r="H415" i="14"/>
  <c r="X415" i="14"/>
  <c r="T419" i="8"/>
  <c r="P421" i="8"/>
  <c r="N422" i="8"/>
  <c r="M317" i="8"/>
  <c r="O352" i="14"/>
  <c r="O355" i="14"/>
  <c r="O354" i="14"/>
  <c r="Q353" i="14"/>
  <c r="U351" i="8"/>
  <c r="Q353" i="8"/>
  <c r="G388" i="14"/>
  <c r="G389" i="14"/>
  <c r="G386" i="14"/>
  <c r="W388" i="14"/>
  <c r="I387" i="14"/>
  <c r="M385" i="8"/>
  <c r="I387" i="8"/>
  <c r="W388" i="8"/>
  <c r="O422" i="14"/>
  <c r="O420" i="14"/>
  <c r="O423" i="14"/>
  <c r="Q421" i="14"/>
  <c r="U419" i="8"/>
  <c r="Q421" i="8"/>
  <c r="O422" i="8"/>
  <c r="X300" i="14"/>
  <c r="V301" i="14"/>
  <c r="T302" i="14"/>
  <c r="R303" i="14"/>
  <c r="P304" i="14"/>
  <c r="J307" i="14"/>
  <c r="J319" i="14" s="1"/>
  <c r="H310" i="14"/>
  <c r="X310" i="14"/>
  <c r="V311" i="14"/>
  <c r="T312" i="14"/>
  <c r="R313" i="14"/>
  <c r="N317" i="8"/>
  <c r="J319" i="8"/>
  <c r="R325" i="8"/>
  <c r="R350" i="8" s="1"/>
  <c r="P326" i="14"/>
  <c r="N327" i="14"/>
  <c r="L328" i="14"/>
  <c r="J329" i="8"/>
  <c r="H330" i="14"/>
  <c r="X330" i="14"/>
  <c r="V331" i="14"/>
  <c r="T332" i="14"/>
  <c r="R333" i="8"/>
  <c r="P334" i="14"/>
  <c r="N335" i="14"/>
  <c r="L336" i="14"/>
  <c r="J337" i="14"/>
  <c r="H338" i="14"/>
  <c r="X338" i="14"/>
  <c r="R341" i="14"/>
  <c r="R353" i="14" s="1"/>
  <c r="P344" i="14"/>
  <c r="N345" i="14"/>
  <c r="L346" i="14"/>
  <c r="J347" i="14"/>
  <c r="V351" i="8"/>
  <c r="R353" i="8"/>
  <c r="P354" i="8"/>
  <c r="J359" i="8"/>
  <c r="J384" i="8" s="1"/>
  <c r="H360" i="14"/>
  <c r="X360" i="14"/>
  <c r="V361" i="14"/>
  <c r="T362" i="14"/>
  <c r="R363" i="8"/>
  <c r="P364" i="14"/>
  <c r="N365" i="14"/>
  <c r="L366" i="14"/>
  <c r="J367" i="8"/>
  <c r="H368" i="14"/>
  <c r="X368" i="14"/>
  <c r="V369" i="14"/>
  <c r="T370" i="14"/>
  <c r="R371" i="14"/>
  <c r="P372" i="14"/>
  <c r="J375" i="14"/>
  <c r="J387" i="14" s="1"/>
  <c r="H378" i="14"/>
  <c r="X378" i="14"/>
  <c r="V379" i="14"/>
  <c r="T380" i="14"/>
  <c r="R381" i="14"/>
  <c r="N385" i="8"/>
  <c r="J387" i="8"/>
  <c r="X388" i="8"/>
  <c r="P394" i="14"/>
  <c r="N395" i="14"/>
  <c r="L396" i="14"/>
  <c r="H398" i="14"/>
  <c r="X398" i="14"/>
  <c r="V399" i="14"/>
  <c r="T400" i="14"/>
  <c r="P402" i="14"/>
  <c r="N403" i="14"/>
  <c r="L404" i="14"/>
  <c r="J405" i="14"/>
  <c r="H406" i="14"/>
  <c r="X406" i="14"/>
  <c r="R409" i="14"/>
  <c r="R421" i="14" s="1"/>
  <c r="P412" i="14"/>
  <c r="N413" i="14"/>
  <c r="L414" i="14"/>
  <c r="J415" i="14"/>
  <c r="V419" i="8"/>
  <c r="R421" i="8"/>
  <c r="P422" i="8"/>
  <c r="S353" i="14"/>
  <c r="G351" i="8"/>
  <c r="W351" i="8"/>
  <c r="S353" i="8"/>
  <c r="S363" i="8"/>
  <c r="S389" i="8" s="1"/>
  <c r="K367" i="8"/>
  <c r="K387" i="14"/>
  <c r="O385" i="8"/>
  <c r="K387" i="8"/>
  <c r="K397" i="8"/>
  <c r="K423" i="8" s="1"/>
  <c r="S401" i="8"/>
  <c r="Q420" i="14"/>
  <c r="Q422" i="14"/>
  <c r="Q423" i="14"/>
  <c r="S421" i="14"/>
  <c r="G419" i="8"/>
  <c r="W419" i="8"/>
  <c r="S421" i="8"/>
  <c r="J300" i="14"/>
  <c r="H301" i="14"/>
  <c r="X301" i="14"/>
  <c r="V302" i="14"/>
  <c r="T303" i="14"/>
  <c r="R304" i="14"/>
  <c r="L307" i="14"/>
  <c r="L319" i="14" s="1"/>
  <c r="J310" i="14"/>
  <c r="J317" i="14" s="1"/>
  <c r="H311" i="14"/>
  <c r="X311" i="14"/>
  <c r="V312" i="14"/>
  <c r="T313" i="14"/>
  <c r="P317" i="8"/>
  <c r="L319" i="8"/>
  <c r="R326" i="14"/>
  <c r="R325" i="14" s="1"/>
  <c r="R350" i="14" s="1"/>
  <c r="P327" i="14"/>
  <c r="N328" i="14"/>
  <c r="L329" i="8"/>
  <c r="J330" i="14"/>
  <c r="J329" i="14" s="1"/>
  <c r="H331" i="14"/>
  <c r="X331" i="14"/>
  <c r="V332" i="14"/>
  <c r="T333" i="8"/>
  <c r="R334" i="14"/>
  <c r="R333" i="14" s="1"/>
  <c r="P335" i="14"/>
  <c r="N336" i="14"/>
  <c r="L337" i="14"/>
  <c r="J338" i="14"/>
  <c r="T341" i="14"/>
  <c r="T353" i="14" s="1"/>
  <c r="R344" i="14"/>
  <c r="R351" i="14" s="1"/>
  <c r="P345" i="14"/>
  <c r="N346" i="14"/>
  <c r="L347" i="14"/>
  <c r="H351" i="8"/>
  <c r="X351" i="8"/>
  <c r="T353" i="8"/>
  <c r="L359" i="8"/>
  <c r="L384" i="8" s="1"/>
  <c r="J360" i="14"/>
  <c r="J359" i="14" s="1"/>
  <c r="J384" i="14" s="1"/>
  <c r="H361" i="14"/>
  <c r="X361" i="14"/>
  <c r="V362" i="14"/>
  <c r="T363" i="8"/>
  <c r="R364" i="14"/>
  <c r="R363" i="14" s="1"/>
  <c r="P365" i="14"/>
  <c r="N366" i="14"/>
  <c r="L367" i="8"/>
  <c r="J368" i="14"/>
  <c r="J367" i="14" s="1"/>
  <c r="H369" i="14"/>
  <c r="X369" i="14"/>
  <c r="V370" i="14"/>
  <c r="T371" i="14"/>
  <c r="R372" i="14"/>
  <c r="L375" i="14"/>
  <c r="L387" i="14" s="1"/>
  <c r="J378" i="14"/>
  <c r="J385" i="14" s="1"/>
  <c r="H379" i="14"/>
  <c r="X379" i="14"/>
  <c r="V380" i="14"/>
  <c r="T381" i="14"/>
  <c r="P385" i="8"/>
  <c r="L387" i="8"/>
  <c r="T393" i="8"/>
  <c r="T418" i="8" s="1"/>
  <c r="R394" i="14"/>
  <c r="R393" i="14" s="1"/>
  <c r="R418" i="14" s="1"/>
  <c r="P395" i="14"/>
  <c r="N396" i="14"/>
  <c r="L397" i="8"/>
  <c r="J398" i="14"/>
  <c r="J397" i="14" s="1"/>
  <c r="H399" i="14"/>
  <c r="X399" i="14"/>
  <c r="V400" i="14"/>
  <c r="T401" i="8"/>
  <c r="R402" i="14"/>
  <c r="R401" i="14" s="1"/>
  <c r="P403" i="14"/>
  <c r="N404" i="14"/>
  <c r="L405" i="14"/>
  <c r="J406" i="14"/>
  <c r="T409" i="14"/>
  <c r="T421" i="14" s="1"/>
  <c r="R412" i="14"/>
  <c r="R419" i="14" s="1"/>
  <c r="P413" i="14"/>
  <c r="N414" i="14"/>
  <c r="L415" i="14"/>
  <c r="H419" i="8"/>
  <c r="X419" i="8"/>
  <c r="T421" i="8"/>
  <c r="C348" i="10" l="1"/>
  <c r="I388" i="14"/>
  <c r="I389" i="14"/>
  <c r="K321" i="14"/>
  <c r="G348" i="9"/>
  <c r="G344" i="9"/>
  <c r="O116" i="14"/>
  <c r="J96" i="12"/>
  <c r="N14" i="13"/>
  <c r="N41" i="11" s="1"/>
  <c r="I18" i="13"/>
  <c r="I45" i="11" s="1"/>
  <c r="I45" i="12" s="1"/>
  <c r="J55" i="12"/>
  <c r="G28" i="6"/>
  <c r="G41" i="11"/>
  <c r="M30" i="13"/>
  <c r="M57" i="11" s="1"/>
  <c r="Q72" i="6"/>
  <c r="X22" i="13"/>
  <c r="Q22" i="13"/>
  <c r="D200" i="10"/>
  <c r="H22" i="13"/>
  <c r="H49" i="11" s="1"/>
  <c r="H47" i="11" s="1"/>
  <c r="K60" i="12"/>
  <c r="K18" i="6"/>
  <c r="H69" i="5"/>
  <c r="D9" i="3"/>
  <c r="T29" i="7"/>
  <c r="T56" i="5" s="1"/>
  <c r="T52" i="5"/>
  <c r="H31" i="13"/>
  <c r="H58" i="11" s="1"/>
  <c r="Q13" i="6"/>
  <c r="J30" i="13"/>
  <c r="J57" i="11" s="1"/>
  <c r="P31" i="13"/>
  <c r="P58" i="11" s="1"/>
  <c r="L18" i="13"/>
  <c r="L45" i="11" s="1"/>
  <c r="U18" i="13"/>
  <c r="U45" i="11" s="1"/>
  <c r="Q45" i="12" s="1"/>
  <c r="F276" i="9"/>
  <c r="G58" i="6"/>
  <c r="N98" i="13"/>
  <c r="M38" i="13"/>
  <c r="S71" i="5"/>
  <c r="S71" i="6" s="1"/>
  <c r="J152" i="13"/>
  <c r="N15" i="13"/>
  <c r="I14" i="13"/>
  <c r="I12" i="13" s="1"/>
  <c r="O58" i="12"/>
  <c r="F188" i="10"/>
  <c r="F270" i="9"/>
  <c r="M66" i="12"/>
  <c r="Q17" i="6"/>
  <c r="N125" i="13"/>
  <c r="U9" i="13"/>
  <c r="R18" i="13"/>
  <c r="R45" i="11" s="1"/>
  <c r="N45" i="12" s="1"/>
  <c r="T8" i="13"/>
  <c r="S29" i="6"/>
  <c r="D115" i="4"/>
  <c r="E277" i="10"/>
  <c r="H72" i="6"/>
  <c r="U47" i="5"/>
  <c r="U18" i="5"/>
  <c r="O45" i="12"/>
  <c r="I355" i="14"/>
  <c r="W455" i="8"/>
  <c r="K21" i="12"/>
  <c r="H91" i="6"/>
  <c r="R13" i="6"/>
  <c r="S13" i="5"/>
  <c r="O13" i="6" s="1"/>
  <c r="G8" i="5"/>
  <c r="I25" i="6"/>
  <c r="M84" i="6"/>
  <c r="T77" i="6"/>
  <c r="G116" i="14"/>
  <c r="M114" i="5"/>
  <c r="G150" i="14"/>
  <c r="V397" i="14"/>
  <c r="T125" i="14"/>
  <c r="H429" i="4"/>
  <c r="N17" i="6"/>
  <c r="W6" i="5"/>
  <c r="Q76" i="6"/>
  <c r="S86" i="6"/>
  <c r="S354" i="14"/>
  <c r="J17" i="6"/>
  <c r="O354" i="8"/>
  <c r="T231" i="14"/>
  <c r="F356" i="10"/>
  <c r="H439" i="3"/>
  <c r="Q455" i="8"/>
  <c r="Q87" i="6"/>
  <c r="G6" i="5"/>
  <c r="C8" i="3" s="1"/>
  <c r="H435" i="4"/>
  <c r="O77" i="5"/>
  <c r="K77" i="6" s="1"/>
  <c r="W389" i="14"/>
  <c r="T155" i="14"/>
  <c r="P367" i="14"/>
  <c r="X351" i="14"/>
  <c r="X325" i="14"/>
  <c r="X350" i="14" s="1"/>
  <c r="E350" i="10"/>
  <c r="S321" i="14"/>
  <c r="N363" i="14"/>
  <c r="T291" i="14"/>
  <c r="T316" i="14" s="1"/>
  <c r="Q87" i="14"/>
  <c r="G338" i="9" s="1"/>
  <c r="W420" i="14"/>
  <c r="W423" i="14"/>
  <c r="X129" i="14"/>
  <c r="G151" i="14"/>
  <c r="G117" i="14"/>
  <c r="G148" i="14"/>
  <c r="G114" i="14"/>
  <c r="P333" i="14"/>
  <c r="L159" i="14"/>
  <c r="W287" i="14"/>
  <c r="C439" i="10"/>
  <c r="E348" i="10"/>
  <c r="X155" i="14"/>
  <c r="X125" i="14"/>
  <c r="E281" i="10"/>
  <c r="D274" i="10"/>
  <c r="C281" i="10"/>
  <c r="F272" i="9"/>
  <c r="I58" i="12"/>
  <c r="C192" i="10"/>
  <c r="F273" i="9"/>
  <c r="E196" i="10"/>
  <c r="Q51" i="12"/>
  <c r="D277" i="10"/>
  <c r="T51" i="12"/>
  <c r="F268" i="10"/>
  <c r="F200" i="10"/>
  <c r="F192" i="10"/>
  <c r="F198" i="10"/>
  <c r="T58" i="12"/>
  <c r="F196" i="9"/>
  <c r="F271" i="9"/>
  <c r="X299" i="14"/>
  <c r="X320" i="14" s="1"/>
  <c r="D356" i="10"/>
  <c r="X121" i="14"/>
  <c r="I105" i="6"/>
  <c r="S98" i="6"/>
  <c r="X163" i="14"/>
  <c r="X185" i="14" s="1"/>
  <c r="E112" i="3"/>
  <c r="O388" i="14"/>
  <c r="L121" i="14"/>
  <c r="G352" i="10"/>
  <c r="H436" i="4"/>
  <c r="N19" i="6"/>
  <c r="I249" i="14"/>
  <c r="Q96" i="12"/>
  <c r="L82" i="12"/>
  <c r="H84" i="6"/>
  <c r="P13" i="6"/>
  <c r="N81" i="12"/>
  <c r="J95" i="14"/>
  <c r="N90" i="5"/>
  <c r="N14" i="5" s="1"/>
  <c r="F433" i="10"/>
  <c r="U114" i="14"/>
  <c r="F358" i="10"/>
  <c r="X385" i="14"/>
  <c r="X359" i="14"/>
  <c r="X384" i="14" s="1"/>
  <c r="L227" i="14"/>
  <c r="L155" i="14"/>
  <c r="L180" i="14" s="1"/>
  <c r="M88" i="12"/>
  <c r="H81" i="12"/>
  <c r="G439" i="10"/>
  <c r="T82" i="12"/>
  <c r="S92" i="6"/>
  <c r="K76" i="6"/>
  <c r="G115" i="6"/>
  <c r="T84" i="6"/>
  <c r="Q83" i="5"/>
  <c r="Q83" i="6" s="1"/>
  <c r="D435" i="10"/>
  <c r="V197" i="14"/>
  <c r="V219" i="14" s="1"/>
  <c r="P227" i="14"/>
  <c r="P252" i="14" s="1"/>
  <c r="G360" i="10"/>
  <c r="U12" i="5"/>
  <c r="M13" i="6"/>
  <c r="H428" i="3"/>
  <c r="W151" i="14"/>
  <c r="Q85" i="6"/>
  <c r="N21" i="6"/>
  <c r="Q354" i="14"/>
  <c r="C109" i="3"/>
  <c r="X333" i="14"/>
  <c r="P317" i="14"/>
  <c r="N397" i="14"/>
  <c r="H437" i="4"/>
  <c r="H87" i="6"/>
  <c r="T193" i="14"/>
  <c r="T215" i="14"/>
  <c r="O318" i="14"/>
  <c r="L81" i="12"/>
  <c r="E23" i="4"/>
  <c r="E39" i="4" s="1"/>
  <c r="V28" i="5"/>
  <c r="C23" i="4" s="1"/>
  <c r="K455" i="8"/>
  <c r="I427" i="8"/>
  <c r="H330" i="3" s="1"/>
  <c r="V455" i="8"/>
  <c r="H438" i="3"/>
  <c r="K435" i="8"/>
  <c r="V115" i="5"/>
  <c r="O386" i="14"/>
  <c r="H397" i="14"/>
  <c r="N393" i="14"/>
  <c r="N418" i="14" s="1"/>
  <c r="O389" i="14"/>
  <c r="V363" i="14"/>
  <c r="Q320" i="8"/>
  <c r="F435" i="10"/>
  <c r="P20" i="6"/>
  <c r="R28" i="6"/>
  <c r="O9" i="6"/>
  <c r="N98" i="6"/>
  <c r="O92" i="6"/>
  <c r="S16" i="5"/>
  <c r="O16" i="6" s="1"/>
  <c r="N125" i="14"/>
  <c r="K20" i="12"/>
  <c r="R19" i="6"/>
  <c r="R9" i="6"/>
  <c r="R108" i="6"/>
  <c r="G98" i="6"/>
  <c r="K19" i="5"/>
  <c r="G19" i="6" s="1"/>
  <c r="X321" i="8"/>
  <c r="N359" i="14"/>
  <c r="N384" i="14" s="1"/>
  <c r="P197" i="14"/>
  <c r="N96" i="12"/>
  <c r="P77" i="5"/>
  <c r="P77" i="6" s="1"/>
  <c r="L80" i="6"/>
  <c r="F437" i="10"/>
  <c r="O389" i="8"/>
  <c r="C437" i="10"/>
  <c r="J291" i="14"/>
  <c r="J316" i="14" s="1"/>
  <c r="J261" i="14"/>
  <c r="J286" i="14" s="1"/>
  <c r="Q9" i="6"/>
  <c r="K422" i="14"/>
  <c r="N385" i="14"/>
  <c r="E431" i="10"/>
  <c r="V257" i="14"/>
  <c r="V282" i="14" s="1"/>
  <c r="N231" i="14"/>
  <c r="V215" i="14"/>
  <c r="V189" i="14"/>
  <c r="V214" i="14" s="1"/>
  <c r="N163" i="14"/>
  <c r="D441" i="10"/>
  <c r="E328" i="9"/>
  <c r="L95" i="12"/>
  <c r="R455" i="8"/>
  <c r="P100" i="12"/>
  <c r="H430" i="4"/>
  <c r="K117" i="6"/>
  <c r="T114" i="5"/>
  <c r="F348" i="10"/>
  <c r="H163" i="14"/>
  <c r="N227" i="14"/>
  <c r="H100" i="12"/>
  <c r="R99" i="12"/>
  <c r="L91" i="14"/>
  <c r="G8" i="6"/>
  <c r="G29" i="6"/>
  <c r="M24" i="6"/>
  <c r="T317" i="14"/>
  <c r="L163" i="14"/>
  <c r="H440" i="4"/>
  <c r="P96" i="12"/>
  <c r="D354" i="10"/>
  <c r="V295" i="14"/>
  <c r="R77" i="6"/>
  <c r="O90" i="5"/>
  <c r="O119" i="5" s="1"/>
  <c r="J283" i="14"/>
  <c r="S218" i="8"/>
  <c r="P257" i="14"/>
  <c r="P282" i="14" s="1"/>
  <c r="Q88" i="12"/>
  <c r="H431" i="3"/>
  <c r="I82" i="12"/>
  <c r="G441" i="10"/>
  <c r="S455" i="8"/>
  <c r="Q435" i="8"/>
  <c r="Q457" i="8" s="1"/>
  <c r="M354" i="8"/>
  <c r="V333" i="14"/>
  <c r="V352" i="14" s="1"/>
  <c r="Q181" i="14"/>
  <c r="V291" i="14"/>
  <c r="V316" i="14" s="1"/>
  <c r="W31" i="8"/>
  <c r="W101" i="5" s="1"/>
  <c r="W97" i="5"/>
  <c r="I181" i="14"/>
  <c r="N215" i="14"/>
  <c r="H441" i="3"/>
  <c r="L257" i="14"/>
  <c r="L282" i="14" s="1"/>
  <c r="D350" i="10"/>
  <c r="D348" i="10"/>
  <c r="F350" i="10"/>
  <c r="H432" i="3"/>
  <c r="X455" i="8"/>
  <c r="V435" i="8"/>
  <c r="V454" i="8" s="1"/>
  <c r="Q355" i="14"/>
  <c r="H317" i="14"/>
  <c r="H419" i="14"/>
  <c r="H393" i="14"/>
  <c r="H418" i="14" s="1"/>
  <c r="H351" i="14"/>
  <c r="H325" i="14"/>
  <c r="H350" i="14" s="1"/>
  <c r="N329" i="14"/>
  <c r="S318" i="14"/>
  <c r="L261" i="14"/>
  <c r="T159" i="14"/>
  <c r="T185" i="14" s="1"/>
  <c r="K253" i="8"/>
  <c r="H440" i="3"/>
  <c r="H114" i="5"/>
  <c r="E9" i="3"/>
  <c r="V231" i="14"/>
  <c r="O431" i="8"/>
  <c r="Q352" i="14"/>
  <c r="M321" i="8"/>
  <c r="E352" i="10"/>
  <c r="V265" i="14"/>
  <c r="E429" i="10"/>
  <c r="D429" i="10"/>
  <c r="H439" i="4"/>
  <c r="S12" i="6"/>
  <c r="V129" i="14"/>
  <c r="V148" i="14" s="1"/>
  <c r="T257" i="14"/>
  <c r="F341" i="9" s="1"/>
  <c r="L231" i="14"/>
  <c r="L250" i="14" s="1"/>
  <c r="K321" i="8"/>
  <c r="R100" i="12"/>
  <c r="C360" i="9"/>
  <c r="S388" i="8"/>
  <c r="V317" i="14"/>
  <c r="N223" i="14"/>
  <c r="E335" i="9" s="1"/>
  <c r="N155" i="14"/>
  <c r="D335" i="9" s="1"/>
  <c r="P295" i="14"/>
  <c r="N121" i="14"/>
  <c r="H438" i="4"/>
  <c r="T99" i="12"/>
  <c r="O219" i="14"/>
  <c r="O87" i="6"/>
  <c r="J25" i="6"/>
  <c r="T227" i="14"/>
  <c r="T253" i="14" s="1"/>
  <c r="S20" i="12"/>
  <c r="E354" i="10"/>
  <c r="P393" i="14"/>
  <c r="P418" i="14" s="1"/>
  <c r="P351" i="14"/>
  <c r="P325" i="14"/>
  <c r="P350" i="14" s="1"/>
  <c r="S388" i="14"/>
  <c r="N261" i="14"/>
  <c r="N193" i="14"/>
  <c r="R295" i="14"/>
  <c r="R320" i="14" s="1"/>
  <c r="R265" i="14"/>
  <c r="R284" i="14" s="1"/>
  <c r="R189" i="14"/>
  <c r="R214" i="14" s="1"/>
  <c r="I100" i="12"/>
  <c r="N89" i="12"/>
  <c r="H431" i="4"/>
  <c r="S83" i="5"/>
  <c r="S83" i="6" s="1"/>
  <c r="H367" i="14"/>
  <c r="H386" i="14" s="1"/>
  <c r="N333" i="14"/>
  <c r="N352" i="14" s="1"/>
  <c r="V193" i="14"/>
  <c r="J455" i="8"/>
  <c r="P88" i="12"/>
  <c r="M96" i="12"/>
  <c r="H432" i="4"/>
  <c r="G431" i="8"/>
  <c r="L265" i="14"/>
  <c r="L284" i="14" s="1"/>
  <c r="P419" i="14"/>
  <c r="V359" i="14"/>
  <c r="V384" i="14" s="1"/>
  <c r="V121" i="14"/>
  <c r="V146" i="14" s="1"/>
  <c r="G352" i="9"/>
  <c r="G348" i="10"/>
  <c r="H89" i="12"/>
  <c r="G340" i="9"/>
  <c r="H24" i="6"/>
  <c r="M20" i="6"/>
  <c r="K114" i="5"/>
  <c r="K114" i="6" s="1"/>
  <c r="E12" i="3"/>
  <c r="J299" i="14"/>
  <c r="J320" i="14" s="1"/>
  <c r="P363" i="14"/>
  <c r="P389" i="14" s="1"/>
  <c r="T261" i="14"/>
  <c r="H231" i="14"/>
  <c r="H252" i="14" s="1"/>
  <c r="U455" i="8"/>
  <c r="T455" i="8"/>
  <c r="J88" i="12"/>
  <c r="C360" i="10"/>
  <c r="Q38" i="12"/>
  <c r="N38" i="12"/>
  <c r="S115" i="6"/>
  <c r="L70" i="6"/>
  <c r="J117" i="6"/>
  <c r="T12" i="6"/>
  <c r="P91" i="6"/>
  <c r="S8" i="6"/>
  <c r="X7" i="5"/>
  <c r="O19" i="6"/>
  <c r="G39" i="6"/>
  <c r="T91" i="6"/>
  <c r="K20" i="6"/>
  <c r="R17" i="6"/>
  <c r="T354" i="14"/>
  <c r="T355" i="14"/>
  <c r="T352" i="14"/>
  <c r="X7" i="13"/>
  <c r="X36" i="11"/>
  <c r="J60" i="12"/>
  <c r="L423" i="14"/>
  <c r="L420" i="14"/>
  <c r="L422" i="14"/>
  <c r="H7" i="13"/>
  <c r="H36" i="11"/>
  <c r="H34" i="11" s="1"/>
  <c r="X112" i="14"/>
  <c r="G345" i="9"/>
  <c r="J282" i="14"/>
  <c r="F331" i="9"/>
  <c r="I282" i="14"/>
  <c r="F330" i="9"/>
  <c r="U25" i="13"/>
  <c r="U29" i="13" s="1"/>
  <c r="U53" i="11"/>
  <c r="J6" i="13"/>
  <c r="J42" i="13" s="1"/>
  <c r="J35" i="11"/>
  <c r="H112" i="14"/>
  <c r="G329" i="9"/>
  <c r="N58" i="12"/>
  <c r="I146" i="14"/>
  <c r="C330" i="9"/>
  <c r="P57" i="12"/>
  <c r="N12" i="13"/>
  <c r="Q180" i="14"/>
  <c r="D338" i="9"/>
  <c r="M13" i="13"/>
  <c r="M42" i="11"/>
  <c r="V25" i="13"/>
  <c r="V29" i="13" s="1"/>
  <c r="V53" i="11"/>
  <c r="R112" i="14"/>
  <c r="G339" i="9"/>
  <c r="G355" i="9" s="1"/>
  <c r="I6" i="13"/>
  <c r="I42" i="13" s="1"/>
  <c r="I35" i="11"/>
  <c r="C103" i="3"/>
  <c r="M116" i="14"/>
  <c r="M114" i="14"/>
  <c r="M117" i="14"/>
  <c r="P60" i="12"/>
  <c r="X20" i="13"/>
  <c r="X49" i="11"/>
  <c r="I57" i="12"/>
  <c r="N65" i="11"/>
  <c r="T423" i="14"/>
  <c r="T420" i="14"/>
  <c r="T422" i="14"/>
  <c r="Q287" i="14"/>
  <c r="Q286" i="14"/>
  <c r="Q284" i="14"/>
  <c r="H20" i="13"/>
  <c r="Q20" i="13"/>
  <c r="Q49" i="11"/>
  <c r="R25" i="13"/>
  <c r="R29" i="13" s="1"/>
  <c r="R53" i="11"/>
  <c r="Q146" i="14"/>
  <c r="C338" i="9"/>
  <c r="R248" i="14"/>
  <c r="E339" i="9"/>
  <c r="I184" i="14"/>
  <c r="I185" i="14"/>
  <c r="I182" i="14"/>
  <c r="Q151" i="14"/>
  <c r="Q150" i="14"/>
  <c r="Q148" i="14"/>
  <c r="T20" i="13"/>
  <c r="T49" i="11"/>
  <c r="X117" i="14"/>
  <c r="X116" i="14"/>
  <c r="X114" i="14"/>
  <c r="H45" i="12"/>
  <c r="J284" i="14"/>
  <c r="N13" i="13"/>
  <c r="N42" i="11"/>
  <c r="K43" i="13"/>
  <c r="K63" i="11"/>
  <c r="U117" i="14"/>
  <c r="U116" i="14"/>
  <c r="L25" i="13"/>
  <c r="L29" i="13" s="1"/>
  <c r="L53" i="11"/>
  <c r="P12" i="13"/>
  <c r="P41" i="11"/>
  <c r="T25" i="13"/>
  <c r="T29" i="13" s="1"/>
  <c r="T53" i="11"/>
  <c r="L355" i="14"/>
  <c r="L354" i="14"/>
  <c r="L352" i="14"/>
  <c r="Q282" i="14"/>
  <c r="F338" i="9"/>
  <c r="N20" i="13"/>
  <c r="N49" i="11"/>
  <c r="R66" i="12"/>
  <c r="R7" i="13"/>
  <c r="R36" i="11"/>
  <c r="R114" i="14"/>
  <c r="V20" i="13"/>
  <c r="V49" i="11"/>
  <c r="I286" i="14"/>
  <c r="I284" i="14"/>
  <c r="I287" i="14"/>
  <c r="M112" i="14"/>
  <c r="G334" i="9"/>
  <c r="J13" i="13"/>
  <c r="J42" i="11"/>
  <c r="J40" i="11" s="1"/>
  <c r="T6" i="13"/>
  <c r="T42" i="13" s="1"/>
  <c r="T35" i="11"/>
  <c r="Q7" i="13"/>
  <c r="Q36" i="11"/>
  <c r="Q250" i="14"/>
  <c r="Q253" i="14"/>
  <c r="Q252" i="14"/>
  <c r="I180" i="14"/>
  <c r="D330" i="9"/>
  <c r="L12" i="13"/>
  <c r="L41" i="11"/>
  <c r="U7" i="13"/>
  <c r="U36" i="11"/>
  <c r="T318" i="14"/>
  <c r="Q182" i="14"/>
  <c r="Q185" i="14"/>
  <c r="Q184" i="14"/>
  <c r="N7" i="13"/>
  <c r="N36" i="11"/>
  <c r="T13" i="13"/>
  <c r="T42" i="11"/>
  <c r="S6" i="13"/>
  <c r="S42" i="13" s="1"/>
  <c r="S35" i="11"/>
  <c r="R250" i="14"/>
  <c r="I148" i="14"/>
  <c r="I151" i="14"/>
  <c r="I150" i="14"/>
  <c r="Q57" i="12"/>
  <c r="I60" i="12"/>
  <c r="V12" i="13"/>
  <c r="V41" i="11"/>
  <c r="L13" i="13"/>
  <c r="L42" i="11"/>
  <c r="U248" i="8"/>
  <c r="E342" i="3"/>
  <c r="E358" i="3" s="1"/>
  <c r="X147" i="14"/>
  <c r="C345" i="10"/>
  <c r="R287" i="14"/>
  <c r="G250" i="8"/>
  <c r="G253" i="8"/>
  <c r="G252" i="8"/>
  <c r="I453" i="8"/>
  <c r="H330" i="4"/>
  <c r="M151" i="13"/>
  <c r="E174" i="10"/>
  <c r="E190" i="10" s="1"/>
  <c r="O146" i="14"/>
  <c r="C336" i="9"/>
  <c r="T102" i="6"/>
  <c r="X23" i="5"/>
  <c r="T23" i="6" s="1"/>
  <c r="Q449" i="14"/>
  <c r="Q41" i="14"/>
  <c r="Q111" i="11" s="1"/>
  <c r="O440" i="14"/>
  <c r="O32" i="14"/>
  <c r="O102" i="11" s="1"/>
  <c r="Q47" i="8"/>
  <c r="Q105" i="5"/>
  <c r="V428" i="14"/>
  <c r="V8" i="14"/>
  <c r="V53" i="14"/>
  <c r="V78" i="14" s="1"/>
  <c r="Q448" i="14"/>
  <c r="Q40" i="14"/>
  <c r="Q110" i="11" s="1"/>
  <c r="O439" i="14"/>
  <c r="O28" i="14"/>
  <c r="S429" i="14"/>
  <c r="S9" i="14"/>
  <c r="S79" i="11" s="1"/>
  <c r="T443" i="14"/>
  <c r="T81" i="14"/>
  <c r="T35" i="14"/>
  <c r="R436" i="14"/>
  <c r="R61" i="14"/>
  <c r="R22" i="14"/>
  <c r="K117" i="8"/>
  <c r="K116" i="8"/>
  <c r="K114" i="8"/>
  <c r="Q446" i="14"/>
  <c r="Q79" i="14"/>
  <c r="Q38" i="14"/>
  <c r="O437" i="14"/>
  <c r="O23" i="14"/>
  <c r="O93" i="11" s="1"/>
  <c r="Q428" i="14"/>
  <c r="Q8" i="14"/>
  <c r="Q53" i="14"/>
  <c r="Q78" i="14" s="1"/>
  <c r="H117" i="14"/>
  <c r="H116" i="14"/>
  <c r="H114" i="14"/>
  <c r="T442" i="14"/>
  <c r="T34" i="14"/>
  <c r="T104" i="11" s="1"/>
  <c r="T434" i="14"/>
  <c r="T17" i="14"/>
  <c r="L447" i="14"/>
  <c r="H413" i="10" s="1"/>
  <c r="L39" i="14"/>
  <c r="L109" i="11" s="1"/>
  <c r="J438" i="14"/>
  <c r="J24" i="14"/>
  <c r="N428" i="14"/>
  <c r="N53" i="14"/>
  <c r="N78" i="14" s="1"/>
  <c r="N8" i="14"/>
  <c r="W449" i="14"/>
  <c r="W41" i="14"/>
  <c r="W111" i="11" s="1"/>
  <c r="U440" i="14"/>
  <c r="U32" i="14"/>
  <c r="U102" i="11" s="1"/>
  <c r="U432" i="14"/>
  <c r="U57" i="14"/>
  <c r="U15" i="14"/>
  <c r="E194" i="10"/>
  <c r="R441" i="14"/>
  <c r="H419" i="9" s="1"/>
  <c r="R33" i="14"/>
  <c r="R103" i="11" s="1"/>
  <c r="R433" i="14"/>
  <c r="R16" i="14"/>
  <c r="R86" i="11" s="1"/>
  <c r="T449" i="14"/>
  <c r="T41" i="14"/>
  <c r="T111" i="11" s="1"/>
  <c r="R440" i="14"/>
  <c r="R32" i="14"/>
  <c r="R102" i="11" s="1"/>
  <c r="R23" i="11" s="1"/>
  <c r="R432" i="14"/>
  <c r="R57" i="14"/>
  <c r="R15" i="14"/>
  <c r="N71" i="13"/>
  <c r="N21" i="13"/>
  <c r="I39" i="13"/>
  <c r="I66" i="11" s="1"/>
  <c r="L96" i="13"/>
  <c r="C173" i="9"/>
  <c r="C193" i="9" s="1"/>
  <c r="L71" i="13"/>
  <c r="L21" i="13"/>
  <c r="G52" i="11"/>
  <c r="O49" i="8"/>
  <c r="I21" i="13"/>
  <c r="H37" i="13"/>
  <c r="H64" i="11" s="1"/>
  <c r="G96" i="13"/>
  <c r="C168" i="9"/>
  <c r="S25" i="13"/>
  <c r="S29" i="13" s="1"/>
  <c r="S53" i="11"/>
  <c r="S59" i="6"/>
  <c r="W24" i="5"/>
  <c r="D104" i="3"/>
  <c r="D120" i="3" s="1"/>
  <c r="N97" i="13"/>
  <c r="G59" i="12"/>
  <c r="D92" i="9"/>
  <c r="I12" i="7"/>
  <c r="I41" i="5"/>
  <c r="N30" i="13"/>
  <c r="N57" i="11" s="1"/>
  <c r="N57" i="12" s="1"/>
  <c r="Q38" i="13"/>
  <c r="S21" i="13"/>
  <c r="N39" i="13"/>
  <c r="N66" i="11" s="1"/>
  <c r="X14" i="13"/>
  <c r="J37" i="12"/>
  <c r="F280" i="9"/>
  <c r="I7" i="13"/>
  <c r="I36" i="11"/>
  <c r="I34" i="11" s="1"/>
  <c r="Q83" i="8"/>
  <c r="M124" i="13"/>
  <c r="Q59" i="12"/>
  <c r="D102" i="9"/>
  <c r="S47" i="6"/>
  <c r="M47" i="6"/>
  <c r="Q15" i="5"/>
  <c r="M15" i="6" s="1"/>
  <c r="K47" i="6"/>
  <c r="O15" i="5"/>
  <c r="K15" i="6" s="1"/>
  <c r="O84" i="6"/>
  <c r="H47" i="6"/>
  <c r="L15" i="5"/>
  <c r="H15" i="6" s="1"/>
  <c r="J84" i="6"/>
  <c r="P70" i="6"/>
  <c r="W69" i="5"/>
  <c r="Q19" i="6"/>
  <c r="H28" i="6"/>
  <c r="C13" i="4"/>
  <c r="C29" i="4" s="1"/>
  <c r="T420" i="8"/>
  <c r="T423" i="8"/>
  <c r="T422" i="8"/>
  <c r="X367" i="14"/>
  <c r="G389" i="8"/>
  <c r="G388" i="8"/>
  <c r="G386" i="8"/>
  <c r="L355" i="8"/>
  <c r="L354" i="8"/>
  <c r="L352" i="8"/>
  <c r="V419" i="14"/>
  <c r="G355" i="8"/>
  <c r="G354" i="8"/>
  <c r="G352" i="8"/>
  <c r="N148" i="8"/>
  <c r="N151" i="8"/>
  <c r="N150" i="8"/>
  <c r="U180" i="8"/>
  <c r="D342" i="3"/>
  <c r="D358" i="3" s="1"/>
  <c r="I147" i="14"/>
  <c r="R185" i="8"/>
  <c r="R184" i="8"/>
  <c r="R182" i="8"/>
  <c r="H147" i="14"/>
  <c r="C329" i="10"/>
  <c r="N291" i="14"/>
  <c r="N316" i="14" s="1"/>
  <c r="X287" i="8"/>
  <c r="X286" i="8"/>
  <c r="X284" i="8"/>
  <c r="N249" i="14"/>
  <c r="E335" i="10"/>
  <c r="X219" i="8"/>
  <c r="X218" i="8"/>
  <c r="X216" i="8"/>
  <c r="N181" i="14"/>
  <c r="D335" i="10"/>
  <c r="H181" i="14"/>
  <c r="D329" i="10"/>
  <c r="H299" i="14"/>
  <c r="N197" i="14"/>
  <c r="J252" i="8"/>
  <c r="I446" i="14"/>
  <c r="I79" i="14"/>
  <c r="I38" i="14"/>
  <c r="G437" i="14"/>
  <c r="G23" i="14"/>
  <c r="G93" i="11" s="1"/>
  <c r="G17" i="11" s="1"/>
  <c r="G429" i="14"/>
  <c r="G9" i="14"/>
  <c r="G79" i="11" s="1"/>
  <c r="G9" i="11" s="1"/>
  <c r="V447" i="14"/>
  <c r="H423" i="10" s="1"/>
  <c r="V39" i="14"/>
  <c r="V109" i="11" s="1"/>
  <c r="T438" i="14"/>
  <c r="T24" i="14"/>
  <c r="T430" i="14"/>
  <c r="T10" i="14"/>
  <c r="K146" i="8"/>
  <c r="C332" i="3"/>
  <c r="O432" i="14"/>
  <c r="O57" i="14"/>
  <c r="O15" i="14"/>
  <c r="M148" i="8"/>
  <c r="M150" i="8"/>
  <c r="M151" i="8"/>
  <c r="X443" i="14"/>
  <c r="X81" i="14"/>
  <c r="X35" i="14"/>
  <c r="V436" i="14"/>
  <c r="V61" i="14"/>
  <c r="V22" i="14"/>
  <c r="U427" i="8"/>
  <c r="L113" i="14"/>
  <c r="G333" i="10"/>
  <c r="G349" i="10" s="1"/>
  <c r="X442" i="14"/>
  <c r="X34" i="14"/>
  <c r="X104" i="11" s="1"/>
  <c r="X434" i="14"/>
  <c r="X17" i="14"/>
  <c r="L27" i="8"/>
  <c r="L98" i="5"/>
  <c r="R159" i="14"/>
  <c r="R185" i="14" s="1"/>
  <c r="J146" i="8"/>
  <c r="C331" i="3"/>
  <c r="I441" i="14"/>
  <c r="H410" i="9" s="1"/>
  <c r="I33" i="14"/>
  <c r="I103" i="11" s="1"/>
  <c r="E90" i="9" s="1"/>
  <c r="I433" i="14"/>
  <c r="I16" i="14"/>
  <c r="I86" i="11" s="1"/>
  <c r="I13" i="11" s="1"/>
  <c r="X45" i="8"/>
  <c r="X109" i="5"/>
  <c r="U151" i="13"/>
  <c r="E182" i="10"/>
  <c r="E198" i="10" s="1"/>
  <c r="I449" i="14"/>
  <c r="I41" i="14"/>
  <c r="I111" i="11" s="1"/>
  <c r="G440" i="14"/>
  <c r="G32" i="14"/>
  <c r="G102" i="11" s="1"/>
  <c r="G23" i="11" s="1"/>
  <c r="G432" i="14"/>
  <c r="G57" i="14"/>
  <c r="G15" i="14"/>
  <c r="N453" i="8"/>
  <c r="H335" i="4"/>
  <c r="J150" i="13"/>
  <c r="E171" i="9"/>
  <c r="S150" i="8"/>
  <c r="T431" i="8"/>
  <c r="I447" i="14"/>
  <c r="H410" i="10" s="1"/>
  <c r="I39" i="14"/>
  <c r="I109" i="11" s="1"/>
  <c r="E90" i="10" s="1"/>
  <c r="G438" i="14"/>
  <c r="G24" i="14"/>
  <c r="I429" i="14"/>
  <c r="I9" i="14"/>
  <c r="I79" i="11" s="1"/>
  <c r="I9" i="11" s="1"/>
  <c r="P18" i="13"/>
  <c r="P45" i="11" s="1"/>
  <c r="L45" i="12" s="1"/>
  <c r="J43" i="12"/>
  <c r="K45" i="13"/>
  <c r="K65" i="11"/>
  <c r="M71" i="13"/>
  <c r="M21" i="13"/>
  <c r="J45" i="12"/>
  <c r="Q46" i="8"/>
  <c r="I38" i="13"/>
  <c r="T126" i="13"/>
  <c r="I37" i="13"/>
  <c r="I64" i="11" s="1"/>
  <c r="U20" i="13"/>
  <c r="U49" i="11"/>
  <c r="G24" i="5"/>
  <c r="C88" i="3" s="1"/>
  <c r="D88" i="3"/>
  <c r="D108" i="3" s="1"/>
  <c r="L98" i="13"/>
  <c r="I23" i="5"/>
  <c r="T96" i="13"/>
  <c r="C181" i="9"/>
  <c r="C197" i="9" s="1"/>
  <c r="P26" i="13"/>
  <c r="L37" i="12"/>
  <c r="Q124" i="13"/>
  <c r="D178" i="10"/>
  <c r="D194" i="10" s="1"/>
  <c r="Q72" i="13"/>
  <c r="P72" i="13"/>
  <c r="P38" i="13"/>
  <c r="H14" i="13"/>
  <c r="S59" i="12"/>
  <c r="D104" i="9"/>
  <c r="F188" i="9"/>
  <c r="T76" i="6"/>
  <c r="X114" i="5"/>
  <c r="T114" i="6" s="1"/>
  <c r="E25" i="3"/>
  <c r="E41" i="3" s="1"/>
  <c r="K111" i="6"/>
  <c r="W118" i="5"/>
  <c r="S90" i="6"/>
  <c r="W116" i="5"/>
  <c r="H34" i="6"/>
  <c r="L7" i="5"/>
  <c r="H7" i="6" s="1"/>
  <c r="J40" i="6"/>
  <c r="N11" i="5"/>
  <c r="J11" i="6" s="1"/>
  <c r="M46" i="6"/>
  <c r="Q14" i="5"/>
  <c r="M14" i="6" s="1"/>
  <c r="Q71" i="5"/>
  <c r="M71" i="6" s="1"/>
  <c r="J76" i="6"/>
  <c r="N114" i="5"/>
  <c r="J114" i="6" s="1"/>
  <c r="E15" i="3"/>
  <c r="E31" i="3" s="1"/>
  <c r="J46" i="6"/>
  <c r="N71" i="5"/>
  <c r="J71" i="6" s="1"/>
  <c r="P34" i="6"/>
  <c r="T7" i="5"/>
  <c r="K8" i="6"/>
  <c r="O33" i="6"/>
  <c r="S69" i="5"/>
  <c r="S6" i="5"/>
  <c r="S6" i="6" s="1"/>
  <c r="D20" i="3"/>
  <c r="T28" i="6"/>
  <c r="C25" i="4"/>
  <c r="C41" i="4" s="1"/>
  <c r="C24" i="3"/>
  <c r="X15" i="5"/>
  <c r="W14" i="5"/>
  <c r="S14" i="6" s="1"/>
  <c r="D29" i="4"/>
  <c r="D33" i="4"/>
  <c r="E21" i="2"/>
  <c r="J355" i="14"/>
  <c r="J354" i="14"/>
  <c r="J352" i="14"/>
  <c r="J216" i="14"/>
  <c r="M355" i="14"/>
  <c r="M352" i="14"/>
  <c r="M354" i="14"/>
  <c r="J422" i="14"/>
  <c r="J423" i="14"/>
  <c r="J420" i="14"/>
  <c r="T180" i="14"/>
  <c r="D341" i="9"/>
  <c r="U321" i="8"/>
  <c r="U320" i="8"/>
  <c r="U318" i="8"/>
  <c r="Q248" i="14"/>
  <c r="E338" i="9"/>
  <c r="H287" i="8"/>
  <c r="H286" i="8"/>
  <c r="H284" i="8"/>
  <c r="N248" i="14"/>
  <c r="H219" i="8"/>
  <c r="H218" i="8"/>
  <c r="H216" i="8"/>
  <c r="M318" i="14"/>
  <c r="M321" i="14"/>
  <c r="M320" i="14"/>
  <c r="P146" i="14"/>
  <c r="C337" i="9"/>
  <c r="H320" i="8"/>
  <c r="N147" i="14"/>
  <c r="C335" i="10"/>
  <c r="M287" i="14"/>
  <c r="M284" i="14"/>
  <c r="M286" i="14"/>
  <c r="I454" i="8"/>
  <c r="P218" i="8"/>
  <c r="X453" i="8"/>
  <c r="H345" i="4"/>
  <c r="S448" i="14"/>
  <c r="S40" i="14"/>
  <c r="S110" i="11" s="1"/>
  <c r="Q439" i="14"/>
  <c r="Q28" i="14"/>
  <c r="Q103" i="6"/>
  <c r="U24" i="5"/>
  <c r="E102" i="3"/>
  <c r="E118" i="3" s="1"/>
  <c r="M151" i="14"/>
  <c r="M148" i="14"/>
  <c r="M150" i="14"/>
  <c r="X82" i="8"/>
  <c r="X80" i="8"/>
  <c r="X83" i="8"/>
  <c r="M113" i="14"/>
  <c r="S447" i="14"/>
  <c r="H420" i="10" s="1"/>
  <c r="S39" i="14"/>
  <c r="S109" i="11" s="1"/>
  <c r="S29" i="11" s="1"/>
  <c r="Q438" i="14"/>
  <c r="Q24" i="14"/>
  <c r="U428" i="14"/>
  <c r="U53" i="14"/>
  <c r="U78" i="14" s="1"/>
  <c r="U8" i="14"/>
  <c r="I151" i="13"/>
  <c r="L112" i="14"/>
  <c r="G333" i="9"/>
  <c r="J121" i="14"/>
  <c r="K431" i="8"/>
  <c r="K457" i="8" s="1"/>
  <c r="J113" i="14"/>
  <c r="G331" i="10"/>
  <c r="G351" i="10" s="1"/>
  <c r="V442" i="14"/>
  <c r="V34" i="14"/>
  <c r="V104" i="11" s="1"/>
  <c r="V434" i="14"/>
  <c r="V17" i="14"/>
  <c r="H45" i="8"/>
  <c r="H109" i="5"/>
  <c r="N7" i="8"/>
  <c r="N80" i="5"/>
  <c r="J97" i="13"/>
  <c r="C171" i="10"/>
  <c r="S443" i="14"/>
  <c r="S81" i="14"/>
  <c r="S35" i="14"/>
  <c r="Q436" i="14"/>
  <c r="Q61" i="14"/>
  <c r="Q22" i="14"/>
  <c r="V441" i="14"/>
  <c r="H423" i="9" s="1"/>
  <c r="V33" i="14"/>
  <c r="V103" i="11" s="1"/>
  <c r="V24" i="11" s="1"/>
  <c r="V433" i="14"/>
  <c r="V16" i="14"/>
  <c r="V86" i="11" s="1"/>
  <c r="U146" i="14"/>
  <c r="C342" i="9"/>
  <c r="C358" i="9" s="1"/>
  <c r="V113" i="14"/>
  <c r="G343" i="10"/>
  <c r="G359" i="10" s="1"/>
  <c r="N446" i="14"/>
  <c r="N79" i="14"/>
  <c r="N38" i="14"/>
  <c r="L437" i="14"/>
  <c r="L23" i="14"/>
  <c r="L93" i="11" s="1"/>
  <c r="G449" i="14"/>
  <c r="G41" i="14"/>
  <c r="G111" i="11" s="1"/>
  <c r="W439" i="14"/>
  <c r="W28" i="14"/>
  <c r="I430" i="14"/>
  <c r="I10" i="14"/>
  <c r="V449" i="14"/>
  <c r="V41" i="14"/>
  <c r="V111" i="11" s="1"/>
  <c r="T440" i="14"/>
  <c r="T32" i="14"/>
  <c r="T102" i="11" s="1"/>
  <c r="T23" i="11" s="1"/>
  <c r="T432" i="14"/>
  <c r="T57" i="14"/>
  <c r="T15" i="14"/>
  <c r="K453" i="8"/>
  <c r="H332" i="4"/>
  <c r="K427" i="8"/>
  <c r="R286" i="8"/>
  <c r="V448" i="14"/>
  <c r="V40" i="14"/>
  <c r="V110" i="11" s="1"/>
  <c r="T439" i="14"/>
  <c r="T28" i="14"/>
  <c r="V430" i="14"/>
  <c r="V10" i="14"/>
  <c r="R15" i="13"/>
  <c r="P13" i="7"/>
  <c r="P42" i="5"/>
  <c r="Q15" i="13"/>
  <c r="M152" i="13"/>
  <c r="P99" i="13"/>
  <c r="P13" i="13"/>
  <c r="P42" i="11"/>
  <c r="I72" i="13"/>
  <c r="I20" i="13"/>
  <c r="I49" i="11"/>
  <c r="I47" i="11" s="1"/>
  <c r="R21" i="11"/>
  <c r="N21" i="12" s="1"/>
  <c r="J36" i="13"/>
  <c r="P7" i="13"/>
  <c r="P36" i="11"/>
  <c r="W21" i="13"/>
  <c r="P47" i="8"/>
  <c r="H59" i="12"/>
  <c r="D93" i="9"/>
  <c r="I55" i="12"/>
  <c r="M21" i="11"/>
  <c r="M21" i="12" s="1"/>
  <c r="M37" i="12"/>
  <c r="L97" i="13"/>
  <c r="C173" i="10"/>
  <c r="C189" i="10" s="1"/>
  <c r="R22" i="13"/>
  <c r="R37" i="13"/>
  <c r="R64" i="11" s="1"/>
  <c r="F259" i="10"/>
  <c r="J9" i="13"/>
  <c r="R83" i="8"/>
  <c r="K6" i="13"/>
  <c r="K42" i="13" s="1"/>
  <c r="K35" i="11"/>
  <c r="S82" i="8"/>
  <c r="X97" i="13"/>
  <c r="F279" i="9"/>
  <c r="C192" i="9"/>
  <c r="M110" i="6"/>
  <c r="U119" i="5"/>
  <c r="U118" i="5"/>
  <c r="Q90" i="6"/>
  <c r="U116" i="5"/>
  <c r="N6" i="5"/>
  <c r="N69" i="5"/>
  <c r="J69" i="6" s="1"/>
  <c r="J33" i="6"/>
  <c r="D15" i="3"/>
  <c r="D31" i="3" s="1"/>
  <c r="K7" i="5"/>
  <c r="G34" i="6"/>
  <c r="L39" i="6"/>
  <c r="P10" i="5"/>
  <c r="W7" i="5"/>
  <c r="R33" i="6"/>
  <c r="V6" i="5"/>
  <c r="V69" i="5"/>
  <c r="D23" i="3"/>
  <c r="N83" i="6"/>
  <c r="S17" i="6"/>
  <c r="K21" i="6"/>
  <c r="S33" i="6"/>
  <c r="E19" i="2"/>
  <c r="R420" i="14"/>
  <c r="R422" i="14"/>
  <c r="R423" i="14"/>
  <c r="S180" i="14"/>
  <c r="D340" i="9"/>
  <c r="X321" i="14"/>
  <c r="J388" i="8"/>
  <c r="J386" i="8"/>
  <c r="J389" i="8"/>
  <c r="N419" i="14"/>
  <c r="L423" i="8"/>
  <c r="L422" i="8"/>
  <c r="L420" i="8"/>
  <c r="X419" i="14"/>
  <c r="X393" i="14"/>
  <c r="X418" i="14" s="1"/>
  <c r="P386" i="14"/>
  <c r="L197" i="14"/>
  <c r="T181" i="14"/>
  <c r="D341" i="10"/>
  <c r="V180" i="8"/>
  <c r="D343" i="3"/>
  <c r="S248" i="8"/>
  <c r="E340" i="3"/>
  <c r="P248" i="8"/>
  <c r="E337" i="3"/>
  <c r="P180" i="8"/>
  <c r="D337" i="3"/>
  <c r="U218" i="14"/>
  <c r="U216" i="14"/>
  <c r="U219" i="14"/>
  <c r="M184" i="14"/>
  <c r="M185" i="14"/>
  <c r="M182" i="14"/>
  <c r="L125" i="14"/>
  <c r="N320" i="8"/>
  <c r="L317" i="14"/>
  <c r="R215" i="14"/>
  <c r="I253" i="14"/>
  <c r="I250" i="14"/>
  <c r="I252" i="14"/>
  <c r="F431" i="10"/>
  <c r="C431" i="10"/>
  <c r="F352" i="10"/>
  <c r="D438" i="10"/>
  <c r="V223" i="14"/>
  <c r="O284" i="8"/>
  <c r="O287" i="8"/>
  <c r="O286" i="8"/>
  <c r="U248" i="14"/>
  <c r="E342" i="9"/>
  <c r="E358" i="9" s="1"/>
  <c r="D358" i="10"/>
  <c r="K443" i="14"/>
  <c r="K35" i="14"/>
  <c r="K81" i="14"/>
  <c r="I436" i="14"/>
  <c r="I61" i="14"/>
  <c r="I22" i="14"/>
  <c r="I428" i="14"/>
  <c r="I53" i="14"/>
  <c r="I78" i="14" s="1"/>
  <c r="I8" i="14"/>
  <c r="P116" i="14"/>
  <c r="P114" i="14"/>
  <c r="P117" i="14"/>
  <c r="X446" i="14"/>
  <c r="X79" i="14"/>
  <c r="X38" i="14"/>
  <c r="V437" i="14"/>
  <c r="V23" i="14"/>
  <c r="V93" i="11" s="1"/>
  <c r="V429" i="14"/>
  <c r="V9" i="14"/>
  <c r="V79" i="11" s="1"/>
  <c r="J99" i="12"/>
  <c r="N123" i="13"/>
  <c r="D175" i="9"/>
  <c r="H443" i="14"/>
  <c r="H81" i="14"/>
  <c r="H35" i="14"/>
  <c r="H82" i="8"/>
  <c r="H80" i="8"/>
  <c r="H83" i="8"/>
  <c r="U453" i="8"/>
  <c r="H342" i="4"/>
  <c r="N112" i="8"/>
  <c r="G335" i="3"/>
  <c r="G351" i="3" s="1"/>
  <c r="H442" i="14"/>
  <c r="H34" i="14"/>
  <c r="H104" i="11" s="1"/>
  <c r="H434" i="14"/>
  <c r="H17" i="14"/>
  <c r="J147" i="14"/>
  <c r="C331" i="10"/>
  <c r="M449" i="14"/>
  <c r="M41" i="14"/>
  <c r="M111" i="11" s="1"/>
  <c r="I111" i="12" s="1"/>
  <c r="K440" i="14"/>
  <c r="K32" i="14"/>
  <c r="K102" i="11" s="1"/>
  <c r="K432" i="14"/>
  <c r="K57" i="14"/>
  <c r="K15" i="14"/>
  <c r="J87" i="14"/>
  <c r="J45" i="8"/>
  <c r="J108" i="5"/>
  <c r="L79" i="6"/>
  <c r="P76" i="5"/>
  <c r="P6" i="5" s="1"/>
  <c r="P9" i="5"/>
  <c r="X431" i="8"/>
  <c r="X456" i="8" s="1"/>
  <c r="K448" i="14"/>
  <c r="K40" i="14"/>
  <c r="K110" i="11" s="1"/>
  <c r="I439" i="14"/>
  <c r="I28" i="14"/>
  <c r="K430" i="14"/>
  <c r="K10" i="14"/>
  <c r="V112" i="14"/>
  <c r="G343" i="9"/>
  <c r="N435" i="8"/>
  <c r="R151" i="13"/>
  <c r="E179" i="10"/>
  <c r="K446" i="14"/>
  <c r="K79" i="14"/>
  <c r="K38" i="14"/>
  <c r="I437" i="14"/>
  <c r="I23" i="14"/>
  <c r="I93" i="11" s="1"/>
  <c r="I17" i="11" s="1"/>
  <c r="K428" i="14"/>
  <c r="K53" i="14"/>
  <c r="K78" i="14" s="1"/>
  <c r="K8" i="14"/>
  <c r="H441" i="4"/>
  <c r="T14" i="13"/>
  <c r="R12" i="7"/>
  <c r="R41" i="5"/>
  <c r="U97" i="13"/>
  <c r="C182" i="10"/>
  <c r="C198" i="10" s="1"/>
  <c r="M37" i="13"/>
  <c r="M64" i="11" s="1"/>
  <c r="F254" i="10"/>
  <c r="F270" i="10" s="1"/>
  <c r="O41" i="12"/>
  <c r="S39" i="11"/>
  <c r="C275" i="10"/>
  <c r="R12" i="13"/>
  <c r="R41" i="11"/>
  <c r="K19" i="13"/>
  <c r="K44" i="13" s="1"/>
  <c r="K48" i="11"/>
  <c r="X124" i="13"/>
  <c r="D185" i="10"/>
  <c r="D201" i="10" s="1"/>
  <c r="L59" i="12"/>
  <c r="D97" i="9"/>
  <c r="K41" i="12"/>
  <c r="O39" i="11"/>
  <c r="G57" i="6"/>
  <c r="K23" i="5"/>
  <c r="K23" i="6" s="1"/>
  <c r="S7" i="7"/>
  <c r="S36" i="5"/>
  <c r="T71" i="13"/>
  <c r="T21" i="13"/>
  <c r="O64" i="12"/>
  <c r="D100" i="10"/>
  <c r="S42" i="12"/>
  <c r="W40" i="11"/>
  <c r="X98" i="13"/>
  <c r="T70" i="13"/>
  <c r="T36" i="13"/>
  <c r="F181" i="10"/>
  <c r="L69" i="13"/>
  <c r="L8" i="13"/>
  <c r="F173" i="9"/>
  <c r="G44" i="8"/>
  <c r="D88" i="9"/>
  <c r="R59" i="12"/>
  <c r="D103" i="9"/>
  <c r="X21" i="11"/>
  <c r="G53" i="12"/>
  <c r="K52" i="11"/>
  <c r="M10" i="5"/>
  <c r="V116" i="5"/>
  <c r="V118" i="5"/>
  <c r="M6" i="5"/>
  <c r="M69" i="5"/>
  <c r="D14" i="3"/>
  <c r="D30" i="3" s="1"/>
  <c r="I33" i="6"/>
  <c r="R21" i="6"/>
  <c r="I71" i="5"/>
  <c r="I71" i="6" s="1"/>
  <c r="U114" i="5"/>
  <c r="Q40" i="6"/>
  <c r="U11" i="5"/>
  <c r="E9" i="2"/>
  <c r="W355" i="8"/>
  <c r="W354" i="8"/>
  <c r="W352" i="8"/>
  <c r="T389" i="14"/>
  <c r="T386" i="14"/>
  <c r="T388" i="14"/>
  <c r="R389" i="8"/>
  <c r="R388" i="8"/>
  <c r="R386" i="8"/>
  <c r="T248" i="14"/>
  <c r="E341" i="9"/>
  <c r="N216" i="8"/>
  <c r="N219" i="8"/>
  <c r="N218" i="8"/>
  <c r="E356" i="10"/>
  <c r="D433" i="10"/>
  <c r="K282" i="8"/>
  <c r="F332" i="3"/>
  <c r="X284" i="14"/>
  <c r="W219" i="8"/>
  <c r="W218" i="8"/>
  <c r="W216" i="8"/>
  <c r="O185" i="8"/>
  <c r="O184" i="8"/>
  <c r="O182" i="8"/>
  <c r="P283" i="14"/>
  <c r="F337" i="10"/>
  <c r="P218" i="14"/>
  <c r="P216" i="14"/>
  <c r="P219" i="14"/>
  <c r="P147" i="14"/>
  <c r="C337" i="10"/>
  <c r="D360" i="10"/>
  <c r="W248" i="8"/>
  <c r="E344" i="3"/>
  <c r="K150" i="8"/>
  <c r="K151" i="8"/>
  <c r="K148" i="8"/>
  <c r="K80" i="8"/>
  <c r="K83" i="8"/>
  <c r="K82" i="8"/>
  <c r="W14" i="8"/>
  <c r="W87" i="5"/>
  <c r="R114" i="8"/>
  <c r="R117" i="8"/>
  <c r="R116" i="8"/>
  <c r="H453" i="8"/>
  <c r="H329" i="4"/>
  <c r="X454" i="8"/>
  <c r="X452" i="8"/>
  <c r="H345" i="3"/>
  <c r="Q116" i="8"/>
  <c r="Q114" i="8"/>
  <c r="Q117" i="8"/>
  <c r="U447" i="14"/>
  <c r="H422" i="10" s="1"/>
  <c r="U39" i="14"/>
  <c r="U109" i="11" s="1"/>
  <c r="S438" i="14"/>
  <c r="S24" i="14"/>
  <c r="S430" i="14"/>
  <c r="S10" i="14"/>
  <c r="M146" i="8"/>
  <c r="C334" i="3"/>
  <c r="P112" i="8"/>
  <c r="G337" i="3"/>
  <c r="P31" i="8"/>
  <c r="P101" i="5" s="1"/>
  <c r="P97" i="5"/>
  <c r="T124" i="13"/>
  <c r="U446" i="14"/>
  <c r="U79" i="14"/>
  <c r="U38" i="14"/>
  <c r="S437" i="14"/>
  <c r="S23" i="14"/>
  <c r="S93" i="11" s="1"/>
  <c r="L112" i="8"/>
  <c r="G333" i="3"/>
  <c r="X441" i="14"/>
  <c r="H425" i="9" s="1"/>
  <c r="X33" i="14"/>
  <c r="X103" i="11" s="1"/>
  <c r="X24" i="11" s="1"/>
  <c r="X433" i="14"/>
  <c r="X16" i="14"/>
  <c r="X86" i="11" s="1"/>
  <c r="L47" i="8"/>
  <c r="L105" i="5"/>
  <c r="R6" i="8"/>
  <c r="R44" i="8" s="1"/>
  <c r="R78" i="5"/>
  <c r="U442" i="14"/>
  <c r="U34" i="14"/>
  <c r="U104" i="11" s="1"/>
  <c r="U434" i="14"/>
  <c r="U17" i="14"/>
  <c r="X440" i="14"/>
  <c r="X32" i="14"/>
  <c r="X102" i="11" s="1"/>
  <c r="X432" i="14"/>
  <c r="X15" i="14"/>
  <c r="X57" i="14"/>
  <c r="X112" i="8"/>
  <c r="G345" i="3"/>
  <c r="G361" i="3" s="1"/>
  <c r="P443" i="14"/>
  <c r="P35" i="14"/>
  <c r="P81" i="14"/>
  <c r="N436" i="14"/>
  <c r="N61" i="14"/>
  <c r="N22" i="14"/>
  <c r="T123" i="13"/>
  <c r="D181" i="9"/>
  <c r="D197" i="9" s="1"/>
  <c r="U146" i="8"/>
  <c r="C342" i="3"/>
  <c r="C358" i="3" s="1"/>
  <c r="I448" i="14"/>
  <c r="I40" i="14"/>
  <c r="I110" i="11" s="1"/>
  <c r="G439" i="14"/>
  <c r="G28" i="14"/>
  <c r="K429" i="14"/>
  <c r="K9" i="14"/>
  <c r="K79" i="11" s="1"/>
  <c r="T95" i="14"/>
  <c r="X448" i="14"/>
  <c r="X40" i="14"/>
  <c r="X110" i="11" s="1"/>
  <c r="V439" i="14"/>
  <c r="V28" i="14"/>
  <c r="X430" i="14"/>
  <c r="X10" i="14"/>
  <c r="X125" i="13"/>
  <c r="P148" i="8"/>
  <c r="P150" i="8"/>
  <c r="P151" i="8"/>
  <c r="M455" i="8"/>
  <c r="K454" i="8"/>
  <c r="X447" i="14"/>
  <c r="H425" i="10" s="1"/>
  <c r="X39" i="14"/>
  <c r="X109" i="11" s="1"/>
  <c r="V438" i="14"/>
  <c r="V24" i="14"/>
  <c r="X429" i="14"/>
  <c r="X9" i="14"/>
  <c r="X79" i="11" s="1"/>
  <c r="J39" i="13"/>
  <c r="J66" i="11" s="1"/>
  <c r="V9" i="13"/>
  <c r="T97" i="13"/>
  <c r="C181" i="10"/>
  <c r="C201" i="10" s="1"/>
  <c r="T7" i="13"/>
  <c r="T36" i="11"/>
  <c r="G64" i="12"/>
  <c r="D92" i="10"/>
  <c r="T20" i="11"/>
  <c r="P20" i="12" s="1"/>
  <c r="X96" i="13"/>
  <c r="C185" i="9"/>
  <c r="R6" i="13"/>
  <c r="R42" i="13" s="1"/>
  <c r="R35" i="11"/>
  <c r="G21" i="13"/>
  <c r="Q25" i="13"/>
  <c r="Q29" i="13" s="1"/>
  <c r="Q53" i="11"/>
  <c r="U6" i="7"/>
  <c r="U42" i="7" s="1"/>
  <c r="U35" i="5"/>
  <c r="V18" i="13"/>
  <c r="V45" i="11" s="1"/>
  <c r="R45" i="12" s="1"/>
  <c r="H98" i="13"/>
  <c r="V33" i="13"/>
  <c r="V60" i="11" s="1"/>
  <c r="J45" i="7"/>
  <c r="J65" i="5"/>
  <c r="Q96" i="13"/>
  <c r="C178" i="9"/>
  <c r="I21" i="11"/>
  <c r="H97" i="13"/>
  <c r="L34" i="6"/>
  <c r="Q47" i="6"/>
  <c r="U15" i="5"/>
  <c r="Q15" i="6" s="1"/>
  <c r="T117" i="6"/>
  <c r="M90" i="6"/>
  <c r="Q116" i="5"/>
  <c r="Q118" i="5"/>
  <c r="T20" i="6"/>
  <c r="H102" i="6"/>
  <c r="I114" i="5"/>
  <c r="E10" i="3"/>
  <c r="E30" i="3" s="1"/>
  <c r="M40" i="6"/>
  <c r="Q11" i="5"/>
  <c r="P182" i="14"/>
  <c r="P185" i="14"/>
  <c r="P184" i="14"/>
  <c r="N146" i="14"/>
  <c r="C335" i="9"/>
  <c r="N299" i="14"/>
  <c r="S420" i="14"/>
  <c r="S423" i="14"/>
  <c r="S422" i="14"/>
  <c r="T249" i="14"/>
  <c r="E341" i="10"/>
  <c r="V248" i="8"/>
  <c r="E343" i="3"/>
  <c r="D355" i="10"/>
  <c r="H284" i="14"/>
  <c r="U287" i="14"/>
  <c r="U284" i="14"/>
  <c r="U286" i="14"/>
  <c r="M252" i="14"/>
  <c r="M253" i="14"/>
  <c r="M250" i="14"/>
  <c r="G219" i="8"/>
  <c r="G218" i="8"/>
  <c r="G216" i="8"/>
  <c r="L181" i="14"/>
  <c r="D333" i="10"/>
  <c r="J231" i="14"/>
  <c r="I248" i="14"/>
  <c r="E330" i="9"/>
  <c r="V249" i="14"/>
  <c r="E343" i="10"/>
  <c r="E359" i="10" s="1"/>
  <c r="G248" i="8"/>
  <c r="E328" i="3"/>
  <c r="E348" i="3" s="1"/>
  <c r="U185" i="14"/>
  <c r="U182" i="14"/>
  <c r="U184" i="14"/>
  <c r="S112" i="8"/>
  <c r="G340" i="3"/>
  <c r="G356" i="3" s="1"/>
  <c r="M442" i="14"/>
  <c r="M34" i="14"/>
  <c r="M104" i="11" s="1"/>
  <c r="G14" i="8"/>
  <c r="G87" i="5"/>
  <c r="H446" i="14"/>
  <c r="H79" i="14"/>
  <c r="H38" i="14"/>
  <c r="X436" i="14"/>
  <c r="X22" i="14"/>
  <c r="X61" i="14"/>
  <c r="X428" i="14"/>
  <c r="X8" i="14"/>
  <c r="X53" i="14"/>
  <c r="X78" i="14" s="1"/>
  <c r="W453" i="8"/>
  <c r="H344" i="4"/>
  <c r="X182" i="8"/>
  <c r="X185" i="8"/>
  <c r="X184" i="8"/>
  <c r="M146" i="14"/>
  <c r="C334" i="9"/>
  <c r="C350" i="9" s="1"/>
  <c r="J442" i="14"/>
  <c r="J34" i="14"/>
  <c r="J104" i="11" s="1"/>
  <c r="J434" i="14"/>
  <c r="J17" i="14"/>
  <c r="J321" i="8"/>
  <c r="U435" i="8"/>
  <c r="M27" i="8"/>
  <c r="M98" i="5"/>
  <c r="J125" i="14"/>
  <c r="J441" i="14"/>
  <c r="H411" i="9" s="1"/>
  <c r="J33" i="14"/>
  <c r="J103" i="11" s="1"/>
  <c r="E91" i="9" s="1"/>
  <c r="J433" i="14"/>
  <c r="J16" i="14"/>
  <c r="J86" i="11" s="1"/>
  <c r="J13" i="11" s="1"/>
  <c r="O448" i="14"/>
  <c r="O40" i="14"/>
  <c r="O110" i="11" s="1"/>
  <c r="M439" i="14"/>
  <c r="M28" i="14"/>
  <c r="O430" i="14"/>
  <c r="O10" i="14"/>
  <c r="I112" i="14"/>
  <c r="G330" i="9"/>
  <c r="H431" i="8"/>
  <c r="H457" i="8" s="1"/>
  <c r="M447" i="14"/>
  <c r="H414" i="10" s="1"/>
  <c r="H430" i="10" s="1"/>
  <c r="M39" i="14"/>
  <c r="M109" i="11" s="1"/>
  <c r="K438" i="14"/>
  <c r="K24" i="14"/>
  <c r="M429" i="14"/>
  <c r="M9" i="14"/>
  <c r="M79" i="11" s="1"/>
  <c r="M9" i="11" s="1"/>
  <c r="H112" i="8"/>
  <c r="G329" i="3"/>
  <c r="N21" i="8"/>
  <c r="N94" i="5"/>
  <c r="H428" i="4"/>
  <c r="M427" i="8"/>
  <c r="V218" i="8"/>
  <c r="V117" i="8"/>
  <c r="V116" i="8"/>
  <c r="V114" i="8"/>
  <c r="H125" i="13"/>
  <c r="M443" i="14"/>
  <c r="M81" i="14"/>
  <c r="M35" i="14"/>
  <c r="K436" i="14"/>
  <c r="K22" i="14"/>
  <c r="K61" i="14"/>
  <c r="M99" i="12"/>
  <c r="N184" i="8"/>
  <c r="L72" i="13"/>
  <c r="L38" i="13"/>
  <c r="X69" i="13"/>
  <c r="X8" i="13"/>
  <c r="F185" i="9"/>
  <c r="F201" i="9" s="1"/>
  <c r="O43" i="13"/>
  <c r="O63" i="11"/>
  <c r="O13" i="7"/>
  <c r="O42" i="5"/>
  <c r="J72" i="13"/>
  <c r="J38" i="13"/>
  <c r="V69" i="13"/>
  <c r="V8" i="13"/>
  <c r="F183" i="9"/>
  <c r="F199" i="9" s="1"/>
  <c r="J153" i="13"/>
  <c r="H124" i="13"/>
  <c r="D169" i="10"/>
  <c r="U72" i="13"/>
  <c r="U38" i="13"/>
  <c r="I99" i="13"/>
  <c r="S45" i="13"/>
  <c r="S65" i="11"/>
  <c r="O49" i="12"/>
  <c r="S47" i="11"/>
  <c r="S29" i="7"/>
  <c r="S56" i="5" s="1"/>
  <c r="S52" i="5"/>
  <c r="W117" i="5"/>
  <c r="X15" i="13"/>
  <c r="U36" i="13"/>
  <c r="F281" i="9"/>
  <c r="N43" i="7"/>
  <c r="N63" i="5"/>
  <c r="W48" i="8"/>
  <c r="U123" i="13"/>
  <c r="D182" i="9"/>
  <c r="D198" i="9" s="1"/>
  <c r="I49" i="12"/>
  <c r="M47" i="11"/>
  <c r="S21" i="12"/>
  <c r="N33" i="6"/>
  <c r="R69" i="5"/>
  <c r="D19" i="3"/>
  <c r="V114" i="5"/>
  <c r="E23" i="3"/>
  <c r="M11" i="5"/>
  <c r="I11" i="6" s="1"/>
  <c r="I40" i="6"/>
  <c r="L13" i="6"/>
  <c r="E16" i="2"/>
  <c r="J321" i="14"/>
  <c r="K386" i="8"/>
  <c r="K389" i="8"/>
  <c r="K388" i="8"/>
  <c r="L386" i="14"/>
  <c r="L388" i="14"/>
  <c r="L389" i="14"/>
  <c r="N284" i="8"/>
  <c r="N287" i="8"/>
  <c r="N286" i="8"/>
  <c r="U320" i="14"/>
  <c r="U318" i="14"/>
  <c r="U321" i="14"/>
  <c r="R181" i="14"/>
  <c r="J287" i="8"/>
  <c r="J286" i="8"/>
  <c r="J284" i="8"/>
  <c r="P249" i="14"/>
  <c r="E337" i="10"/>
  <c r="X216" i="14"/>
  <c r="W287" i="8"/>
  <c r="W286" i="8"/>
  <c r="W284" i="8"/>
  <c r="O253" i="8"/>
  <c r="O252" i="8"/>
  <c r="O250" i="8"/>
  <c r="T283" i="14"/>
  <c r="F341" i="10"/>
  <c r="T121" i="14"/>
  <c r="S284" i="14"/>
  <c r="S286" i="14"/>
  <c r="S287" i="14"/>
  <c r="X223" i="14"/>
  <c r="N295" i="14"/>
  <c r="V163" i="14"/>
  <c r="W182" i="8"/>
  <c r="W185" i="8"/>
  <c r="W184" i="8"/>
  <c r="O146" i="8"/>
  <c r="C336" i="3"/>
  <c r="M434" i="14"/>
  <c r="M17" i="14"/>
  <c r="I13" i="8"/>
  <c r="I86" i="5"/>
  <c r="R218" i="8"/>
  <c r="H456" i="8"/>
  <c r="H454" i="8"/>
  <c r="H452" i="8"/>
  <c r="H329" i="3"/>
  <c r="V124" i="13"/>
  <c r="D183" i="10"/>
  <c r="W446" i="14"/>
  <c r="W79" i="14"/>
  <c r="W38" i="14"/>
  <c r="U437" i="14"/>
  <c r="U23" i="14"/>
  <c r="U93" i="11" s="1"/>
  <c r="U429" i="14"/>
  <c r="U9" i="14"/>
  <c r="U79" i="11" s="1"/>
  <c r="I146" i="8"/>
  <c r="C330" i="3"/>
  <c r="W443" i="14"/>
  <c r="W81" i="14"/>
  <c r="W35" i="14"/>
  <c r="U436" i="14"/>
  <c r="U61" i="14"/>
  <c r="U22" i="14"/>
  <c r="L431" i="8"/>
  <c r="X151" i="8"/>
  <c r="X150" i="8"/>
  <c r="X148" i="8"/>
  <c r="H441" i="14"/>
  <c r="H409" i="9" s="1"/>
  <c r="H33" i="14"/>
  <c r="H103" i="11" s="1"/>
  <c r="E89" i="9" s="1"/>
  <c r="H433" i="14"/>
  <c r="H16" i="14"/>
  <c r="H86" i="11" s="1"/>
  <c r="H13" i="11" s="1"/>
  <c r="L103" i="6"/>
  <c r="E97" i="3"/>
  <c r="K112" i="8"/>
  <c r="G332" i="3"/>
  <c r="W441" i="14"/>
  <c r="H424" i="9" s="1"/>
  <c r="W33" i="14"/>
  <c r="W103" i="11" s="1"/>
  <c r="W24" i="11" s="1"/>
  <c r="W433" i="14"/>
  <c r="W16" i="14"/>
  <c r="W86" i="11" s="1"/>
  <c r="J449" i="14"/>
  <c r="J41" i="14"/>
  <c r="J111" i="11" s="1"/>
  <c r="H440" i="14"/>
  <c r="H32" i="14"/>
  <c r="H102" i="11" s="1"/>
  <c r="H432" i="14"/>
  <c r="H57" i="14"/>
  <c r="H15" i="14"/>
  <c r="O453" i="8"/>
  <c r="H336" i="4"/>
  <c r="H352" i="4" s="1"/>
  <c r="O427" i="8"/>
  <c r="R442" i="14"/>
  <c r="R34" i="14"/>
  <c r="R104" i="11" s="1"/>
  <c r="R434" i="14"/>
  <c r="R17" i="14"/>
  <c r="L93" i="6"/>
  <c r="P17" i="5"/>
  <c r="L17" i="6" s="1"/>
  <c r="W117" i="8"/>
  <c r="W116" i="8"/>
  <c r="W114" i="8"/>
  <c r="K447" i="14"/>
  <c r="H412" i="10" s="1"/>
  <c r="K39" i="14"/>
  <c r="K109" i="11" s="1"/>
  <c r="I438" i="14"/>
  <c r="I24" i="14"/>
  <c r="M428" i="14"/>
  <c r="M53" i="14"/>
  <c r="M78" i="14" s="1"/>
  <c r="M8" i="14"/>
  <c r="H448" i="14"/>
  <c r="H40" i="14"/>
  <c r="H110" i="11" s="1"/>
  <c r="X438" i="14"/>
  <c r="X24" i="14"/>
  <c r="H430" i="14"/>
  <c r="H10" i="14"/>
  <c r="R151" i="8"/>
  <c r="R148" i="8"/>
  <c r="R150" i="8"/>
  <c r="H447" i="14"/>
  <c r="H409" i="10" s="1"/>
  <c r="H39" i="14"/>
  <c r="H109" i="11" s="1"/>
  <c r="E89" i="10" s="1"/>
  <c r="X437" i="14"/>
  <c r="X23" i="14"/>
  <c r="X93" i="11" s="1"/>
  <c r="H429" i="14"/>
  <c r="H9" i="14"/>
  <c r="H79" i="11" s="1"/>
  <c r="N37" i="13"/>
  <c r="N64" i="11" s="1"/>
  <c r="F255" i="10"/>
  <c r="F271" i="10" s="1"/>
  <c r="H69" i="13"/>
  <c r="H8" i="13"/>
  <c r="F169" i="9"/>
  <c r="Q12" i="7"/>
  <c r="Q41" i="5"/>
  <c r="W150" i="13"/>
  <c r="E184" i="9"/>
  <c r="E200" i="9" s="1"/>
  <c r="L37" i="13"/>
  <c r="L64" i="11" s="1"/>
  <c r="F253" i="10"/>
  <c r="F269" i="10" s="1"/>
  <c r="P55" i="12"/>
  <c r="T21" i="11"/>
  <c r="M36" i="13"/>
  <c r="O40" i="11"/>
  <c r="I96" i="13"/>
  <c r="C170" i="9"/>
  <c r="H96" i="13"/>
  <c r="C169" i="9"/>
  <c r="J59" i="12"/>
  <c r="D95" i="9"/>
  <c r="P21" i="11"/>
  <c r="M54" i="12"/>
  <c r="Q20" i="11"/>
  <c r="T38" i="13"/>
  <c r="W44" i="8"/>
  <c r="H15" i="13"/>
  <c r="T59" i="12"/>
  <c r="D105" i="9"/>
  <c r="N59" i="6"/>
  <c r="D99" i="3"/>
  <c r="R24" i="5"/>
  <c r="L150" i="13"/>
  <c r="E173" i="9"/>
  <c r="M45" i="13"/>
  <c r="M65" i="11"/>
  <c r="G117" i="5"/>
  <c r="G117" i="6" s="1"/>
  <c r="S11" i="5"/>
  <c r="L110" i="6"/>
  <c r="K39" i="6"/>
  <c r="O10" i="5"/>
  <c r="T111" i="6"/>
  <c r="R59" i="6"/>
  <c r="L16" i="6"/>
  <c r="K17" i="6"/>
  <c r="I34" i="6"/>
  <c r="M7" i="5"/>
  <c r="I7" i="6" s="1"/>
  <c r="O39" i="6"/>
  <c r="S10" i="5"/>
  <c r="O71" i="6"/>
  <c r="V329" i="14"/>
  <c r="V355" i="14" s="1"/>
  <c r="V299" i="14"/>
  <c r="X363" i="14"/>
  <c r="W321" i="8"/>
  <c r="W320" i="8"/>
  <c r="W318" i="8"/>
  <c r="E433" i="10"/>
  <c r="R182" i="14"/>
  <c r="P248" i="14"/>
  <c r="E337" i="9"/>
  <c r="H216" i="14"/>
  <c r="D431" i="10"/>
  <c r="Q321" i="14"/>
  <c r="P321" i="8"/>
  <c r="P320" i="8"/>
  <c r="P318" i="8"/>
  <c r="G287" i="8"/>
  <c r="G286" i="8"/>
  <c r="G284" i="8"/>
  <c r="T197" i="14"/>
  <c r="U287" i="8"/>
  <c r="U286" i="8"/>
  <c r="U284" i="8"/>
  <c r="R257" i="14"/>
  <c r="J181" i="14"/>
  <c r="D331" i="10"/>
  <c r="E439" i="10"/>
  <c r="H223" i="14"/>
  <c r="X193" i="14"/>
  <c r="X218" i="14" s="1"/>
  <c r="N189" i="14"/>
  <c r="N214" i="14" s="1"/>
  <c r="W318" i="14"/>
  <c r="M282" i="14"/>
  <c r="F334" i="9"/>
  <c r="F350" i="9" s="1"/>
  <c r="G182" i="8"/>
  <c r="G185" i="8"/>
  <c r="G184" i="8"/>
  <c r="O441" i="14"/>
  <c r="H416" i="9" s="1"/>
  <c r="O33" i="14"/>
  <c r="O103" i="11" s="1"/>
  <c r="K109" i="6"/>
  <c r="E96" i="4"/>
  <c r="O29" i="5"/>
  <c r="K13" i="8"/>
  <c r="K85" i="5"/>
  <c r="J443" i="14"/>
  <c r="J81" i="14"/>
  <c r="J35" i="14"/>
  <c r="H436" i="14"/>
  <c r="H22" i="14"/>
  <c r="H61" i="14"/>
  <c r="H428" i="14"/>
  <c r="H8" i="14"/>
  <c r="H53" i="14"/>
  <c r="H78" i="14" s="1"/>
  <c r="G453" i="8"/>
  <c r="H328" i="4"/>
  <c r="W435" i="8"/>
  <c r="W427" i="8"/>
  <c r="Q31" i="8"/>
  <c r="Q97" i="5"/>
  <c r="H182" i="8"/>
  <c r="H185" i="8"/>
  <c r="H184" i="8"/>
  <c r="L441" i="14"/>
  <c r="H413" i="9" s="1"/>
  <c r="H429" i="9" s="1"/>
  <c r="L33" i="14"/>
  <c r="L103" i="11" s="1"/>
  <c r="L433" i="14"/>
  <c r="L16" i="14"/>
  <c r="L86" i="11" s="1"/>
  <c r="V21" i="8"/>
  <c r="V94" i="5"/>
  <c r="N449" i="14"/>
  <c r="N41" i="14"/>
  <c r="N111" i="11" s="1"/>
  <c r="L440" i="14"/>
  <c r="L32" i="14"/>
  <c r="L102" i="11" s="1"/>
  <c r="L432" i="14"/>
  <c r="L57" i="14"/>
  <c r="L15" i="14"/>
  <c r="Q447" i="14"/>
  <c r="H418" i="10" s="1"/>
  <c r="Q39" i="14"/>
  <c r="Q109" i="11" s="1"/>
  <c r="O438" i="14"/>
  <c r="O24" i="14"/>
  <c r="Q429" i="14"/>
  <c r="Q9" i="14"/>
  <c r="Q79" i="11" s="1"/>
  <c r="J431" i="8"/>
  <c r="N102" i="6"/>
  <c r="R23" i="5"/>
  <c r="M150" i="13"/>
  <c r="E174" i="9"/>
  <c r="E190" i="9" s="1"/>
  <c r="T151" i="13"/>
  <c r="I117" i="8"/>
  <c r="I116" i="8"/>
  <c r="I114" i="8"/>
  <c r="O446" i="14"/>
  <c r="O38" i="14"/>
  <c r="O79" i="14"/>
  <c r="M437" i="14"/>
  <c r="M23" i="14"/>
  <c r="M93" i="11" s="1"/>
  <c r="O428" i="14"/>
  <c r="O53" i="14"/>
  <c r="O78" i="14" s="1"/>
  <c r="O8" i="14"/>
  <c r="R20" i="8"/>
  <c r="R92" i="5"/>
  <c r="L124" i="13"/>
  <c r="D173" i="10"/>
  <c r="D189" i="10" s="1"/>
  <c r="G117" i="8"/>
  <c r="G116" i="8"/>
  <c r="G114" i="8"/>
  <c r="M453" i="8"/>
  <c r="H334" i="4"/>
  <c r="H350" i="4" s="1"/>
  <c r="Q151" i="8"/>
  <c r="Q148" i="8"/>
  <c r="Q150" i="8"/>
  <c r="R129" i="14"/>
  <c r="O442" i="14"/>
  <c r="O34" i="14"/>
  <c r="O104" i="11" s="1"/>
  <c r="O434" i="14"/>
  <c r="O17" i="14"/>
  <c r="Q89" i="12"/>
  <c r="J453" i="8"/>
  <c r="H331" i="4"/>
  <c r="J427" i="8"/>
  <c r="P70" i="13"/>
  <c r="P36" i="13"/>
  <c r="F177" i="10"/>
  <c r="F193" i="10" s="1"/>
  <c r="R55" i="12"/>
  <c r="V21" i="11"/>
  <c r="Q33" i="13"/>
  <c r="Q60" i="11" s="1"/>
  <c r="W8" i="13"/>
  <c r="N70" i="13"/>
  <c r="N36" i="13"/>
  <c r="F175" i="10"/>
  <c r="F191" i="10" s="1"/>
  <c r="R54" i="12"/>
  <c r="V20" i="11"/>
  <c r="N151" i="13"/>
  <c r="E175" i="10"/>
  <c r="E191" i="10" s="1"/>
  <c r="M70" i="13"/>
  <c r="K59" i="12"/>
  <c r="D96" i="9"/>
  <c r="U47" i="8"/>
  <c r="S64" i="12"/>
  <c r="D104" i="10"/>
  <c r="K13" i="13"/>
  <c r="K42" i="11"/>
  <c r="K42" i="12" s="1"/>
  <c r="V21" i="13"/>
  <c r="M97" i="13"/>
  <c r="C174" i="10"/>
  <c r="U37" i="13"/>
  <c r="U64" i="11" s="1"/>
  <c r="F262" i="10"/>
  <c r="U71" i="13"/>
  <c r="U21" i="13"/>
  <c r="P39" i="13"/>
  <c r="P66" i="11" s="1"/>
  <c r="L66" i="12" s="1"/>
  <c r="J14" i="13"/>
  <c r="M25" i="13"/>
  <c r="M29" i="13" s="1"/>
  <c r="M53" i="11"/>
  <c r="L51" i="12"/>
  <c r="M72" i="13"/>
  <c r="O21" i="13"/>
  <c r="M29" i="7"/>
  <c r="M56" i="5" s="1"/>
  <c r="M52" i="5"/>
  <c r="G103" i="6"/>
  <c r="P79" i="6"/>
  <c r="U10" i="5"/>
  <c r="S119" i="5"/>
  <c r="O90" i="6"/>
  <c r="S118" i="5"/>
  <c r="H33" i="6"/>
  <c r="L6" i="5"/>
  <c r="L69" i="5"/>
  <c r="H69" i="6" s="1"/>
  <c r="D13" i="3"/>
  <c r="M76" i="6"/>
  <c r="Q114" i="5"/>
  <c r="M114" i="6" s="1"/>
  <c r="E18" i="3"/>
  <c r="C100" i="3"/>
  <c r="C116" i="3" s="1"/>
  <c r="O24" i="6"/>
  <c r="H39" i="6"/>
  <c r="L10" i="5"/>
  <c r="M83" i="6"/>
  <c r="P39" i="6"/>
  <c r="T10" i="5"/>
  <c r="S21" i="6"/>
  <c r="U389" i="14"/>
  <c r="U388" i="14"/>
  <c r="U386" i="14"/>
  <c r="H146" i="14"/>
  <c r="C329" i="9"/>
  <c r="J389" i="14"/>
  <c r="J386" i="14"/>
  <c r="J388" i="14"/>
  <c r="V385" i="14"/>
  <c r="R388" i="14"/>
  <c r="R389" i="14"/>
  <c r="R386" i="14"/>
  <c r="H363" i="14"/>
  <c r="V401" i="14"/>
  <c r="V325" i="14"/>
  <c r="V350" i="14" s="1"/>
  <c r="U352" i="8"/>
  <c r="U355" i="8"/>
  <c r="U354" i="8"/>
  <c r="K286" i="14"/>
  <c r="K284" i="14"/>
  <c r="K287" i="14"/>
  <c r="E355" i="10"/>
  <c r="R248" i="8"/>
  <c r="E339" i="3"/>
  <c r="E355" i="3" s="1"/>
  <c r="J219" i="8"/>
  <c r="J218" i="8"/>
  <c r="J216" i="8"/>
  <c r="P181" i="14"/>
  <c r="D337" i="10"/>
  <c r="D353" i="10" s="1"/>
  <c r="X148" i="14"/>
  <c r="X150" i="14"/>
  <c r="X151" i="14"/>
  <c r="P299" i="14"/>
  <c r="V283" i="14"/>
  <c r="F343" i="10"/>
  <c r="M180" i="14"/>
  <c r="D334" i="9"/>
  <c r="D350" i="9" s="1"/>
  <c r="O321" i="8"/>
  <c r="O318" i="8"/>
  <c r="O320" i="8"/>
  <c r="C435" i="10"/>
  <c r="K253" i="14"/>
  <c r="K252" i="14"/>
  <c r="K250" i="14"/>
  <c r="R227" i="14"/>
  <c r="R253" i="14" s="1"/>
  <c r="F354" i="10"/>
  <c r="X249" i="14"/>
  <c r="E345" i="10"/>
  <c r="H193" i="14"/>
  <c r="H218" i="14" s="1"/>
  <c r="H185" i="14"/>
  <c r="H182" i="14"/>
  <c r="H184" i="14"/>
  <c r="N265" i="14"/>
  <c r="G318" i="14"/>
  <c r="O282" i="8"/>
  <c r="F336" i="3"/>
  <c r="O433" i="14"/>
  <c r="O16" i="14"/>
  <c r="O86" i="11" s="1"/>
  <c r="Q45" i="8"/>
  <c r="Q108" i="5"/>
  <c r="P112" i="14"/>
  <c r="G337" i="9"/>
  <c r="J80" i="8"/>
  <c r="J83" i="8"/>
  <c r="J82" i="8"/>
  <c r="V14" i="8"/>
  <c r="V87" i="5"/>
  <c r="G446" i="14"/>
  <c r="G79" i="14"/>
  <c r="G38" i="14"/>
  <c r="W436" i="14"/>
  <c r="W61" i="14"/>
  <c r="W22" i="14"/>
  <c r="W428" i="14"/>
  <c r="W53" i="14"/>
  <c r="W78" i="14" s="1"/>
  <c r="W8" i="14"/>
  <c r="U124" i="13"/>
  <c r="D182" i="10"/>
  <c r="N431" i="8"/>
  <c r="X20" i="8"/>
  <c r="X93" i="5"/>
  <c r="M180" i="8"/>
  <c r="D334" i="3"/>
  <c r="G443" i="14"/>
  <c r="G81" i="14"/>
  <c r="G35" i="14"/>
  <c r="I434" i="14"/>
  <c r="I17" i="14"/>
  <c r="H151" i="8"/>
  <c r="H150" i="8"/>
  <c r="H148" i="8"/>
  <c r="S453" i="8"/>
  <c r="H340" i="4"/>
  <c r="S427" i="8"/>
  <c r="L449" i="14"/>
  <c r="L41" i="14"/>
  <c r="L111" i="11" s="1"/>
  <c r="J440" i="14"/>
  <c r="J32" i="14"/>
  <c r="J102" i="11" s="1"/>
  <c r="J23" i="11" s="1"/>
  <c r="J432" i="14"/>
  <c r="J431" i="14" s="1"/>
  <c r="J57" i="14"/>
  <c r="J15" i="14"/>
  <c r="G441" i="14"/>
  <c r="H408" i="9" s="1"/>
  <c r="G33" i="14"/>
  <c r="G103" i="11" s="1"/>
  <c r="E88" i="9" s="1"/>
  <c r="G433" i="14"/>
  <c r="G16" i="14"/>
  <c r="G86" i="11" s="1"/>
  <c r="G13" i="11" s="1"/>
  <c r="L448" i="14"/>
  <c r="L40" i="14"/>
  <c r="L110" i="11" s="1"/>
  <c r="J439" i="14"/>
  <c r="J28" i="14"/>
  <c r="L430" i="14"/>
  <c r="L10" i="14"/>
  <c r="K185" i="8"/>
  <c r="O435" i="8"/>
  <c r="T441" i="14"/>
  <c r="H421" i="9" s="1"/>
  <c r="T33" i="14"/>
  <c r="T103" i="11" s="1"/>
  <c r="T433" i="14"/>
  <c r="T16" i="14"/>
  <c r="T86" i="11" s="1"/>
  <c r="S287" i="8"/>
  <c r="M446" i="14"/>
  <c r="M79" i="14"/>
  <c r="M38" i="14"/>
  <c r="K437" i="14"/>
  <c r="K23" i="14"/>
  <c r="K93" i="11" s="1"/>
  <c r="K101" i="6"/>
  <c r="O22" i="5"/>
  <c r="K22" i="6" s="1"/>
  <c r="J447" i="14"/>
  <c r="H411" i="10" s="1"/>
  <c r="J39" i="14"/>
  <c r="J109" i="11" s="1"/>
  <c r="E91" i="10" s="1"/>
  <c r="H438" i="14"/>
  <c r="H24" i="14"/>
  <c r="J429" i="14"/>
  <c r="J9" i="14"/>
  <c r="J79" i="11" s="1"/>
  <c r="J9" i="11" s="1"/>
  <c r="X150" i="13"/>
  <c r="E185" i="9"/>
  <c r="O148" i="8"/>
  <c r="O151" i="8"/>
  <c r="O150" i="8"/>
  <c r="H434" i="3"/>
  <c r="Q81" i="12"/>
  <c r="C432" i="10"/>
  <c r="J446" i="14"/>
  <c r="J38" i="14"/>
  <c r="J79" i="14"/>
  <c r="H437" i="14"/>
  <c r="H23" i="14"/>
  <c r="H93" i="11" s="1"/>
  <c r="H17" i="11" s="1"/>
  <c r="J428" i="14"/>
  <c r="J53" i="14"/>
  <c r="J78" i="14" s="1"/>
  <c r="J8" i="14"/>
  <c r="R33" i="13"/>
  <c r="R60" i="11" s="1"/>
  <c r="T54" i="12"/>
  <c r="X20" i="11"/>
  <c r="K124" i="13"/>
  <c r="D172" i="10"/>
  <c r="D188" i="10" s="1"/>
  <c r="G150" i="13"/>
  <c r="E168" i="9"/>
  <c r="E188" i="9" s="1"/>
  <c r="L60" i="12"/>
  <c r="J29" i="7"/>
  <c r="J56" i="5" s="1"/>
  <c r="J52" i="5"/>
  <c r="C274" i="10"/>
  <c r="Q12" i="13"/>
  <c r="Q41" i="11"/>
  <c r="X38" i="13"/>
  <c r="R20" i="11"/>
  <c r="M12" i="13"/>
  <c r="M41" i="11"/>
  <c r="F279" i="10"/>
  <c r="O150" i="13"/>
  <c r="E176" i="9"/>
  <c r="E192" i="9" s="1"/>
  <c r="R72" i="13"/>
  <c r="R38" i="13"/>
  <c r="L9" i="13"/>
  <c r="G36" i="12"/>
  <c r="K34" i="11"/>
  <c r="D89" i="9"/>
  <c r="H54" i="12"/>
  <c r="L20" i="11"/>
  <c r="I66" i="12"/>
  <c r="K49" i="12"/>
  <c r="O47" i="11"/>
  <c r="F272" i="10"/>
  <c r="L29" i="6"/>
  <c r="C97" i="4"/>
  <c r="R83" i="6"/>
  <c r="D16" i="3"/>
  <c r="O6" i="5"/>
  <c r="O69" i="5"/>
  <c r="K33" i="6"/>
  <c r="Q77" i="6"/>
  <c r="K13" i="6"/>
  <c r="X181" i="14"/>
  <c r="D345" i="10"/>
  <c r="D361" i="10" s="1"/>
  <c r="L386" i="8"/>
  <c r="L389" i="8"/>
  <c r="L388" i="8"/>
  <c r="T389" i="8"/>
  <c r="T388" i="8"/>
  <c r="T386" i="8"/>
  <c r="T182" i="14"/>
  <c r="L147" i="14"/>
  <c r="C333" i="10"/>
  <c r="L146" i="14"/>
  <c r="C333" i="9"/>
  <c r="M284" i="8"/>
  <c r="M287" i="8"/>
  <c r="M286" i="8"/>
  <c r="S253" i="14"/>
  <c r="S252" i="14"/>
  <c r="S250" i="14"/>
  <c r="K218" i="14"/>
  <c r="K216" i="14"/>
  <c r="K219" i="14"/>
  <c r="R249" i="14"/>
  <c r="R180" i="14"/>
  <c r="D339" i="9"/>
  <c r="I218" i="14"/>
  <c r="I216" i="14"/>
  <c r="I219" i="14"/>
  <c r="S184" i="8"/>
  <c r="S182" i="8"/>
  <c r="S185" i="8"/>
  <c r="P180" i="14"/>
  <c r="D337" i="9"/>
  <c r="H148" i="14"/>
  <c r="H151" i="14"/>
  <c r="H150" i="14"/>
  <c r="R320" i="8"/>
  <c r="R318" i="8"/>
  <c r="R321" i="8"/>
  <c r="N250" i="14"/>
  <c r="N182" i="14"/>
  <c r="V147" i="14"/>
  <c r="C343" i="10"/>
  <c r="T147" i="14"/>
  <c r="C341" i="10"/>
  <c r="M253" i="8"/>
  <c r="M252" i="8"/>
  <c r="M250" i="8"/>
  <c r="S216" i="14"/>
  <c r="S218" i="14"/>
  <c r="S219" i="14"/>
  <c r="R197" i="14"/>
  <c r="Q283" i="14"/>
  <c r="H249" i="14"/>
  <c r="E329" i="10"/>
  <c r="N159" i="14"/>
  <c r="N184" i="14" s="1"/>
  <c r="M219" i="14"/>
  <c r="M216" i="14"/>
  <c r="M218" i="14"/>
  <c r="U180" i="14"/>
  <c r="D342" i="9"/>
  <c r="D358" i="9" s="1"/>
  <c r="Q113" i="14"/>
  <c r="G338" i="10"/>
  <c r="G354" i="10" s="1"/>
  <c r="S449" i="14"/>
  <c r="S41" i="14"/>
  <c r="S111" i="11" s="1"/>
  <c r="Q440" i="14"/>
  <c r="Q32" i="14"/>
  <c r="Q102" i="11" s="1"/>
  <c r="Q23" i="11" s="1"/>
  <c r="S47" i="8"/>
  <c r="S105" i="5"/>
  <c r="S116" i="5" s="1"/>
  <c r="R112" i="8"/>
  <c r="G339" i="3"/>
  <c r="G355" i="3" s="1"/>
  <c r="L442" i="14"/>
  <c r="L34" i="14"/>
  <c r="L104" i="11" s="1"/>
  <c r="T86" i="6"/>
  <c r="X83" i="5"/>
  <c r="X13" i="5"/>
  <c r="T13" i="6" s="1"/>
  <c r="P97" i="13"/>
  <c r="C177" i="10"/>
  <c r="C193" i="10" s="1"/>
  <c r="I455" i="8"/>
  <c r="G435" i="8"/>
  <c r="G427" i="8"/>
  <c r="J185" i="8"/>
  <c r="J184" i="8"/>
  <c r="J182" i="8"/>
  <c r="P449" i="14"/>
  <c r="P41" i="14"/>
  <c r="P111" i="11" s="1"/>
  <c r="N440" i="14"/>
  <c r="N32" i="14"/>
  <c r="N102" i="11" s="1"/>
  <c r="N432" i="14"/>
  <c r="N15" i="14"/>
  <c r="N57" i="14"/>
  <c r="H20" i="8"/>
  <c r="H93" i="5"/>
  <c r="L117" i="14"/>
  <c r="L114" i="14"/>
  <c r="L116" i="14"/>
  <c r="P448" i="14"/>
  <c r="P40" i="14"/>
  <c r="P110" i="11" s="1"/>
  <c r="N439" i="14"/>
  <c r="N28" i="14"/>
  <c r="P430" i="14"/>
  <c r="P10" i="14"/>
  <c r="S446" i="14"/>
  <c r="S79" i="14"/>
  <c r="S38" i="14"/>
  <c r="Q437" i="14"/>
  <c r="Q23" i="14"/>
  <c r="Q93" i="11" s="1"/>
  <c r="S428" i="14"/>
  <c r="S53" i="14"/>
  <c r="S78" i="14" s="1"/>
  <c r="S8" i="14"/>
  <c r="N150" i="13"/>
  <c r="E175" i="9"/>
  <c r="E191" i="9" s="1"/>
  <c r="I431" i="8"/>
  <c r="I456" i="8" s="1"/>
  <c r="X180" i="8"/>
  <c r="D345" i="3"/>
  <c r="D361" i="3" s="1"/>
  <c r="Q443" i="14"/>
  <c r="Q35" i="14"/>
  <c r="Q81" i="14"/>
  <c r="O436" i="14"/>
  <c r="O61" i="14"/>
  <c r="O22" i="14"/>
  <c r="V431" i="8"/>
  <c r="V457" i="8" s="1"/>
  <c r="O455" i="8"/>
  <c r="M435" i="8"/>
  <c r="M100" i="12"/>
  <c r="T116" i="8"/>
  <c r="L453" i="8"/>
  <c r="H333" i="4"/>
  <c r="L427" i="8"/>
  <c r="H150" i="13"/>
  <c r="E169" i="9"/>
  <c r="Q441" i="14"/>
  <c r="H418" i="9" s="1"/>
  <c r="Q33" i="14"/>
  <c r="Q103" i="11" s="1"/>
  <c r="Q24" i="11" s="1"/>
  <c r="Q433" i="14"/>
  <c r="Q16" i="14"/>
  <c r="Q86" i="11" s="1"/>
  <c r="Q13" i="11" s="1"/>
  <c r="G355" i="10"/>
  <c r="L455" i="8"/>
  <c r="J435" i="8"/>
  <c r="H20" i="11"/>
  <c r="P117" i="5"/>
  <c r="O59" i="12"/>
  <c r="D100" i="9"/>
  <c r="S34" i="11"/>
  <c r="W47" i="8"/>
  <c r="X72" i="13"/>
  <c r="J21" i="13"/>
  <c r="I24" i="5"/>
  <c r="D90" i="3"/>
  <c r="D110" i="3" s="1"/>
  <c r="D88" i="10"/>
  <c r="O7" i="13"/>
  <c r="O36" i="11"/>
  <c r="O36" i="12" s="1"/>
  <c r="V37" i="13"/>
  <c r="V64" i="11" s="1"/>
  <c r="W43" i="13"/>
  <c r="W63" i="11"/>
  <c r="I13" i="13"/>
  <c r="I42" i="11"/>
  <c r="I40" i="11" s="1"/>
  <c r="T37" i="13"/>
  <c r="T64" i="11" s="1"/>
  <c r="F261" i="10"/>
  <c r="F277" i="10" s="1"/>
  <c r="N69" i="13"/>
  <c r="N8" i="13"/>
  <c r="F175" i="9"/>
  <c r="F191" i="9" s="1"/>
  <c r="G48" i="8"/>
  <c r="J31" i="13"/>
  <c r="J58" i="11" s="1"/>
  <c r="J58" i="12" s="1"/>
  <c r="N51" i="12"/>
  <c r="O38" i="13"/>
  <c r="P21" i="13"/>
  <c r="K64" i="12"/>
  <c r="D96" i="10"/>
  <c r="M45" i="12"/>
  <c r="L83" i="6"/>
  <c r="Q6" i="5"/>
  <c r="Q69" i="5"/>
  <c r="M33" i="6"/>
  <c r="D18" i="3"/>
  <c r="D34" i="3" s="1"/>
  <c r="G59" i="6"/>
  <c r="C19" i="4"/>
  <c r="I69" i="5"/>
  <c r="N118" i="5"/>
  <c r="N116" i="5"/>
  <c r="N119" i="5"/>
  <c r="E12" i="2"/>
  <c r="E22" i="2"/>
  <c r="E23" i="2"/>
  <c r="E28" i="2"/>
  <c r="E25" i="2"/>
  <c r="E15" i="2"/>
  <c r="E26" i="2"/>
  <c r="E17" i="2"/>
  <c r="E27" i="2"/>
  <c r="R46" i="6"/>
  <c r="V71" i="5"/>
  <c r="V14" i="5"/>
  <c r="E24" i="2"/>
  <c r="T352" i="8"/>
  <c r="T355" i="8"/>
  <c r="T354" i="8"/>
  <c r="K286" i="8"/>
  <c r="K284" i="8"/>
  <c r="K287" i="8"/>
  <c r="P352" i="14"/>
  <c r="N422" i="14"/>
  <c r="N420" i="14"/>
  <c r="N423" i="14"/>
  <c r="N325" i="14"/>
  <c r="N350" i="14" s="1"/>
  <c r="X401" i="14"/>
  <c r="X352" i="14"/>
  <c r="V182" i="8"/>
  <c r="V185" i="8"/>
  <c r="V184" i="8"/>
  <c r="N146" i="8"/>
  <c r="C335" i="3"/>
  <c r="U250" i="8"/>
  <c r="U253" i="8"/>
  <c r="U252" i="8"/>
  <c r="M216" i="8"/>
  <c r="M219" i="8"/>
  <c r="M218" i="8"/>
  <c r="S184" i="14"/>
  <c r="S182" i="14"/>
  <c r="S185" i="14"/>
  <c r="K218" i="8"/>
  <c r="K216" i="8"/>
  <c r="K219" i="8"/>
  <c r="R180" i="8"/>
  <c r="D339" i="3"/>
  <c r="D355" i="3" s="1"/>
  <c r="X282" i="8"/>
  <c r="F345" i="3"/>
  <c r="F361" i="3" s="1"/>
  <c r="P253" i="8"/>
  <c r="P252" i="8"/>
  <c r="P250" i="8"/>
  <c r="P185" i="8"/>
  <c r="P184" i="8"/>
  <c r="P182" i="8"/>
  <c r="R423" i="8"/>
  <c r="U282" i="14"/>
  <c r="F342" i="9"/>
  <c r="F358" i="9" s="1"/>
  <c r="M248" i="14"/>
  <c r="E334" i="9"/>
  <c r="E350" i="9" s="1"/>
  <c r="L223" i="14"/>
  <c r="U219" i="8"/>
  <c r="U218" i="8"/>
  <c r="U216" i="8"/>
  <c r="K184" i="14"/>
  <c r="L318" i="8"/>
  <c r="L321" i="8"/>
  <c r="L320" i="8"/>
  <c r="R283" i="14"/>
  <c r="F339" i="10"/>
  <c r="I318" i="14"/>
  <c r="I321" i="14"/>
  <c r="I320" i="14"/>
  <c r="N129" i="14"/>
  <c r="O216" i="8"/>
  <c r="O219" i="8"/>
  <c r="O218" i="8"/>
  <c r="X252" i="8"/>
  <c r="Q432" i="14"/>
  <c r="Q15" i="14"/>
  <c r="Q57" i="14"/>
  <c r="L434" i="14"/>
  <c r="L17" i="14"/>
  <c r="H83" i="5"/>
  <c r="H10" i="5" s="1"/>
  <c r="H13" i="5"/>
  <c r="Q112" i="8"/>
  <c r="G338" i="3"/>
  <c r="I443" i="14"/>
  <c r="I455" i="14" s="1"/>
  <c r="I81" i="14"/>
  <c r="I35" i="14"/>
  <c r="G436" i="14"/>
  <c r="G435" i="14" s="1"/>
  <c r="G61" i="14"/>
  <c r="G22" i="14"/>
  <c r="G428" i="14"/>
  <c r="G427" i="14" s="1"/>
  <c r="G53" i="14"/>
  <c r="G78" i="14" s="1"/>
  <c r="G8" i="14"/>
  <c r="W21" i="8"/>
  <c r="W94" i="5"/>
  <c r="J163" i="14"/>
  <c r="J20" i="8"/>
  <c r="J92" i="5"/>
  <c r="O180" i="8"/>
  <c r="D336" i="3"/>
  <c r="D352" i="3" s="1"/>
  <c r="I442" i="14"/>
  <c r="I34" i="14"/>
  <c r="I104" i="11" s="1"/>
  <c r="K433" i="14"/>
  <c r="K16" i="14"/>
  <c r="K86" i="11" s="1"/>
  <c r="N117" i="8"/>
  <c r="N116" i="8"/>
  <c r="N114" i="8"/>
  <c r="P150" i="13"/>
  <c r="E177" i="9"/>
  <c r="E193" i="9" s="1"/>
  <c r="J151" i="8"/>
  <c r="J150" i="8"/>
  <c r="J148" i="8"/>
  <c r="S435" i="8"/>
  <c r="J116" i="14"/>
  <c r="J117" i="14"/>
  <c r="J114" i="14"/>
  <c r="N448" i="14"/>
  <c r="N40" i="14"/>
  <c r="N110" i="11" s="1"/>
  <c r="L439" i="14"/>
  <c r="L28" i="14"/>
  <c r="N430" i="14"/>
  <c r="N10" i="14"/>
  <c r="R153" i="13"/>
  <c r="I113" i="14"/>
  <c r="G330" i="10"/>
  <c r="G350" i="10" s="1"/>
  <c r="K449" i="14"/>
  <c r="K41" i="14"/>
  <c r="K111" i="11" s="1"/>
  <c r="G111" i="12" s="1"/>
  <c r="I440" i="14"/>
  <c r="I32" i="14"/>
  <c r="I102" i="11" s="1"/>
  <c r="I23" i="11" s="1"/>
  <c r="I432" i="14"/>
  <c r="I431" i="14" s="1"/>
  <c r="I57" i="14"/>
  <c r="I15" i="14"/>
  <c r="N447" i="14"/>
  <c r="H415" i="10" s="1"/>
  <c r="N39" i="14"/>
  <c r="N109" i="11" s="1"/>
  <c r="L438" i="14"/>
  <c r="L24" i="14"/>
  <c r="N429" i="14"/>
  <c r="N9" i="14"/>
  <c r="N79" i="11" s="1"/>
  <c r="V150" i="8"/>
  <c r="I31" i="8"/>
  <c r="I101" i="5" s="1"/>
  <c r="I22" i="5" s="1"/>
  <c r="I97" i="5"/>
  <c r="I18" i="5" s="1"/>
  <c r="V286" i="8"/>
  <c r="V117" i="14"/>
  <c r="V114" i="14"/>
  <c r="V116" i="14"/>
  <c r="X449" i="14"/>
  <c r="X41" i="14"/>
  <c r="X111" i="11" s="1"/>
  <c r="T111" i="12" s="1"/>
  <c r="V440" i="14"/>
  <c r="V32" i="14"/>
  <c r="V102" i="11" s="1"/>
  <c r="R102" i="12" s="1"/>
  <c r="V432" i="14"/>
  <c r="V57" i="14"/>
  <c r="V15" i="14"/>
  <c r="N252" i="8"/>
  <c r="U112" i="14"/>
  <c r="G342" i="9"/>
  <c r="O443" i="14"/>
  <c r="O81" i="14"/>
  <c r="O35" i="14"/>
  <c r="M436" i="14"/>
  <c r="M61" i="14"/>
  <c r="M22" i="14"/>
  <c r="Q82" i="12"/>
  <c r="L446" i="14"/>
  <c r="L38" i="14"/>
  <c r="L79" i="14"/>
  <c r="J437" i="14"/>
  <c r="J23" i="14"/>
  <c r="J93" i="11" s="1"/>
  <c r="J17" i="11" s="1"/>
  <c r="L428" i="14"/>
  <c r="L8" i="14"/>
  <c r="L53" i="14"/>
  <c r="L78" i="14" s="1"/>
  <c r="L153" i="13"/>
  <c r="S431" i="8"/>
  <c r="E270" i="10"/>
  <c r="Q147" i="14"/>
  <c r="C338" i="10"/>
  <c r="C354" i="10" s="1"/>
  <c r="R113" i="14"/>
  <c r="L443" i="14"/>
  <c r="L81" i="14"/>
  <c r="L35" i="14"/>
  <c r="J436" i="14"/>
  <c r="J61" i="14"/>
  <c r="J22" i="14"/>
  <c r="G47" i="8"/>
  <c r="P59" i="12"/>
  <c r="T24" i="11"/>
  <c r="D101" i="9"/>
  <c r="M96" i="13"/>
  <c r="C174" i="9"/>
  <c r="C190" i="9" s="1"/>
  <c r="U31" i="13"/>
  <c r="U58" i="11" s="1"/>
  <c r="Q58" i="12" s="1"/>
  <c r="G6" i="13"/>
  <c r="G42" i="13" s="1"/>
  <c r="G35" i="11"/>
  <c r="R98" i="13"/>
  <c r="N59" i="12"/>
  <c r="R24" i="11"/>
  <c r="D99" i="9"/>
  <c r="J50" i="12"/>
  <c r="E199" i="9"/>
  <c r="S97" i="13"/>
  <c r="C180" i="10"/>
  <c r="C196" i="10" s="1"/>
  <c r="P20" i="8"/>
  <c r="H38" i="13"/>
  <c r="T39" i="13"/>
  <c r="T66" i="11" s="1"/>
  <c r="I70" i="13"/>
  <c r="I36" i="13"/>
  <c r="F170" i="10"/>
  <c r="F190" i="10" s="1"/>
  <c r="Q69" i="13"/>
  <c r="Q8" i="13"/>
  <c r="F178" i="9"/>
  <c r="F194" i="9" s="1"/>
  <c r="F201" i="10"/>
  <c r="G41" i="12"/>
  <c r="K39" i="11"/>
  <c r="I20" i="7"/>
  <c r="I49" i="5"/>
  <c r="V70" i="13"/>
  <c r="V36" i="13"/>
  <c r="F183" i="10"/>
  <c r="F199" i="10" s="1"/>
  <c r="H55" i="12"/>
  <c r="L21" i="11"/>
  <c r="H21" i="12" s="1"/>
  <c r="C196" i="9"/>
  <c r="F190" i="9"/>
  <c r="R96" i="13"/>
  <c r="C179" i="9"/>
  <c r="L30" i="13"/>
  <c r="L57" i="11" s="1"/>
  <c r="L57" i="12" s="1"/>
  <c r="P50" i="12"/>
  <c r="W123" i="13"/>
  <c r="D184" i="9"/>
  <c r="Q71" i="13"/>
  <c r="Q21" i="13"/>
  <c r="M43" i="12"/>
  <c r="N124" i="13"/>
  <c r="P71" i="13"/>
  <c r="F194" i="10"/>
  <c r="O42" i="12"/>
  <c r="S40" i="11"/>
  <c r="C102" i="4"/>
  <c r="V117" i="5"/>
  <c r="S114" i="5"/>
  <c r="O114" i="6" s="1"/>
  <c r="O76" i="6"/>
  <c r="E20" i="3"/>
  <c r="E36" i="3" s="1"/>
  <c r="G33" i="6"/>
  <c r="K6" i="5"/>
  <c r="K69" i="5"/>
  <c r="D12" i="3"/>
  <c r="D28" i="3" s="1"/>
  <c r="N104" i="6"/>
  <c r="J39" i="6"/>
  <c r="P83" i="6"/>
  <c r="S39" i="6"/>
  <c r="W10" i="5"/>
  <c r="G7" i="5"/>
  <c r="R29" i="6"/>
  <c r="C103" i="4"/>
  <c r="C119" i="4" s="1"/>
  <c r="O77" i="6"/>
  <c r="E10" i="2"/>
  <c r="N283" i="14"/>
  <c r="F335" i="10"/>
  <c r="F351" i="10" s="1"/>
  <c r="H385" i="14"/>
  <c r="H359" i="14"/>
  <c r="H384" i="14" s="1"/>
  <c r="R354" i="8"/>
  <c r="R352" i="8"/>
  <c r="R355" i="8"/>
  <c r="X317" i="14"/>
  <c r="H401" i="14"/>
  <c r="H333" i="14"/>
  <c r="V351" i="14"/>
  <c r="T250" i="14"/>
  <c r="U182" i="8"/>
  <c r="U185" i="8"/>
  <c r="U184" i="8"/>
  <c r="K150" i="14"/>
  <c r="K148" i="14"/>
  <c r="K151" i="14"/>
  <c r="Q249" i="14"/>
  <c r="R318" i="14"/>
  <c r="F439" i="10"/>
  <c r="H282" i="8"/>
  <c r="F329" i="3"/>
  <c r="F349" i="3" s="1"/>
  <c r="W282" i="8"/>
  <c r="F344" i="3"/>
  <c r="F360" i="3" s="1"/>
  <c r="O248" i="8"/>
  <c r="E336" i="3"/>
  <c r="E352" i="3" s="1"/>
  <c r="T295" i="14"/>
  <c r="T320" i="14" s="1"/>
  <c r="L249" i="14"/>
  <c r="E333" i="10"/>
  <c r="L193" i="14"/>
  <c r="S282" i="14"/>
  <c r="F340" i="9"/>
  <c r="F356" i="9" s="1"/>
  <c r="L299" i="14"/>
  <c r="Q218" i="14"/>
  <c r="Q216" i="14"/>
  <c r="Q219" i="14"/>
  <c r="P265" i="14"/>
  <c r="P189" i="14"/>
  <c r="P214" i="14" s="1"/>
  <c r="P151" i="14"/>
  <c r="P148" i="14"/>
  <c r="P150" i="14"/>
  <c r="V261" i="14"/>
  <c r="V287" i="14" s="1"/>
  <c r="U448" i="14"/>
  <c r="U40" i="14"/>
  <c r="U110" i="11" s="1"/>
  <c r="Q110" i="12" s="1"/>
  <c r="S439" i="14"/>
  <c r="S28" i="14"/>
  <c r="S103" i="6"/>
  <c r="E104" i="3"/>
  <c r="E120" i="3" s="1"/>
  <c r="O147" i="14"/>
  <c r="C336" i="10"/>
  <c r="C352" i="10" s="1"/>
  <c r="N441" i="14"/>
  <c r="H415" i="9" s="1"/>
  <c r="N33" i="14"/>
  <c r="N103" i="11" s="1"/>
  <c r="N45" i="8"/>
  <c r="N109" i="5"/>
  <c r="J13" i="8"/>
  <c r="J85" i="5"/>
  <c r="I82" i="8"/>
  <c r="I80" i="8"/>
  <c r="I83" i="8"/>
  <c r="G21" i="8"/>
  <c r="G94" i="5"/>
  <c r="R448" i="14"/>
  <c r="R40" i="14"/>
  <c r="R110" i="11" s="1"/>
  <c r="P439" i="14"/>
  <c r="P28" i="14"/>
  <c r="O180" i="14"/>
  <c r="D336" i="9"/>
  <c r="D352" i="9" s="1"/>
  <c r="M431" i="8"/>
  <c r="R447" i="14"/>
  <c r="H419" i="10" s="1"/>
  <c r="R39" i="14"/>
  <c r="R109" i="11" s="1"/>
  <c r="P438" i="14"/>
  <c r="P24" i="14"/>
  <c r="R429" i="14"/>
  <c r="R9" i="14"/>
  <c r="R79" i="11" s="1"/>
  <c r="J129" i="14"/>
  <c r="U443" i="14"/>
  <c r="U81" i="14"/>
  <c r="U35" i="14"/>
  <c r="S436" i="14"/>
  <c r="S61" i="14"/>
  <c r="S22" i="14"/>
  <c r="J116" i="8"/>
  <c r="L117" i="8"/>
  <c r="L116" i="8"/>
  <c r="L114" i="8"/>
  <c r="J27" i="8"/>
  <c r="J98" i="5"/>
  <c r="H180" i="8"/>
  <c r="D329" i="3"/>
  <c r="D349" i="3" s="1"/>
  <c r="P453" i="8"/>
  <c r="H337" i="4"/>
  <c r="H353" i="4" s="1"/>
  <c r="P427" i="8"/>
  <c r="S442" i="14"/>
  <c r="S34" i="14"/>
  <c r="S104" i="11" s="1"/>
  <c r="S434" i="14"/>
  <c r="S17" i="14"/>
  <c r="X117" i="8"/>
  <c r="X116" i="8"/>
  <c r="X114" i="8"/>
  <c r="W112" i="8"/>
  <c r="G344" i="3"/>
  <c r="N455" i="8"/>
  <c r="L435" i="8"/>
  <c r="V126" i="13"/>
  <c r="P146" i="8"/>
  <c r="C337" i="3"/>
  <c r="U449" i="14"/>
  <c r="U41" i="14"/>
  <c r="U111" i="11" s="1"/>
  <c r="Q111" i="12" s="1"/>
  <c r="S440" i="14"/>
  <c r="S32" i="14"/>
  <c r="S102" i="11" s="1"/>
  <c r="S432" i="14"/>
  <c r="S15" i="14"/>
  <c r="S57" i="14"/>
  <c r="E192" i="10"/>
  <c r="V31" i="13"/>
  <c r="V58" i="11" s="1"/>
  <c r="R58" i="12" s="1"/>
  <c r="L50" i="12"/>
  <c r="P58" i="12"/>
  <c r="M59" i="12"/>
  <c r="D98" i="9"/>
  <c r="F198" i="9"/>
  <c r="H13" i="8"/>
  <c r="H72" i="13"/>
  <c r="I57" i="6"/>
  <c r="M23" i="5"/>
  <c r="X13" i="8"/>
  <c r="V38" i="13"/>
  <c r="X21" i="13"/>
  <c r="G60" i="12"/>
  <c r="M45" i="7"/>
  <c r="M66" i="5"/>
  <c r="X36" i="13"/>
  <c r="K19" i="7"/>
  <c r="K44" i="7" s="1"/>
  <c r="K48" i="5"/>
  <c r="X33" i="13"/>
  <c r="X60" i="11" s="1"/>
  <c r="J54" i="12"/>
  <c r="N20" i="11"/>
  <c r="J20" i="12" s="1"/>
  <c r="P6" i="8"/>
  <c r="P44" i="8" s="1"/>
  <c r="D90" i="9"/>
  <c r="M8" i="13"/>
  <c r="W42" i="7"/>
  <c r="N26" i="13"/>
  <c r="L44" i="12"/>
  <c r="Q37" i="13"/>
  <c r="Q64" i="11" s="1"/>
  <c r="F258" i="10"/>
  <c r="U13" i="13"/>
  <c r="U42" i="11"/>
  <c r="I37" i="12"/>
  <c r="N72" i="13"/>
  <c r="Q36" i="13"/>
  <c r="O118" i="5"/>
  <c r="C24" i="4"/>
  <c r="K110" i="6"/>
  <c r="K57" i="6"/>
  <c r="P93" i="6"/>
  <c r="U44" i="7"/>
  <c r="L47" i="6"/>
  <c r="P15" i="5"/>
  <c r="L15" i="6" s="1"/>
  <c r="W23" i="5"/>
  <c r="S23" i="6" s="1"/>
  <c r="P103" i="6"/>
  <c r="T34" i="6"/>
  <c r="L118" i="5"/>
  <c r="L116" i="5"/>
  <c r="O83" i="6"/>
  <c r="G23" i="5"/>
  <c r="K34" i="6"/>
  <c r="J34" i="6"/>
  <c r="S76" i="6"/>
  <c r="I6" i="5"/>
  <c r="C10" i="3" s="1"/>
  <c r="E18" i="2"/>
  <c r="P401" i="14"/>
  <c r="J423" i="8"/>
  <c r="J422" i="8"/>
  <c r="J420" i="8"/>
  <c r="P385" i="14"/>
  <c r="P359" i="14"/>
  <c r="P384" i="14" s="1"/>
  <c r="J355" i="8"/>
  <c r="J354" i="8"/>
  <c r="J352" i="8"/>
  <c r="M389" i="14"/>
  <c r="M388" i="14"/>
  <c r="M386" i="14"/>
  <c r="V250" i="8"/>
  <c r="V253" i="8"/>
  <c r="V252" i="8"/>
  <c r="I283" i="14"/>
  <c r="T321" i="8"/>
  <c r="T318" i="8"/>
  <c r="T320" i="8"/>
  <c r="X283" i="14"/>
  <c r="F345" i="10"/>
  <c r="G282" i="8"/>
  <c r="F328" i="3"/>
  <c r="T265" i="14"/>
  <c r="U282" i="8"/>
  <c r="F342" i="3"/>
  <c r="F358" i="3" s="1"/>
  <c r="S151" i="14"/>
  <c r="S148" i="14"/>
  <c r="S150" i="14"/>
  <c r="E441" i="10"/>
  <c r="J223" i="14"/>
  <c r="K318" i="14"/>
  <c r="E438" i="10"/>
  <c r="V155" i="14"/>
  <c r="G320" i="8"/>
  <c r="E358" i="10"/>
  <c r="O150" i="14"/>
  <c r="O148" i="14"/>
  <c r="O151" i="14"/>
  <c r="N433" i="14"/>
  <c r="N16" i="14"/>
  <c r="N86" i="11" s="1"/>
  <c r="J86" i="12" s="1"/>
  <c r="P45" i="8"/>
  <c r="P108" i="5"/>
  <c r="K442" i="14"/>
  <c r="K34" i="14"/>
  <c r="K104" i="11" s="1"/>
  <c r="I20" i="8"/>
  <c r="I93" i="5"/>
  <c r="N114" i="14"/>
  <c r="R430" i="14"/>
  <c r="R10" i="14"/>
  <c r="K441" i="14"/>
  <c r="H412" i="9" s="1"/>
  <c r="H428" i="9" s="1"/>
  <c r="K33" i="14"/>
  <c r="K103" i="11" s="1"/>
  <c r="M432" i="14"/>
  <c r="M57" i="14"/>
  <c r="M15" i="14"/>
  <c r="T453" i="8"/>
  <c r="H341" i="4"/>
  <c r="T427" i="8"/>
  <c r="X151" i="13"/>
  <c r="E185" i="10"/>
  <c r="E201" i="10" s="1"/>
  <c r="P447" i="14"/>
  <c r="H417" i="10" s="1"/>
  <c r="H433" i="10" s="1"/>
  <c r="P39" i="14"/>
  <c r="P109" i="11" s="1"/>
  <c r="N438" i="14"/>
  <c r="N24" i="14"/>
  <c r="P429" i="14"/>
  <c r="P9" i="14"/>
  <c r="P79" i="11" s="1"/>
  <c r="P9" i="11" s="1"/>
  <c r="V151" i="13"/>
  <c r="E183" i="10"/>
  <c r="E199" i="10" s="1"/>
  <c r="X123" i="13"/>
  <c r="D185" i="9"/>
  <c r="D201" i="9" s="1"/>
  <c r="M448" i="14"/>
  <c r="M40" i="14"/>
  <c r="M110" i="11" s="1"/>
  <c r="I110" i="12" s="1"/>
  <c r="K439" i="14"/>
  <c r="K28" i="14"/>
  <c r="M430" i="14"/>
  <c r="M10" i="14"/>
  <c r="D192" i="10"/>
  <c r="X113" i="14"/>
  <c r="P446" i="14"/>
  <c r="P79" i="14"/>
  <c r="P38" i="14"/>
  <c r="N437" i="14"/>
  <c r="N23" i="14"/>
  <c r="N93" i="11" s="1"/>
  <c r="P428" i="14"/>
  <c r="P8" i="14"/>
  <c r="P53" i="14"/>
  <c r="P78" i="14" s="1"/>
  <c r="W151" i="8"/>
  <c r="W148" i="8"/>
  <c r="W150" i="8"/>
  <c r="U150" i="8"/>
  <c r="U148" i="8"/>
  <c r="U151" i="8"/>
  <c r="H117" i="8"/>
  <c r="H116" i="8"/>
  <c r="H114" i="8"/>
  <c r="H449" i="14"/>
  <c r="H41" i="14"/>
  <c r="H111" i="11" s="1"/>
  <c r="X439" i="14"/>
  <c r="X28" i="14"/>
  <c r="J430" i="14"/>
  <c r="J10" i="14"/>
  <c r="W180" i="8"/>
  <c r="D344" i="3"/>
  <c r="G112" i="8"/>
  <c r="G328" i="3"/>
  <c r="Q442" i="14"/>
  <c r="Q34" i="14"/>
  <c r="Q104" i="11" s="1"/>
  <c r="Q434" i="14"/>
  <c r="Q17" i="14"/>
  <c r="R125" i="14"/>
  <c r="N443" i="14"/>
  <c r="N81" i="14"/>
  <c r="N35" i="14"/>
  <c r="L436" i="14"/>
  <c r="L435" i="14" s="1"/>
  <c r="L22" i="14"/>
  <c r="L61" i="14"/>
  <c r="P151" i="13"/>
  <c r="E177" i="10"/>
  <c r="E193" i="10" s="1"/>
  <c r="D281" i="10"/>
  <c r="G434" i="10"/>
  <c r="N442" i="14"/>
  <c r="N34" i="14"/>
  <c r="N104" i="11" s="1"/>
  <c r="J104" i="12" s="1"/>
  <c r="N434" i="14"/>
  <c r="N17" i="14"/>
  <c r="X30" i="13"/>
  <c r="X57" i="11" s="1"/>
  <c r="T19" i="7"/>
  <c r="T44" i="7" s="1"/>
  <c r="T48" i="5"/>
  <c r="U21" i="11"/>
  <c r="Q21" i="12" s="1"/>
  <c r="R57" i="12"/>
  <c r="H43" i="12"/>
  <c r="Q98" i="13"/>
  <c r="U6" i="13"/>
  <c r="U42" i="13" s="1"/>
  <c r="U35" i="11"/>
  <c r="N99" i="13"/>
  <c r="W45" i="13"/>
  <c r="W65" i="11"/>
  <c r="S49" i="12"/>
  <c r="W47" i="11"/>
  <c r="V44" i="8"/>
  <c r="O45" i="7"/>
  <c r="O65" i="5"/>
  <c r="L123" i="13"/>
  <c r="D173" i="9"/>
  <c r="G43" i="13"/>
  <c r="G63" i="11"/>
  <c r="M7" i="13"/>
  <c r="M36" i="11"/>
  <c r="H33" i="13"/>
  <c r="H60" i="11" s="1"/>
  <c r="P22" i="13"/>
  <c r="N43" i="12"/>
  <c r="R13" i="11"/>
  <c r="G123" i="13"/>
  <c r="D168" i="9"/>
  <c r="D188" i="9" s="1"/>
  <c r="F196" i="10"/>
  <c r="S41" i="12"/>
  <c r="W39" i="11"/>
  <c r="L43" i="12"/>
  <c r="W97" i="13"/>
  <c r="C184" i="10"/>
  <c r="Q70" i="13"/>
  <c r="Q41" i="12"/>
  <c r="U39" i="11"/>
  <c r="G118" i="5"/>
  <c r="G116" i="5"/>
  <c r="G119" i="5"/>
  <c r="G24" i="6"/>
  <c r="C92" i="3"/>
  <c r="T104" i="6"/>
  <c r="G42" i="7"/>
  <c r="N46" i="6"/>
  <c r="R71" i="5"/>
  <c r="N71" i="6" s="1"/>
  <c r="P90" i="5"/>
  <c r="R102" i="6"/>
  <c r="R34" i="6"/>
  <c r="V7" i="5"/>
  <c r="R7" i="6" s="1"/>
  <c r="M34" i="6"/>
  <c r="Q7" i="5"/>
  <c r="M7" i="6" s="1"/>
  <c r="O7" i="5"/>
  <c r="S9" i="6"/>
  <c r="N40" i="6"/>
  <c r="R11" i="5"/>
  <c r="E13" i="2"/>
  <c r="N351" i="14"/>
  <c r="K422" i="8"/>
  <c r="N367" i="14"/>
  <c r="L283" i="14"/>
  <c r="F333" i="10"/>
  <c r="S180" i="8"/>
  <c r="D340" i="3"/>
  <c r="D356" i="3" s="1"/>
  <c r="H283" i="14"/>
  <c r="F329" i="10"/>
  <c r="X282" i="14"/>
  <c r="F345" i="9"/>
  <c r="V227" i="14"/>
  <c r="V159" i="14"/>
  <c r="M185" i="8"/>
  <c r="M184" i="8"/>
  <c r="M182" i="8"/>
  <c r="J193" i="14"/>
  <c r="J219" i="14" s="1"/>
  <c r="K320" i="14"/>
  <c r="X291" i="14"/>
  <c r="X316" i="14" s="1"/>
  <c r="P215" i="14"/>
  <c r="E360" i="10"/>
  <c r="V125" i="14"/>
  <c r="H252" i="8"/>
  <c r="W447" i="14"/>
  <c r="H424" i="10" s="1"/>
  <c r="W39" i="14"/>
  <c r="W109" i="11" s="1"/>
  <c r="W29" i="11" s="1"/>
  <c r="U438" i="14"/>
  <c r="U24" i="14"/>
  <c r="U430" i="14"/>
  <c r="U10" i="14"/>
  <c r="R449" i="14"/>
  <c r="R41" i="14"/>
  <c r="R111" i="11" s="1"/>
  <c r="N111" i="12" s="1"/>
  <c r="P440" i="14"/>
  <c r="P32" i="14"/>
  <c r="P102" i="11" s="1"/>
  <c r="L102" i="12" s="1"/>
  <c r="R47" i="8"/>
  <c r="R105" i="5"/>
  <c r="T150" i="13"/>
  <c r="E181" i="9"/>
  <c r="T125" i="13"/>
  <c r="I180" i="8"/>
  <c r="D330" i="3"/>
  <c r="H430" i="3"/>
  <c r="K434" i="14"/>
  <c r="K17" i="14"/>
  <c r="K20" i="8"/>
  <c r="K92" i="5"/>
  <c r="C350" i="10"/>
  <c r="T447" i="14"/>
  <c r="H421" i="10" s="1"/>
  <c r="T39" i="14"/>
  <c r="T109" i="11" s="1"/>
  <c r="R438" i="14"/>
  <c r="R24" i="14"/>
  <c r="T446" i="14"/>
  <c r="T38" i="14"/>
  <c r="T79" i="14"/>
  <c r="R437" i="14"/>
  <c r="R23" i="14"/>
  <c r="R93" i="11" s="1"/>
  <c r="T428" i="14"/>
  <c r="T53" i="14"/>
  <c r="T78" i="14" s="1"/>
  <c r="T8" i="14"/>
  <c r="H151" i="13"/>
  <c r="E169" i="10"/>
  <c r="E189" i="10" s="1"/>
  <c r="J123" i="13"/>
  <c r="D171" i="9"/>
  <c r="X146" i="8"/>
  <c r="C345" i="3"/>
  <c r="C361" i="3" s="1"/>
  <c r="W442" i="14"/>
  <c r="W34" i="14"/>
  <c r="W104" i="11" s="1"/>
  <c r="W434" i="14"/>
  <c r="W17" i="14"/>
  <c r="R453" i="8"/>
  <c r="H339" i="4"/>
  <c r="H355" i="4" s="1"/>
  <c r="R427" i="8"/>
  <c r="L126" i="13"/>
  <c r="H123" i="13"/>
  <c r="D169" i="9"/>
  <c r="U44" i="8"/>
  <c r="J180" i="8"/>
  <c r="D331" i="3"/>
  <c r="D351" i="3" s="1"/>
  <c r="P435" i="8"/>
  <c r="I112" i="8"/>
  <c r="G330" i="3"/>
  <c r="G350" i="3" s="1"/>
  <c r="U441" i="14"/>
  <c r="H422" i="9" s="1"/>
  <c r="U33" i="14"/>
  <c r="U103" i="11" s="1"/>
  <c r="U433" i="14"/>
  <c r="U16" i="14"/>
  <c r="U86" i="11" s="1"/>
  <c r="U13" i="11" s="1"/>
  <c r="U150" i="14"/>
  <c r="U151" i="14"/>
  <c r="U148" i="14"/>
  <c r="W180" i="14"/>
  <c r="D344" i="9"/>
  <c r="D360" i="9" s="1"/>
  <c r="H436" i="3"/>
  <c r="T87" i="14"/>
  <c r="T27" i="8"/>
  <c r="T98" i="5"/>
  <c r="C433" i="10"/>
  <c r="R146" i="8"/>
  <c r="C339" i="3"/>
  <c r="G356" i="10"/>
  <c r="W448" i="14"/>
  <c r="W40" i="14"/>
  <c r="W110" i="11" s="1"/>
  <c r="U439" i="14"/>
  <c r="U28" i="14"/>
  <c r="W430" i="14"/>
  <c r="W10" i="14"/>
  <c r="H433" i="3"/>
  <c r="H30" i="13"/>
  <c r="H57" i="11" s="1"/>
  <c r="H23" i="11" s="1"/>
  <c r="S123" i="13"/>
  <c r="D180" i="9"/>
  <c r="D196" i="9" s="1"/>
  <c r="R123" i="13"/>
  <c r="D179" i="9"/>
  <c r="D195" i="9" s="1"/>
  <c r="X25" i="13"/>
  <c r="X29" i="13" s="1"/>
  <c r="X53" i="11"/>
  <c r="C188" i="9"/>
  <c r="J37" i="13"/>
  <c r="J64" i="11" s="1"/>
  <c r="V47" i="8"/>
  <c r="M55" i="12"/>
  <c r="H21" i="13"/>
  <c r="I59" i="12"/>
  <c r="D94" i="9"/>
  <c r="Q43" i="7"/>
  <c r="Q64" i="5"/>
  <c r="Q43" i="12"/>
  <c r="R50" i="12"/>
  <c r="V17" i="11"/>
  <c r="K53" i="12"/>
  <c r="O52" i="11"/>
  <c r="R71" i="13"/>
  <c r="R21" i="13"/>
  <c r="T13" i="7"/>
  <c r="T42" i="5"/>
  <c r="S36" i="13"/>
  <c r="P37" i="13"/>
  <c r="P64" i="11" s="1"/>
  <c r="U12" i="13"/>
  <c r="L84" i="6"/>
  <c r="O47" i="6"/>
  <c r="S15" i="5"/>
  <c r="O15" i="6" s="1"/>
  <c r="T33" i="6"/>
  <c r="D25" i="3"/>
  <c r="D41" i="3" s="1"/>
  <c r="X69" i="5"/>
  <c r="T69" i="6" s="1"/>
  <c r="X6" i="5"/>
  <c r="I114" i="6"/>
  <c r="H76" i="6"/>
  <c r="L114" i="5"/>
  <c r="H114" i="6" s="1"/>
  <c r="E13" i="3"/>
  <c r="E29" i="3" s="1"/>
  <c r="I46" i="6"/>
  <c r="L8" i="6"/>
  <c r="C21" i="3"/>
  <c r="P24" i="5"/>
  <c r="S13" i="6"/>
  <c r="E7" i="2"/>
  <c r="E8" i="2"/>
  <c r="M423" i="14"/>
  <c r="M422" i="14"/>
  <c r="M420" i="14"/>
  <c r="V284" i="14"/>
  <c r="S420" i="8"/>
  <c r="S423" i="8"/>
  <c r="S422" i="8"/>
  <c r="X329" i="14"/>
  <c r="X355" i="14" s="1"/>
  <c r="V393" i="14"/>
  <c r="V418" i="14" s="1"/>
  <c r="N317" i="14"/>
  <c r="U423" i="14"/>
  <c r="U420" i="14"/>
  <c r="U422" i="14"/>
  <c r="K388" i="14"/>
  <c r="K386" i="14"/>
  <c r="K389" i="14"/>
  <c r="K282" i="14"/>
  <c r="F332" i="9"/>
  <c r="F348" i="9" s="1"/>
  <c r="F441" i="10"/>
  <c r="H282" i="14"/>
  <c r="F329" i="9"/>
  <c r="P250" i="14"/>
  <c r="F438" i="10"/>
  <c r="T189" i="14"/>
  <c r="T214" i="14" s="1"/>
  <c r="K248" i="14"/>
  <c r="E332" i="9"/>
  <c r="E348" i="9" s="1"/>
  <c r="J249" i="14"/>
  <c r="E331" i="10"/>
  <c r="H291" i="14"/>
  <c r="H316" i="14" s="1"/>
  <c r="X261" i="14"/>
  <c r="X287" i="14" s="1"/>
  <c r="X180" i="14"/>
  <c r="D345" i="9"/>
  <c r="D361" i="9" s="1"/>
  <c r="N257" i="14"/>
  <c r="V181" i="14"/>
  <c r="D343" i="10"/>
  <c r="D359" i="10" s="1"/>
  <c r="U253" i="14"/>
  <c r="U252" i="14"/>
  <c r="U250" i="14"/>
  <c r="Q116" i="14"/>
  <c r="Q117" i="14"/>
  <c r="Q114" i="14"/>
  <c r="I150" i="8"/>
  <c r="P432" i="14"/>
  <c r="P15" i="14"/>
  <c r="P57" i="14"/>
  <c r="M441" i="14"/>
  <c r="H414" i="9" s="1"/>
  <c r="H430" i="9" s="1"/>
  <c r="M33" i="14"/>
  <c r="M103" i="11" s="1"/>
  <c r="M45" i="8"/>
  <c r="M109" i="5"/>
  <c r="M123" i="13"/>
  <c r="D174" i="9"/>
  <c r="D190" i="9" s="1"/>
  <c r="V453" i="8"/>
  <c r="H343" i="4"/>
  <c r="T429" i="14"/>
  <c r="T9" i="14"/>
  <c r="T79" i="11" s="1"/>
  <c r="G146" i="8"/>
  <c r="C328" i="3"/>
  <c r="O449" i="14"/>
  <c r="O41" i="14"/>
  <c r="O111" i="11" s="1"/>
  <c r="M440" i="14"/>
  <c r="M32" i="14"/>
  <c r="M102" i="11" s="1"/>
  <c r="Q430" i="14"/>
  <c r="Q10" i="14"/>
  <c r="T435" i="8"/>
  <c r="R91" i="14"/>
  <c r="R116" i="14" s="1"/>
  <c r="R446" i="14"/>
  <c r="R79" i="14"/>
  <c r="R38" i="14"/>
  <c r="P437" i="14"/>
  <c r="P23" i="14"/>
  <c r="P93" i="11" s="1"/>
  <c r="L93" i="12" s="1"/>
  <c r="R428" i="14"/>
  <c r="R53" i="14"/>
  <c r="R78" i="14" s="1"/>
  <c r="R8" i="14"/>
  <c r="O447" i="14"/>
  <c r="H416" i="10" s="1"/>
  <c r="O39" i="14"/>
  <c r="O109" i="11" s="1"/>
  <c r="O29" i="11" s="1"/>
  <c r="M438" i="14"/>
  <c r="M24" i="14"/>
  <c r="O429" i="14"/>
  <c r="O9" i="14"/>
  <c r="O79" i="11" s="1"/>
  <c r="J155" i="14"/>
  <c r="H113" i="14"/>
  <c r="R443" i="14"/>
  <c r="R81" i="14"/>
  <c r="R35" i="14"/>
  <c r="P436" i="14"/>
  <c r="P61" i="14"/>
  <c r="P22" i="14"/>
  <c r="W431" i="8"/>
  <c r="J448" i="14"/>
  <c r="J40" i="14"/>
  <c r="J110" i="11" s="1"/>
  <c r="H439" i="14"/>
  <c r="H28" i="14"/>
  <c r="L429" i="14"/>
  <c r="L9" i="14"/>
  <c r="L79" i="11" s="1"/>
  <c r="G180" i="8"/>
  <c r="D328" i="3"/>
  <c r="D348" i="3" s="1"/>
  <c r="S441" i="14"/>
  <c r="H420" i="9" s="1"/>
  <c r="H436" i="9" s="1"/>
  <c r="S33" i="14"/>
  <c r="S103" i="11" s="1"/>
  <c r="S433" i="14"/>
  <c r="S16" i="14"/>
  <c r="S86" i="11" s="1"/>
  <c r="T113" i="14"/>
  <c r="G341" i="10"/>
  <c r="G357" i="10" s="1"/>
  <c r="V112" i="8"/>
  <c r="G343" i="3"/>
  <c r="P442" i="14"/>
  <c r="P34" i="14"/>
  <c r="P104" i="11" s="1"/>
  <c r="L104" i="12" s="1"/>
  <c r="P434" i="14"/>
  <c r="P17" i="14"/>
  <c r="V31" i="8"/>
  <c r="V97" i="5"/>
  <c r="J124" i="13"/>
  <c r="D171" i="10"/>
  <c r="D191" i="10" s="1"/>
  <c r="R121" i="14"/>
  <c r="P286" i="8"/>
  <c r="P441" i="14"/>
  <c r="H417" i="9" s="1"/>
  <c r="P33" i="14"/>
  <c r="P103" i="11" s="1"/>
  <c r="P24" i="11" s="1"/>
  <c r="P433" i="14"/>
  <c r="P16" i="14"/>
  <c r="P86" i="11" s="1"/>
  <c r="N96" i="13"/>
  <c r="C175" i="9"/>
  <c r="C191" i="9" s="1"/>
  <c r="J26" i="13"/>
  <c r="P82" i="8"/>
  <c r="I26" i="13"/>
  <c r="H25" i="13"/>
  <c r="H29" i="13" s="1"/>
  <c r="H53" i="11"/>
  <c r="T37" i="12"/>
  <c r="X9" i="11"/>
  <c r="S53" i="12"/>
  <c r="W52" i="11"/>
  <c r="O21" i="12"/>
  <c r="R97" i="13"/>
  <c r="C179" i="10"/>
  <c r="C195" i="10" s="1"/>
  <c r="G45" i="13"/>
  <c r="G65" i="11"/>
  <c r="G72" i="11" s="1"/>
  <c r="X37" i="13"/>
  <c r="X64" i="11" s="1"/>
  <c r="W96" i="13"/>
  <c r="C184" i="9"/>
  <c r="C200" i="9" s="1"/>
  <c r="S43" i="7"/>
  <c r="S63" i="5"/>
  <c r="H36" i="13"/>
  <c r="F193" i="9"/>
  <c r="N37" i="12"/>
  <c r="O8" i="13"/>
  <c r="W13" i="7"/>
  <c r="W42" i="5"/>
  <c r="D91" i="9"/>
  <c r="T18" i="13"/>
  <c r="T45" i="11" s="1"/>
  <c r="P45" i="12" s="1"/>
  <c r="V12" i="7"/>
  <c r="V41" i="5"/>
  <c r="G39" i="11"/>
  <c r="F195" i="10"/>
  <c r="G97" i="13"/>
  <c r="C168" i="10"/>
  <c r="C188" i="10" s="1"/>
  <c r="S36" i="12"/>
  <c r="W34" i="11"/>
  <c r="R47" i="6"/>
  <c r="S104" i="6"/>
  <c r="Q46" i="6"/>
  <c r="U71" i="5"/>
  <c r="Q71" i="6" s="1"/>
  <c r="U14" i="5"/>
  <c r="I42" i="7"/>
  <c r="H13" i="6"/>
  <c r="I76" i="6"/>
  <c r="O101" i="6"/>
  <c r="L11" i="5"/>
  <c r="H11" i="6" s="1"/>
  <c r="U117" i="5"/>
  <c r="L33" i="6"/>
  <c r="P69" i="5"/>
  <c r="D17" i="3"/>
  <c r="O20" i="6"/>
  <c r="P33" i="6"/>
  <c r="G114" i="5"/>
  <c r="G114" i="6" s="1"/>
  <c r="G69" i="5"/>
  <c r="E6" i="2"/>
  <c r="L151" i="14"/>
  <c r="L150" i="14"/>
  <c r="L148" i="14"/>
  <c r="R355" i="14"/>
  <c r="R352" i="14"/>
  <c r="R354" i="14"/>
  <c r="X397" i="14"/>
  <c r="H329" i="14"/>
  <c r="V367" i="14"/>
  <c r="P397" i="14"/>
  <c r="P329" i="14"/>
  <c r="P354" i="14" s="1"/>
  <c r="U354" i="14"/>
  <c r="U352" i="14"/>
  <c r="U355" i="14"/>
  <c r="N282" i="8"/>
  <c r="F335" i="3"/>
  <c r="M282" i="8"/>
  <c r="F334" i="3"/>
  <c r="S248" i="14"/>
  <c r="E340" i="9"/>
  <c r="E356" i="9" s="1"/>
  <c r="K146" i="14"/>
  <c r="C332" i="9"/>
  <c r="C348" i="9" s="1"/>
  <c r="S252" i="8"/>
  <c r="S250" i="8"/>
  <c r="S253" i="8"/>
  <c r="J282" i="8"/>
  <c r="F331" i="3"/>
  <c r="R253" i="8"/>
  <c r="R252" i="8"/>
  <c r="R250" i="8"/>
  <c r="X146" i="14"/>
  <c r="C345" i="9"/>
  <c r="L291" i="14"/>
  <c r="L316" i="14" s="1"/>
  <c r="T129" i="14"/>
  <c r="M248" i="8"/>
  <c r="E334" i="3"/>
  <c r="T325" i="14"/>
  <c r="T350" i="14" s="1"/>
  <c r="H261" i="14"/>
  <c r="H287" i="14" s="1"/>
  <c r="X231" i="14"/>
  <c r="D439" i="10"/>
  <c r="H180" i="14"/>
  <c r="D329" i="9"/>
  <c r="W250" i="8"/>
  <c r="W253" i="8"/>
  <c r="W252" i="8"/>
  <c r="S114" i="8"/>
  <c r="S117" i="8"/>
  <c r="S116" i="8"/>
  <c r="G447" i="14"/>
  <c r="H408" i="10" s="1"/>
  <c r="G39" i="14"/>
  <c r="G109" i="11" s="1"/>
  <c r="E88" i="10" s="1"/>
  <c r="W437" i="14"/>
  <c r="W23" i="14"/>
  <c r="W93" i="11" s="1"/>
  <c r="W429" i="14"/>
  <c r="W9" i="14"/>
  <c r="W79" i="11" s="1"/>
  <c r="T448" i="14"/>
  <c r="T40" i="14"/>
  <c r="T110" i="11" s="1"/>
  <c r="P110" i="12" s="1"/>
  <c r="R439" i="14"/>
  <c r="R28" i="14"/>
  <c r="R103" i="6"/>
  <c r="E103" i="3"/>
  <c r="E119" i="3" s="1"/>
  <c r="G151" i="8"/>
  <c r="G148" i="8"/>
  <c r="G150" i="8"/>
  <c r="M433" i="14"/>
  <c r="M16" i="14"/>
  <c r="M86" i="11" s="1"/>
  <c r="O45" i="8"/>
  <c r="O108" i="5"/>
  <c r="P116" i="8"/>
  <c r="P114" i="8"/>
  <c r="P117" i="8"/>
  <c r="V446" i="14"/>
  <c r="V79" i="14"/>
  <c r="V38" i="14"/>
  <c r="T437" i="14"/>
  <c r="T23" i="14"/>
  <c r="T93" i="11" s="1"/>
  <c r="V427" i="8"/>
  <c r="U153" i="13"/>
  <c r="V443" i="14"/>
  <c r="V455" i="14" s="1"/>
  <c r="V35" i="14"/>
  <c r="V81" i="14"/>
  <c r="T436" i="14"/>
  <c r="T61" i="14"/>
  <c r="T22" i="14"/>
  <c r="R124" i="13"/>
  <c r="D179" i="10"/>
  <c r="D195" i="10" s="1"/>
  <c r="H146" i="8"/>
  <c r="C329" i="3"/>
  <c r="C349" i="3" s="1"/>
  <c r="G442" i="14"/>
  <c r="G34" i="14"/>
  <c r="G104" i="11" s="1"/>
  <c r="G434" i="14"/>
  <c r="G17" i="14"/>
  <c r="R435" i="8"/>
  <c r="P124" i="13"/>
  <c r="D177" i="10"/>
  <c r="D193" i="10" s="1"/>
  <c r="I117" i="14"/>
  <c r="I116" i="14"/>
  <c r="I114" i="14"/>
  <c r="Q453" i="8"/>
  <c r="H338" i="4"/>
  <c r="Q427" i="8"/>
  <c r="C438" i="10"/>
  <c r="W146" i="8"/>
  <c r="C344" i="3"/>
  <c r="C360" i="3" s="1"/>
  <c r="W440" i="14"/>
  <c r="W32" i="14"/>
  <c r="W102" i="11" s="1"/>
  <c r="W432" i="14"/>
  <c r="W57" i="14"/>
  <c r="W15" i="14"/>
  <c r="N427" i="8"/>
  <c r="G180" i="14"/>
  <c r="D328" i="9"/>
  <c r="D348" i="9" s="1"/>
  <c r="U431" i="8"/>
  <c r="C356" i="9"/>
  <c r="H435" i="3"/>
  <c r="R147" i="14"/>
  <c r="C339" i="10"/>
  <c r="C355" i="10" s="1"/>
  <c r="G448" i="14"/>
  <c r="G40" i="14"/>
  <c r="G110" i="11" s="1"/>
  <c r="W438" i="14"/>
  <c r="W24" i="14"/>
  <c r="G430" i="14"/>
  <c r="G10" i="14"/>
  <c r="R431" i="8"/>
  <c r="V97" i="13"/>
  <c r="C183" i="10"/>
  <c r="C199" i="10" s="1"/>
  <c r="L22" i="13"/>
  <c r="G49" i="12"/>
  <c r="K47" i="11"/>
  <c r="J20" i="13"/>
  <c r="J49" i="11"/>
  <c r="J47" i="11" s="1"/>
  <c r="H9" i="11"/>
  <c r="I124" i="13"/>
  <c r="D170" i="10"/>
  <c r="D190" i="10" s="1"/>
  <c r="L36" i="13"/>
  <c r="M57" i="12"/>
  <c r="Q60" i="6"/>
  <c r="U25" i="5"/>
  <c r="C191" i="10"/>
  <c r="P8" i="13"/>
  <c r="L46" i="8"/>
  <c r="U96" i="13"/>
  <c r="C182" i="9"/>
  <c r="C198" i="9" s="1"/>
  <c r="F268" i="9"/>
  <c r="G13" i="7"/>
  <c r="G42" i="5"/>
  <c r="L31" i="13"/>
  <c r="L58" i="11" s="1"/>
  <c r="H58" i="12" s="1"/>
  <c r="P43" i="12"/>
  <c r="T13" i="11"/>
  <c r="M20" i="11"/>
  <c r="I20" i="12" s="1"/>
  <c r="V15" i="13"/>
  <c r="H38" i="12"/>
  <c r="I97" i="13"/>
  <c r="C170" i="10"/>
  <c r="R36" i="13"/>
  <c r="F278" i="9"/>
  <c r="X71" i="5"/>
  <c r="K58" i="6"/>
  <c r="O12" i="6"/>
  <c r="S45" i="6"/>
  <c r="R115" i="6"/>
  <c r="M118" i="5"/>
  <c r="M116" i="5"/>
  <c r="H46" i="6"/>
  <c r="L71" i="5"/>
  <c r="L14" i="5"/>
  <c r="U7" i="5"/>
  <c r="L72" i="6"/>
  <c r="P47" i="6"/>
  <c r="T15" i="5"/>
  <c r="E11" i="2"/>
  <c r="E20" i="2"/>
  <c r="H24" i="11" l="1"/>
  <c r="C89" i="9" s="1"/>
  <c r="H102" i="12"/>
  <c r="Q112" i="14"/>
  <c r="V23" i="11"/>
  <c r="I24" i="11"/>
  <c r="C90" i="9" s="1"/>
  <c r="O455" i="14"/>
  <c r="Q431" i="14"/>
  <c r="G360" i="9"/>
  <c r="N180" i="14"/>
  <c r="L252" i="14"/>
  <c r="N355" i="14"/>
  <c r="D116" i="9"/>
  <c r="D29" i="3"/>
  <c r="E195" i="9"/>
  <c r="D112" i="10"/>
  <c r="C200" i="10"/>
  <c r="P17" i="6"/>
  <c r="I41" i="11"/>
  <c r="S16" i="6"/>
  <c r="K19" i="6"/>
  <c r="P66" i="12"/>
  <c r="D35" i="3"/>
  <c r="P52" i="6"/>
  <c r="T52" i="6"/>
  <c r="D198" i="10"/>
  <c r="P56" i="6"/>
  <c r="T56" i="6"/>
  <c r="F333" i="9"/>
  <c r="R286" i="14"/>
  <c r="N253" i="14"/>
  <c r="K456" i="8"/>
  <c r="H389" i="14"/>
  <c r="F337" i="9"/>
  <c r="L253" i="14"/>
  <c r="G354" i="9"/>
  <c r="P253" i="14"/>
  <c r="T252" i="14"/>
  <c r="T282" i="14"/>
  <c r="X318" i="14"/>
  <c r="F343" i="9"/>
  <c r="T184" i="14"/>
  <c r="M79" i="12"/>
  <c r="I427" i="14"/>
  <c r="S104" i="12"/>
  <c r="H435" i="10"/>
  <c r="W431" i="14"/>
  <c r="V151" i="14"/>
  <c r="H104" i="12"/>
  <c r="N185" i="14"/>
  <c r="G353" i="9"/>
  <c r="V216" i="14"/>
  <c r="V218" i="14"/>
  <c r="X184" i="14"/>
  <c r="N252" i="14"/>
  <c r="J455" i="14"/>
  <c r="X182" i="14"/>
  <c r="H432" i="10"/>
  <c r="H431" i="9"/>
  <c r="G358" i="9"/>
  <c r="D333" i="9"/>
  <c r="D353" i="9" s="1"/>
  <c r="V286" i="14"/>
  <c r="L185" i="14"/>
  <c r="V252" i="14"/>
  <c r="G455" i="14"/>
  <c r="G359" i="9"/>
  <c r="G353" i="10"/>
  <c r="C357" i="10"/>
  <c r="G356" i="9"/>
  <c r="F274" i="10"/>
  <c r="E197" i="9"/>
  <c r="F281" i="10"/>
  <c r="F273" i="10"/>
  <c r="D113" i="9"/>
  <c r="C201" i="9"/>
  <c r="D120" i="10"/>
  <c r="D112" i="9"/>
  <c r="D110" i="9"/>
  <c r="D117" i="9"/>
  <c r="T20" i="12"/>
  <c r="D115" i="9"/>
  <c r="S110" i="12"/>
  <c r="V250" i="14"/>
  <c r="V253" i="14"/>
  <c r="I79" i="12"/>
  <c r="P435" i="14"/>
  <c r="V431" i="14"/>
  <c r="K110" i="12"/>
  <c r="I452" i="8"/>
  <c r="Q454" i="8"/>
  <c r="H433" i="9"/>
  <c r="R427" i="14"/>
  <c r="Q456" i="8"/>
  <c r="J287" i="14"/>
  <c r="N354" i="14"/>
  <c r="L455" i="14"/>
  <c r="R431" i="14"/>
  <c r="H440" i="10"/>
  <c r="R184" i="14"/>
  <c r="X457" i="8"/>
  <c r="R21" i="12"/>
  <c r="H86" i="12"/>
  <c r="P7" i="5"/>
  <c r="L7" i="6" s="1"/>
  <c r="O435" i="14"/>
  <c r="C349" i="9"/>
  <c r="J318" i="14"/>
  <c r="T435" i="14"/>
  <c r="T454" i="14" s="1"/>
  <c r="H437" i="10"/>
  <c r="J79" i="12"/>
  <c r="L111" i="12"/>
  <c r="T104" i="12"/>
  <c r="S435" i="14"/>
  <c r="S454" i="14" s="1"/>
  <c r="X354" i="14"/>
  <c r="D355" i="9"/>
  <c r="S431" i="14"/>
  <c r="O104" i="12"/>
  <c r="L110" i="12"/>
  <c r="P388" i="14"/>
  <c r="F357" i="9"/>
  <c r="P93" i="12"/>
  <c r="H349" i="4"/>
  <c r="C343" i="9"/>
  <c r="G349" i="3"/>
  <c r="F357" i="10"/>
  <c r="H253" i="14"/>
  <c r="L182" i="14"/>
  <c r="H357" i="4"/>
  <c r="J111" i="12"/>
  <c r="H250" i="14"/>
  <c r="L184" i="14"/>
  <c r="O116" i="5"/>
  <c r="O116" i="6" s="1"/>
  <c r="O14" i="5"/>
  <c r="O14" i="6" s="1"/>
  <c r="O119" i="6"/>
  <c r="H354" i="4"/>
  <c r="F349" i="9"/>
  <c r="D349" i="10"/>
  <c r="G360" i="3"/>
  <c r="L13" i="11"/>
  <c r="H13" i="12" s="1"/>
  <c r="L77" i="6"/>
  <c r="H438" i="9"/>
  <c r="C351" i="3"/>
  <c r="T7" i="6"/>
  <c r="J93" i="12"/>
  <c r="C358" i="10"/>
  <c r="S427" i="14"/>
  <c r="S452" i="14" s="1"/>
  <c r="S97" i="6"/>
  <c r="W18" i="5"/>
  <c r="M435" i="14"/>
  <c r="M454" i="14" s="1"/>
  <c r="S101" i="6"/>
  <c r="W22" i="5"/>
  <c r="J427" i="14"/>
  <c r="H331" i="9" s="1"/>
  <c r="R321" i="14"/>
  <c r="J24" i="11"/>
  <c r="C91" i="9" s="1"/>
  <c r="F361" i="10"/>
  <c r="T102" i="12"/>
  <c r="R455" i="14"/>
  <c r="H359" i="4"/>
  <c r="F349" i="10"/>
  <c r="N455" i="14"/>
  <c r="J102" i="12"/>
  <c r="H427" i="14"/>
  <c r="H452" i="14" s="1"/>
  <c r="L286" i="14"/>
  <c r="E32" i="3"/>
  <c r="E28" i="3"/>
  <c r="W49" i="8"/>
  <c r="H356" i="4"/>
  <c r="E361" i="10"/>
  <c r="L287" i="14"/>
  <c r="Q13" i="12"/>
  <c r="C349" i="10"/>
  <c r="W455" i="14"/>
  <c r="W119" i="5"/>
  <c r="S119" i="6" s="1"/>
  <c r="M104" i="12"/>
  <c r="E349" i="10"/>
  <c r="H110" i="12"/>
  <c r="H434" i="10"/>
  <c r="H439" i="9"/>
  <c r="J110" i="12"/>
  <c r="M427" i="14"/>
  <c r="M452" i="14" s="1"/>
  <c r="H431" i="10"/>
  <c r="P21" i="12"/>
  <c r="Q86" i="12"/>
  <c r="E360" i="3"/>
  <c r="I102" i="12"/>
  <c r="G359" i="3"/>
  <c r="G349" i="9"/>
  <c r="K111" i="12"/>
  <c r="F361" i="9"/>
  <c r="I9" i="12"/>
  <c r="Q7" i="6"/>
  <c r="Q14" i="6"/>
  <c r="E40" i="3"/>
  <c r="N69" i="6"/>
  <c r="D33" i="3"/>
  <c r="L69" i="6"/>
  <c r="K7" i="6"/>
  <c r="S10" i="6"/>
  <c r="N11" i="6"/>
  <c r="P15" i="6"/>
  <c r="M69" i="6"/>
  <c r="P10" i="6"/>
  <c r="M11" i="6"/>
  <c r="C97" i="9"/>
  <c r="S29" i="12"/>
  <c r="C104" i="10"/>
  <c r="C104" i="9"/>
  <c r="C96" i="10"/>
  <c r="M60" i="12"/>
  <c r="G14" i="14"/>
  <c r="G87" i="11"/>
  <c r="G84" i="11" s="1"/>
  <c r="G11" i="11" s="1"/>
  <c r="P6" i="13"/>
  <c r="P42" i="13" s="1"/>
  <c r="P35" i="11"/>
  <c r="W56" i="11"/>
  <c r="R146" i="14"/>
  <c r="C339" i="9"/>
  <c r="C355" i="9" s="1"/>
  <c r="O103" i="12"/>
  <c r="E100" i="9"/>
  <c r="Q103" i="12"/>
  <c r="E102" i="9"/>
  <c r="R117" i="5"/>
  <c r="N117" i="6" s="1"/>
  <c r="R25" i="5"/>
  <c r="N105" i="6"/>
  <c r="R105" i="6"/>
  <c r="J248" i="14"/>
  <c r="E331" i="9"/>
  <c r="E351" i="9" s="1"/>
  <c r="J31" i="8"/>
  <c r="J101" i="5" s="1"/>
  <c r="J101" i="6" s="1"/>
  <c r="J97" i="5"/>
  <c r="J97" i="6" s="1"/>
  <c r="N109" i="12"/>
  <c r="E99" i="10"/>
  <c r="J109" i="6"/>
  <c r="N115" i="5"/>
  <c r="N29" i="5"/>
  <c r="E95" i="4"/>
  <c r="N109" i="6"/>
  <c r="G6" i="14"/>
  <c r="G44" i="14" s="1"/>
  <c r="G78" i="11"/>
  <c r="G76" i="11" s="1"/>
  <c r="Q13" i="14"/>
  <c r="Q85" i="11"/>
  <c r="K69" i="6"/>
  <c r="J52" i="6"/>
  <c r="S452" i="8"/>
  <c r="H340" i="3"/>
  <c r="C190" i="10"/>
  <c r="N92" i="6"/>
  <c r="R90" i="5"/>
  <c r="R16" i="5"/>
  <c r="R92" i="6"/>
  <c r="N23" i="6"/>
  <c r="R23" i="6"/>
  <c r="W457" i="8"/>
  <c r="W456" i="8"/>
  <c r="W454" i="8"/>
  <c r="D121" i="9"/>
  <c r="J64" i="12"/>
  <c r="N29" i="11"/>
  <c r="D95" i="10"/>
  <c r="G348" i="3"/>
  <c r="G352" i="3"/>
  <c r="K435" i="14"/>
  <c r="M27" i="14"/>
  <c r="M31" i="14" s="1"/>
  <c r="M98" i="11"/>
  <c r="M19" i="11" s="1"/>
  <c r="X20" i="14"/>
  <c r="X92" i="11"/>
  <c r="E352" i="9"/>
  <c r="N20" i="14"/>
  <c r="N92" i="11"/>
  <c r="T43" i="13"/>
  <c r="T63" i="11"/>
  <c r="O39" i="12"/>
  <c r="K47" i="14"/>
  <c r="K105" i="11"/>
  <c r="R13" i="13"/>
  <c r="R42" i="11"/>
  <c r="R111" i="12"/>
  <c r="H29" i="5"/>
  <c r="E89" i="4"/>
  <c r="E109" i="4" s="1"/>
  <c r="H109" i="6"/>
  <c r="H115" i="5"/>
  <c r="H115" i="6" s="1"/>
  <c r="Q21" i="14"/>
  <c r="Q94" i="11"/>
  <c r="C102" i="3"/>
  <c r="C118" i="3" s="1"/>
  <c r="Q24" i="6"/>
  <c r="I45" i="13"/>
  <c r="I65" i="11"/>
  <c r="I72" i="11" s="1"/>
  <c r="R109" i="12"/>
  <c r="E103" i="10"/>
  <c r="V150" i="14"/>
  <c r="H435" i="9"/>
  <c r="T321" i="14"/>
  <c r="J49" i="12"/>
  <c r="N47" i="11"/>
  <c r="T47" i="11"/>
  <c r="M49" i="12"/>
  <c r="Q47" i="11"/>
  <c r="N45" i="13"/>
  <c r="I33" i="11"/>
  <c r="P27" i="14"/>
  <c r="P31" i="14" s="1"/>
  <c r="P98" i="11"/>
  <c r="L6" i="6"/>
  <c r="C17" i="3"/>
  <c r="C37" i="3" s="1"/>
  <c r="R45" i="14"/>
  <c r="R108" i="11"/>
  <c r="K52" i="12"/>
  <c r="O56" i="11"/>
  <c r="J29" i="11"/>
  <c r="C91" i="10" s="1"/>
  <c r="D91" i="10"/>
  <c r="R21" i="14"/>
  <c r="R94" i="11"/>
  <c r="S65" i="12"/>
  <c r="W72" i="11"/>
  <c r="K27" i="14"/>
  <c r="K31" i="14" s="1"/>
  <c r="K98" i="11"/>
  <c r="T452" i="8"/>
  <c r="H341" i="3"/>
  <c r="H361" i="3" s="1"/>
  <c r="L108" i="6"/>
  <c r="P115" i="5"/>
  <c r="P28" i="5"/>
  <c r="E17" i="4"/>
  <c r="P108" i="6"/>
  <c r="M64" i="12"/>
  <c r="Q29" i="11"/>
  <c r="D98" i="10"/>
  <c r="P286" i="14"/>
  <c r="P287" i="14"/>
  <c r="P284" i="14"/>
  <c r="H352" i="14"/>
  <c r="H354" i="14"/>
  <c r="H355" i="14"/>
  <c r="H45" i="13"/>
  <c r="H65" i="11"/>
  <c r="H72" i="11" s="1"/>
  <c r="N7" i="14"/>
  <c r="N80" i="11"/>
  <c r="L452" i="8"/>
  <c r="H333" i="3"/>
  <c r="H349" i="3" s="1"/>
  <c r="G452" i="8"/>
  <c r="H328" i="3"/>
  <c r="O111" i="12"/>
  <c r="C16" i="3"/>
  <c r="K6" i="6"/>
  <c r="L7" i="13"/>
  <c r="L36" i="11"/>
  <c r="L36" i="12" s="1"/>
  <c r="J56" i="6"/>
  <c r="J45" i="14"/>
  <c r="J108" i="11"/>
  <c r="J27" i="14"/>
  <c r="J31" i="14" s="1"/>
  <c r="J98" i="11"/>
  <c r="J97" i="11" s="1"/>
  <c r="J101" i="11" s="1"/>
  <c r="P320" i="14"/>
  <c r="P321" i="14"/>
  <c r="P318" i="14"/>
  <c r="K104" i="12"/>
  <c r="R46" i="8"/>
  <c r="R49" i="8"/>
  <c r="R48" i="8"/>
  <c r="K29" i="6"/>
  <c r="C96" i="4"/>
  <c r="O29" i="6"/>
  <c r="T24" i="12"/>
  <c r="C105" i="9"/>
  <c r="M6" i="14"/>
  <c r="M44" i="14" s="1"/>
  <c r="M78" i="11"/>
  <c r="O452" i="8"/>
  <c r="H336" i="3"/>
  <c r="X219" i="14"/>
  <c r="O52" i="6"/>
  <c r="S18" i="5"/>
  <c r="S52" i="6"/>
  <c r="J45" i="13"/>
  <c r="J65" i="11"/>
  <c r="J72" i="11" s="1"/>
  <c r="M47" i="14"/>
  <c r="M105" i="11"/>
  <c r="J14" i="14"/>
  <c r="J87" i="11"/>
  <c r="J84" i="11" s="1"/>
  <c r="J11" i="11" s="1"/>
  <c r="X435" i="14"/>
  <c r="G19" i="13"/>
  <c r="G44" i="13" s="1"/>
  <c r="G48" i="11"/>
  <c r="T79" i="12"/>
  <c r="V27" i="14"/>
  <c r="V31" i="14" s="1"/>
  <c r="V98" i="11"/>
  <c r="V19" i="11" s="1"/>
  <c r="N83" i="14"/>
  <c r="N80" i="14"/>
  <c r="N82" i="14"/>
  <c r="N78" i="6"/>
  <c r="R76" i="5"/>
  <c r="R8" i="5"/>
  <c r="R78" i="6"/>
  <c r="P18" i="5"/>
  <c r="E357" i="9"/>
  <c r="K39" i="12"/>
  <c r="K453" i="14"/>
  <c r="H332" i="10"/>
  <c r="J115" i="5"/>
  <c r="E11" i="4"/>
  <c r="E31" i="4" s="1"/>
  <c r="J28" i="5"/>
  <c r="C11" i="4" s="1"/>
  <c r="J108" i="6"/>
  <c r="R93" i="12"/>
  <c r="K455" i="14"/>
  <c r="E353" i="3"/>
  <c r="E357" i="3"/>
  <c r="G7" i="6"/>
  <c r="W19" i="13"/>
  <c r="W44" i="13" s="1"/>
  <c r="W48" i="11"/>
  <c r="V7" i="14"/>
  <c r="V80" i="11"/>
  <c r="C351" i="10"/>
  <c r="S118" i="6"/>
  <c r="H439" i="10"/>
  <c r="C189" i="9"/>
  <c r="Q453" i="14"/>
  <c r="H338" i="10"/>
  <c r="O79" i="12"/>
  <c r="S9" i="11"/>
  <c r="M111" i="12"/>
  <c r="M23" i="11"/>
  <c r="I23" i="12" s="1"/>
  <c r="M45" i="14"/>
  <c r="M108" i="11"/>
  <c r="G7" i="14"/>
  <c r="G80" i="11"/>
  <c r="G77" i="11" s="1"/>
  <c r="G7" i="11" s="1"/>
  <c r="N452" i="8"/>
  <c r="H335" i="3"/>
  <c r="E16" i="4"/>
  <c r="O115" i="5"/>
  <c r="K108" i="6"/>
  <c r="O108" i="6"/>
  <c r="O28" i="5"/>
  <c r="S79" i="12"/>
  <c r="W9" i="11"/>
  <c r="J180" i="14"/>
  <c r="D331" i="9"/>
  <c r="D351" i="9" s="1"/>
  <c r="C355" i="3"/>
  <c r="C359" i="3"/>
  <c r="J103" i="12"/>
  <c r="E95" i="9"/>
  <c r="E111" i="9" s="1"/>
  <c r="H423" i="14"/>
  <c r="H420" i="14"/>
  <c r="H422" i="14"/>
  <c r="G69" i="6"/>
  <c r="V43" i="13"/>
  <c r="V63" i="11"/>
  <c r="P48" i="8"/>
  <c r="P46" i="8"/>
  <c r="P49" i="8"/>
  <c r="P24" i="12"/>
  <c r="C101" i="9"/>
  <c r="L6" i="14"/>
  <c r="L44" i="14" s="1"/>
  <c r="L78" i="11"/>
  <c r="G452" i="14"/>
  <c r="H328" i="9"/>
  <c r="M6" i="6"/>
  <c r="C18" i="3"/>
  <c r="P64" i="12"/>
  <c r="T29" i="11"/>
  <c r="D101" i="10"/>
  <c r="G457" i="8"/>
  <c r="G456" i="8"/>
  <c r="G454" i="8"/>
  <c r="D32" i="3"/>
  <c r="R45" i="13"/>
  <c r="R65" i="11"/>
  <c r="J453" i="14"/>
  <c r="H331" i="10"/>
  <c r="W6" i="14"/>
  <c r="W44" i="14" s="1"/>
  <c r="W78" i="11"/>
  <c r="V19" i="13"/>
  <c r="V44" i="13" s="1"/>
  <c r="V48" i="11"/>
  <c r="N43" i="13"/>
  <c r="N63" i="11"/>
  <c r="O6" i="14"/>
  <c r="O44" i="14" s="1"/>
  <c r="O78" i="11"/>
  <c r="E112" i="4"/>
  <c r="E116" i="4"/>
  <c r="H248" i="14"/>
  <c r="E329" i="9"/>
  <c r="M43" i="13"/>
  <c r="M63" i="11"/>
  <c r="E113" i="3"/>
  <c r="E117" i="3"/>
  <c r="V184" i="14"/>
  <c r="V182" i="14"/>
  <c r="V185" i="14"/>
  <c r="O56" i="6"/>
  <c r="S22" i="5"/>
  <c r="S56" i="6"/>
  <c r="H45" i="14"/>
  <c r="H108" i="11"/>
  <c r="H286" i="14"/>
  <c r="R33" i="11"/>
  <c r="N435" i="14"/>
  <c r="P22" i="5"/>
  <c r="Q11" i="6"/>
  <c r="E195" i="10"/>
  <c r="J7" i="13"/>
  <c r="J36" i="11"/>
  <c r="J34" i="11" s="1"/>
  <c r="P34" i="11"/>
  <c r="R86" i="12"/>
  <c r="V13" i="11"/>
  <c r="R13" i="12" s="1"/>
  <c r="V14" i="14"/>
  <c r="V87" i="11"/>
  <c r="O109" i="12"/>
  <c r="E100" i="10"/>
  <c r="Q27" i="14"/>
  <c r="Q31" i="14" s="1"/>
  <c r="Q98" i="11"/>
  <c r="Q19" i="11" s="1"/>
  <c r="G358" i="10"/>
  <c r="U13" i="14"/>
  <c r="U85" i="11"/>
  <c r="G350" i="9"/>
  <c r="F354" i="9"/>
  <c r="G63" i="12"/>
  <c r="K70" i="11"/>
  <c r="D12" i="10"/>
  <c r="S114" i="6"/>
  <c r="L24" i="6"/>
  <c r="C97" i="3"/>
  <c r="P24" i="6"/>
  <c r="L321" i="14"/>
  <c r="L320" i="14"/>
  <c r="L318" i="14"/>
  <c r="Q60" i="12"/>
  <c r="X252" i="14"/>
  <c r="X253" i="14"/>
  <c r="X250" i="14"/>
  <c r="S34" i="12"/>
  <c r="T20" i="14"/>
  <c r="T92" i="11"/>
  <c r="T80" i="14"/>
  <c r="T82" i="14"/>
  <c r="T83" i="14"/>
  <c r="H43" i="13"/>
  <c r="H63" i="11"/>
  <c r="R97" i="6"/>
  <c r="V18" i="5"/>
  <c r="R18" i="6" s="1"/>
  <c r="K79" i="12"/>
  <c r="O9" i="11"/>
  <c r="R453" i="14"/>
  <c r="H339" i="10"/>
  <c r="T53" i="12"/>
  <c r="X52" i="11"/>
  <c r="P109" i="12"/>
  <c r="E101" i="10"/>
  <c r="P20" i="13"/>
  <c r="P49" i="11"/>
  <c r="P49" i="12" s="1"/>
  <c r="N25" i="13"/>
  <c r="N29" i="13" s="1"/>
  <c r="N53" i="11"/>
  <c r="X19" i="13"/>
  <c r="X44" i="13" s="1"/>
  <c r="X48" i="11"/>
  <c r="G6" i="6"/>
  <c r="C12" i="3"/>
  <c r="C28" i="3" s="1"/>
  <c r="L427" i="14"/>
  <c r="V13" i="14"/>
  <c r="V85" i="11"/>
  <c r="L21" i="14"/>
  <c r="L94" i="11"/>
  <c r="L27" i="14"/>
  <c r="L31" i="14" s="1"/>
  <c r="L98" i="11"/>
  <c r="G20" i="14"/>
  <c r="G92" i="11"/>
  <c r="G90" i="11" s="1"/>
  <c r="L248" i="14"/>
  <c r="E333" i="9"/>
  <c r="E353" i="9" s="1"/>
  <c r="G93" i="12"/>
  <c r="K17" i="11"/>
  <c r="G17" i="12" s="1"/>
  <c r="E34" i="3"/>
  <c r="E38" i="3"/>
  <c r="I52" i="6"/>
  <c r="M52" i="6"/>
  <c r="G42" i="12"/>
  <c r="K40" i="11"/>
  <c r="V321" i="14"/>
  <c r="V318" i="14"/>
  <c r="V320" i="14"/>
  <c r="H13" i="13"/>
  <c r="H42" i="11"/>
  <c r="H40" i="11" s="1"/>
  <c r="T93" i="12"/>
  <c r="X17" i="11"/>
  <c r="O47" i="12"/>
  <c r="K42" i="6"/>
  <c r="O40" i="5"/>
  <c r="O42" i="6"/>
  <c r="M455" i="14"/>
  <c r="K21" i="14"/>
  <c r="K94" i="11"/>
  <c r="V21" i="14"/>
  <c r="V94" i="11"/>
  <c r="T110" i="12"/>
  <c r="H105" i="6"/>
  <c r="L117" i="5"/>
  <c r="H117" i="6" s="1"/>
  <c r="L25" i="5"/>
  <c r="L105" i="6"/>
  <c r="G353" i="3"/>
  <c r="G357" i="3"/>
  <c r="G52" i="12"/>
  <c r="K56" i="11"/>
  <c r="S40" i="12"/>
  <c r="C194" i="10"/>
  <c r="I64" i="12"/>
  <c r="M29" i="11"/>
  <c r="D94" i="10"/>
  <c r="J112" i="14"/>
  <c r="G331" i="9"/>
  <c r="G351" i="9" s="1"/>
  <c r="H358" i="4"/>
  <c r="X45" i="14"/>
  <c r="X108" i="11"/>
  <c r="E356" i="3"/>
  <c r="F275" i="10"/>
  <c r="T27" i="14"/>
  <c r="T31" i="14" s="1"/>
  <c r="T98" i="11"/>
  <c r="T19" i="11" s="1"/>
  <c r="I7" i="14"/>
  <c r="I80" i="11"/>
  <c r="I77" i="11" s="1"/>
  <c r="I7" i="11" s="1"/>
  <c r="H436" i="10"/>
  <c r="T15" i="6"/>
  <c r="M19" i="13"/>
  <c r="M44" i="13" s="1"/>
  <c r="M48" i="11"/>
  <c r="D351" i="10"/>
  <c r="X386" i="14"/>
  <c r="X388" i="14"/>
  <c r="X389" i="14"/>
  <c r="C104" i="3"/>
  <c r="C120" i="3" s="1"/>
  <c r="S24" i="6"/>
  <c r="T14" i="14"/>
  <c r="T87" i="11"/>
  <c r="O27" i="14"/>
  <c r="O31" i="14" s="1"/>
  <c r="O98" i="11"/>
  <c r="Q36" i="12"/>
  <c r="U34" i="11"/>
  <c r="T457" i="8"/>
  <c r="T456" i="8"/>
  <c r="T454" i="8"/>
  <c r="S20" i="14"/>
  <c r="S92" i="11"/>
  <c r="J109" i="12"/>
  <c r="E95" i="10"/>
  <c r="E111" i="10" s="1"/>
  <c r="W20" i="14"/>
  <c r="W92" i="11"/>
  <c r="W21" i="14"/>
  <c r="W94" i="11"/>
  <c r="I86" i="12"/>
  <c r="M13" i="11"/>
  <c r="I13" i="12" s="1"/>
  <c r="S93" i="12"/>
  <c r="W17" i="11"/>
  <c r="E350" i="3"/>
  <c r="E354" i="3"/>
  <c r="O63" i="6"/>
  <c r="S28" i="5"/>
  <c r="S70" i="5"/>
  <c r="D20" i="4"/>
  <c r="S63" i="6"/>
  <c r="H52" i="11"/>
  <c r="V49" i="8"/>
  <c r="V101" i="5"/>
  <c r="H79" i="12"/>
  <c r="L9" i="11"/>
  <c r="H9" i="12" s="1"/>
  <c r="P457" i="8"/>
  <c r="P456" i="8"/>
  <c r="P454" i="8"/>
  <c r="U33" i="11"/>
  <c r="D360" i="3"/>
  <c r="M13" i="14"/>
  <c r="M85" i="11"/>
  <c r="M12" i="11" s="1"/>
  <c r="V45" i="13"/>
  <c r="V65" i="11"/>
  <c r="S13" i="14"/>
  <c r="S85" i="11"/>
  <c r="Q19" i="13"/>
  <c r="Q44" i="13" s="1"/>
  <c r="Q48" i="11"/>
  <c r="I47" i="5"/>
  <c r="I49" i="6"/>
  <c r="G86" i="12"/>
  <c r="K13" i="11"/>
  <c r="G13" i="12" s="1"/>
  <c r="G80" i="14"/>
  <c r="G83" i="14"/>
  <c r="G82" i="14"/>
  <c r="S24" i="11"/>
  <c r="S6" i="14"/>
  <c r="S44" i="14" s="1"/>
  <c r="S78" i="11"/>
  <c r="S8" i="11" s="1"/>
  <c r="F360" i="9"/>
  <c r="C113" i="4"/>
  <c r="C117" i="4"/>
  <c r="W427" i="14"/>
  <c r="V422" i="14"/>
  <c r="V423" i="14"/>
  <c r="V420" i="14"/>
  <c r="I56" i="6"/>
  <c r="M56" i="6"/>
  <c r="W6" i="13"/>
  <c r="W42" i="13" s="1"/>
  <c r="W35" i="11"/>
  <c r="R151" i="14"/>
  <c r="R150" i="14"/>
  <c r="R148" i="14"/>
  <c r="O427" i="14"/>
  <c r="R94" i="6"/>
  <c r="V91" i="5"/>
  <c r="H6" i="14"/>
  <c r="H44" i="14" s="1"/>
  <c r="H78" i="11"/>
  <c r="H76" i="11" s="1"/>
  <c r="K103" i="12"/>
  <c r="E96" i="9"/>
  <c r="I21" i="14"/>
  <c r="I94" i="11"/>
  <c r="I91" i="11" s="1"/>
  <c r="I15" i="11" s="1"/>
  <c r="E197" i="10"/>
  <c r="X248" i="14"/>
  <c r="E345" i="9"/>
  <c r="E361" i="9" s="1"/>
  <c r="E353" i="10"/>
  <c r="H453" i="14"/>
  <c r="H329" i="10"/>
  <c r="J253" i="14"/>
  <c r="J250" i="14"/>
  <c r="J252" i="14"/>
  <c r="P47" i="14"/>
  <c r="P105" i="11"/>
  <c r="Q114" i="6"/>
  <c r="N454" i="8"/>
  <c r="N457" i="8"/>
  <c r="N456" i="8"/>
  <c r="K13" i="14"/>
  <c r="K85" i="11"/>
  <c r="N64" i="12"/>
  <c r="R29" i="11"/>
  <c r="D99" i="10"/>
  <c r="J43" i="13"/>
  <c r="J63" i="11"/>
  <c r="R103" i="12"/>
  <c r="E103" i="9"/>
  <c r="R104" i="12"/>
  <c r="O110" i="12"/>
  <c r="C353" i="9"/>
  <c r="T109" i="6"/>
  <c r="E105" i="4"/>
  <c r="E121" i="4" s="1"/>
  <c r="X29" i="5"/>
  <c r="X115" i="5"/>
  <c r="T115" i="6" s="1"/>
  <c r="N19" i="13"/>
  <c r="N44" i="13" s="1"/>
  <c r="N48" i="11"/>
  <c r="U431" i="14"/>
  <c r="C361" i="10"/>
  <c r="R252" i="14"/>
  <c r="T49" i="12"/>
  <c r="X47" i="11"/>
  <c r="R53" i="12"/>
  <c r="V52" i="11"/>
  <c r="H60" i="12"/>
  <c r="H432" i="9"/>
  <c r="T45" i="13"/>
  <c r="T65" i="11"/>
  <c r="H13" i="14"/>
  <c r="H85" i="11"/>
  <c r="H83" i="11" s="1"/>
  <c r="I47" i="12"/>
  <c r="S72" i="11"/>
  <c r="K63" i="12"/>
  <c r="O70" i="11"/>
  <c r="D16" i="10"/>
  <c r="D32" i="10" s="1"/>
  <c r="I109" i="12"/>
  <c r="E94" i="10"/>
  <c r="E110" i="10" s="1"/>
  <c r="G84" i="5"/>
  <c r="G84" i="6" s="1"/>
  <c r="G87" i="6"/>
  <c r="E359" i="3"/>
  <c r="T109" i="12"/>
  <c r="E105" i="10"/>
  <c r="T114" i="14"/>
  <c r="T117" i="14"/>
  <c r="T116" i="14"/>
  <c r="P455" i="14"/>
  <c r="T86" i="12"/>
  <c r="X13" i="11"/>
  <c r="T13" i="12" s="1"/>
  <c r="C350" i="3"/>
  <c r="C354" i="3"/>
  <c r="T21" i="12"/>
  <c r="O29" i="12"/>
  <c r="C100" i="10"/>
  <c r="D197" i="10"/>
  <c r="X453" i="14"/>
  <c r="H345" i="10"/>
  <c r="D359" i="3"/>
  <c r="J6" i="6"/>
  <c r="C15" i="3"/>
  <c r="C31" i="3" s="1"/>
  <c r="R20" i="13"/>
  <c r="R49" i="11"/>
  <c r="R49" i="12" s="1"/>
  <c r="R110" i="12"/>
  <c r="W27" i="14"/>
  <c r="W31" i="14" s="1"/>
  <c r="W98" i="11"/>
  <c r="E354" i="9"/>
  <c r="H388" i="14"/>
  <c r="P25" i="13"/>
  <c r="P29" i="13" s="1"/>
  <c r="P53" i="11"/>
  <c r="G65" i="12"/>
  <c r="K72" i="11"/>
  <c r="G72" i="12" s="1"/>
  <c r="N9" i="11"/>
  <c r="J9" i="12" s="1"/>
  <c r="O53" i="12"/>
  <c r="S52" i="11"/>
  <c r="Q102" i="12"/>
  <c r="P104" i="12"/>
  <c r="R20" i="14"/>
  <c r="R92" i="11"/>
  <c r="M110" i="12"/>
  <c r="C352" i="9"/>
  <c r="L39" i="11"/>
  <c r="P14" i="14"/>
  <c r="P87" i="11"/>
  <c r="T150" i="14"/>
  <c r="T151" i="14"/>
  <c r="T148" i="14"/>
  <c r="F350" i="3"/>
  <c r="F354" i="3"/>
  <c r="I25" i="13"/>
  <c r="I29" i="13" s="1"/>
  <c r="I53" i="11"/>
  <c r="I53" i="12" s="1"/>
  <c r="H27" i="14"/>
  <c r="H31" i="14" s="1"/>
  <c r="H98" i="11"/>
  <c r="H97" i="11" s="1"/>
  <c r="H101" i="11" s="1"/>
  <c r="Q7" i="14"/>
  <c r="Q80" i="11"/>
  <c r="T31" i="8"/>
  <c r="T97" i="5"/>
  <c r="G92" i="6"/>
  <c r="K90" i="5"/>
  <c r="K92" i="6"/>
  <c r="U7" i="14"/>
  <c r="U80" i="11"/>
  <c r="J7" i="14"/>
  <c r="J80" i="11"/>
  <c r="J77" i="11" s="1"/>
  <c r="P6" i="14"/>
  <c r="P44" i="14" s="1"/>
  <c r="P78" i="11"/>
  <c r="M431" i="14"/>
  <c r="M456" i="14" s="1"/>
  <c r="I23" i="6"/>
  <c r="M23" i="6"/>
  <c r="O102" i="12"/>
  <c r="S23" i="11"/>
  <c r="S82" i="14"/>
  <c r="S83" i="14"/>
  <c r="S80" i="14"/>
  <c r="D200" i="9"/>
  <c r="N17" i="11"/>
  <c r="J17" i="12" s="1"/>
  <c r="J83" i="14"/>
  <c r="J82" i="14"/>
  <c r="J80" i="14"/>
  <c r="I47" i="14"/>
  <c r="I105" i="11"/>
  <c r="N150" i="14"/>
  <c r="N151" i="14"/>
  <c r="N148" i="14"/>
  <c r="M454" i="8"/>
  <c r="M457" i="8"/>
  <c r="M456" i="8"/>
  <c r="H49" i="8"/>
  <c r="H48" i="8"/>
  <c r="H46" i="8"/>
  <c r="I14" i="14"/>
  <c r="I87" i="11"/>
  <c r="I84" i="11" s="1"/>
  <c r="I11" i="11" s="1"/>
  <c r="W80" i="14"/>
  <c r="W82" i="14"/>
  <c r="W83" i="14"/>
  <c r="O21" i="14"/>
  <c r="O94" i="11"/>
  <c r="H83" i="14"/>
  <c r="H82" i="14"/>
  <c r="H80" i="14"/>
  <c r="R282" i="14"/>
  <c r="F339" i="9"/>
  <c r="H219" i="14"/>
  <c r="M20" i="12"/>
  <c r="H64" i="12"/>
  <c r="L29" i="11"/>
  <c r="D93" i="10"/>
  <c r="G109" i="12"/>
  <c r="E92" i="10"/>
  <c r="E108" i="10" s="1"/>
  <c r="C194" i="9"/>
  <c r="H441" i="10"/>
  <c r="G79" i="12"/>
  <c r="K9" i="11"/>
  <c r="G9" i="12" s="1"/>
  <c r="D119" i="9"/>
  <c r="D116" i="10"/>
  <c r="N41" i="6"/>
  <c r="R12" i="5"/>
  <c r="N12" i="6" s="1"/>
  <c r="R39" i="5"/>
  <c r="K431" i="14"/>
  <c r="Q116" i="6"/>
  <c r="Q20" i="14"/>
  <c r="Q92" i="11"/>
  <c r="H361" i="4"/>
  <c r="F353" i="9"/>
  <c r="H351" i="4"/>
  <c r="E196" i="9"/>
  <c r="R13" i="14"/>
  <c r="R85" i="11"/>
  <c r="R12" i="11" s="1"/>
  <c r="R82" i="14"/>
  <c r="R80" i="14"/>
  <c r="R83" i="14"/>
  <c r="S33" i="11"/>
  <c r="J42" i="12"/>
  <c r="N40" i="11"/>
  <c r="L58" i="12"/>
  <c r="T19" i="5"/>
  <c r="P98" i="6"/>
  <c r="T98" i="6"/>
  <c r="W70" i="11"/>
  <c r="D24" i="10"/>
  <c r="O19" i="13"/>
  <c r="O44" i="13" s="1"/>
  <c r="O48" i="11"/>
  <c r="V47" i="14"/>
  <c r="V105" i="11"/>
  <c r="V25" i="11" s="1"/>
  <c r="K109" i="12"/>
  <c r="E96" i="10"/>
  <c r="I103" i="12"/>
  <c r="E94" i="9"/>
  <c r="E110" i="9" s="1"/>
  <c r="P6" i="6"/>
  <c r="T112" i="14"/>
  <c r="G341" i="9"/>
  <c r="G357" i="9" s="1"/>
  <c r="K49" i="8"/>
  <c r="K48" i="8"/>
  <c r="K46" i="8"/>
  <c r="L90" i="6"/>
  <c r="P116" i="5"/>
  <c r="P119" i="5"/>
  <c r="P118" i="5"/>
  <c r="P14" i="5"/>
  <c r="L14" i="6" s="1"/>
  <c r="P90" i="6"/>
  <c r="G70" i="11"/>
  <c r="D8" i="10"/>
  <c r="L82" i="14"/>
  <c r="L80" i="14"/>
  <c r="L83" i="14"/>
  <c r="P427" i="14"/>
  <c r="G103" i="12"/>
  <c r="E92" i="9"/>
  <c r="E108" i="9" s="1"/>
  <c r="T284" i="14"/>
  <c r="T286" i="14"/>
  <c r="T287" i="14"/>
  <c r="N110" i="12"/>
  <c r="G39" i="12"/>
  <c r="J435" i="14"/>
  <c r="L45" i="14"/>
  <c r="L108" i="11"/>
  <c r="I13" i="14"/>
  <c r="I85" i="11"/>
  <c r="I83" i="11" s="1"/>
  <c r="X423" i="14"/>
  <c r="X422" i="14"/>
  <c r="X420" i="14"/>
  <c r="R64" i="12"/>
  <c r="D103" i="10"/>
  <c r="D119" i="10" s="1"/>
  <c r="V29" i="11"/>
  <c r="M93" i="12"/>
  <c r="Q17" i="11"/>
  <c r="T83" i="6"/>
  <c r="X10" i="5"/>
  <c r="T10" i="6" s="1"/>
  <c r="C359" i="10"/>
  <c r="K47" i="12"/>
  <c r="M453" i="14"/>
  <c r="H334" i="10"/>
  <c r="W435" i="14"/>
  <c r="K86" i="12"/>
  <c r="O13" i="11"/>
  <c r="H20" i="14"/>
  <c r="H92" i="11"/>
  <c r="H90" i="11" s="1"/>
  <c r="C356" i="10"/>
  <c r="H428" i="10"/>
  <c r="H431" i="14"/>
  <c r="Q79" i="12"/>
  <c r="U9" i="11"/>
  <c r="I104" i="12"/>
  <c r="E357" i="10"/>
  <c r="D108" i="10"/>
  <c r="T103" i="12"/>
  <c r="E105" i="9"/>
  <c r="S7" i="14"/>
  <c r="S80" i="11"/>
  <c r="R24" i="12"/>
  <c r="C103" i="9"/>
  <c r="K7" i="14"/>
  <c r="K80" i="11"/>
  <c r="G102" i="12"/>
  <c r="K23" i="11"/>
  <c r="G23" i="12" s="1"/>
  <c r="D357" i="10"/>
  <c r="Q83" i="14"/>
  <c r="Q80" i="14"/>
  <c r="Q82" i="14"/>
  <c r="N13" i="11"/>
  <c r="J13" i="12" s="1"/>
  <c r="O13" i="14"/>
  <c r="O85" i="11"/>
  <c r="I45" i="14"/>
  <c r="I108" i="11"/>
  <c r="X12" i="13"/>
  <c r="X41" i="11"/>
  <c r="S111" i="12"/>
  <c r="R435" i="14"/>
  <c r="I39" i="11"/>
  <c r="P23" i="11"/>
  <c r="I42" i="12"/>
  <c r="M40" i="11"/>
  <c r="J33" i="11"/>
  <c r="S14" i="14"/>
  <c r="S87" i="11"/>
  <c r="L43" i="13"/>
  <c r="L63" i="11"/>
  <c r="F351" i="3"/>
  <c r="F355" i="3"/>
  <c r="R41" i="6"/>
  <c r="V39" i="5"/>
  <c r="V12" i="5"/>
  <c r="T64" i="12"/>
  <c r="X29" i="11"/>
  <c r="D105" i="10"/>
  <c r="J25" i="13"/>
  <c r="J29" i="13" s="1"/>
  <c r="J53" i="11"/>
  <c r="M64" i="6"/>
  <c r="Q29" i="5"/>
  <c r="D98" i="4"/>
  <c r="Q64" i="6"/>
  <c r="Q70" i="5"/>
  <c r="T6" i="14"/>
  <c r="T44" i="14" s="1"/>
  <c r="T78" i="11"/>
  <c r="T8" i="11" s="1"/>
  <c r="K14" i="14"/>
  <c r="K87" i="11"/>
  <c r="U21" i="14"/>
  <c r="U94" i="11"/>
  <c r="L20" i="14"/>
  <c r="L92" i="11"/>
  <c r="X27" i="14"/>
  <c r="X31" i="14" s="1"/>
  <c r="X98" i="11"/>
  <c r="U47" i="14"/>
  <c r="U105" i="11"/>
  <c r="S27" i="14"/>
  <c r="S31" i="14" s="1"/>
  <c r="S98" i="11"/>
  <c r="T17" i="11"/>
  <c r="L47" i="14"/>
  <c r="L105" i="11"/>
  <c r="L453" i="14"/>
  <c r="H333" i="10"/>
  <c r="P19" i="13"/>
  <c r="P44" i="13" s="1"/>
  <c r="P48" i="11"/>
  <c r="K36" i="12"/>
  <c r="O34" i="11"/>
  <c r="J456" i="8"/>
  <c r="J454" i="8"/>
  <c r="J457" i="8"/>
  <c r="N13" i="14"/>
  <c r="N85" i="11"/>
  <c r="N12" i="11" s="1"/>
  <c r="I41" i="12"/>
  <c r="M39" i="11"/>
  <c r="G47" i="14"/>
  <c r="G105" i="11"/>
  <c r="G45" i="14"/>
  <c r="G108" i="11"/>
  <c r="H6" i="6"/>
  <c r="C13" i="3"/>
  <c r="C29" i="3" s="1"/>
  <c r="M52" i="11"/>
  <c r="O45" i="14"/>
  <c r="O108" i="11"/>
  <c r="O28" i="11" s="1"/>
  <c r="M109" i="12"/>
  <c r="E98" i="10"/>
  <c r="H103" i="12"/>
  <c r="E93" i="9"/>
  <c r="E109" i="9" s="1"/>
  <c r="H435" i="14"/>
  <c r="M72" i="11"/>
  <c r="L21" i="12"/>
  <c r="T146" i="14"/>
  <c r="C341" i="9"/>
  <c r="C357" i="9" s="1"/>
  <c r="U45" i="13"/>
  <c r="U65" i="11"/>
  <c r="X6" i="13"/>
  <c r="X42" i="13" s="1"/>
  <c r="X35" i="11"/>
  <c r="J72" i="5"/>
  <c r="J72" i="6" s="1"/>
  <c r="J65" i="6"/>
  <c r="K29" i="11"/>
  <c r="K29" i="12" s="1"/>
  <c r="G27" i="14"/>
  <c r="G31" i="14" s="1"/>
  <c r="G98" i="11"/>
  <c r="H441" i="9"/>
  <c r="C353" i="10"/>
  <c r="X286" i="14"/>
  <c r="T19" i="13"/>
  <c r="T44" i="13" s="1"/>
  <c r="T48" i="11"/>
  <c r="T12" i="13"/>
  <c r="T41" i="11"/>
  <c r="V248" i="14"/>
  <c r="E343" i="9"/>
  <c r="E359" i="9" s="1"/>
  <c r="D39" i="3"/>
  <c r="Q118" i="6"/>
  <c r="Q9" i="11"/>
  <c r="M9" i="12" s="1"/>
  <c r="K452" i="8"/>
  <c r="H332" i="3"/>
  <c r="Q435" i="14"/>
  <c r="J218" i="14"/>
  <c r="D36" i="3"/>
  <c r="D40" i="3"/>
  <c r="G13" i="14"/>
  <c r="G85" i="11"/>
  <c r="U452" i="8"/>
  <c r="H342" i="3"/>
  <c r="E351" i="10"/>
  <c r="H83" i="6"/>
  <c r="J66" i="12"/>
  <c r="T47" i="14"/>
  <c r="T105" i="11"/>
  <c r="V6" i="14"/>
  <c r="V44" i="14" s="1"/>
  <c r="V78" i="11"/>
  <c r="H42" i="12"/>
  <c r="L40" i="11"/>
  <c r="P42" i="12"/>
  <c r="T40" i="11"/>
  <c r="V47" i="11"/>
  <c r="I109" i="6"/>
  <c r="E94" i="4"/>
  <c r="M109" i="6"/>
  <c r="M29" i="5"/>
  <c r="M115" i="5"/>
  <c r="I115" i="6" s="1"/>
  <c r="W13" i="14"/>
  <c r="W85" i="11"/>
  <c r="S102" i="12"/>
  <c r="W23" i="11"/>
  <c r="R457" i="8"/>
  <c r="R456" i="8"/>
  <c r="R454" i="8"/>
  <c r="V452" i="8"/>
  <c r="H343" i="3"/>
  <c r="N388" i="14"/>
  <c r="N386" i="14"/>
  <c r="N389" i="14"/>
  <c r="D189" i="9"/>
  <c r="R23" i="12"/>
  <c r="L454" i="14"/>
  <c r="L79" i="12"/>
  <c r="P452" i="8"/>
  <c r="H337" i="3"/>
  <c r="H353" i="3" s="1"/>
  <c r="G91" i="5"/>
  <c r="G94" i="6"/>
  <c r="C99" i="9"/>
  <c r="G354" i="3"/>
  <c r="G358" i="3"/>
  <c r="O20" i="14"/>
  <c r="O92" i="11"/>
  <c r="S45" i="14"/>
  <c r="S108" i="11"/>
  <c r="N431" i="14"/>
  <c r="E201" i="9"/>
  <c r="P86" i="12"/>
  <c r="J13" i="14"/>
  <c r="J85" i="11"/>
  <c r="J83" i="11" s="1"/>
  <c r="F352" i="3"/>
  <c r="F356" i="3"/>
  <c r="P43" i="13"/>
  <c r="P63" i="11"/>
  <c r="O453" i="14"/>
  <c r="H336" i="10"/>
  <c r="J47" i="14"/>
  <c r="J105" i="11"/>
  <c r="O10" i="6"/>
  <c r="D111" i="9"/>
  <c r="Q12" i="5"/>
  <c r="M41" i="6"/>
  <c r="Q39" i="5"/>
  <c r="Q41" i="6"/>
  <c r="Q93" i="12"/>
  <c r="U17" i="11"/>
  <c r="I83" i="5"/>
  <c r="I83" i="6" s="1"/>
  <c r="I13" i="5"/>
  <c r="I13" i="6" s="1"/>
  <c r="I86" i="6"/>
  <c r="M452" i="8"/>
  <c r="H334" i="3"/>
  <c r="H350" i="3" s="1"/>
  <c r="E194" i="9"/>
  <c r="X13" i="14"/>
  <c r="X85" i="11"/>
  <c r="S21" i="14"/>
  <c r="S94" i="11"/>
  <c r="G48" i="12"/>
  <c r="K46" i="11"/>
  <c r="I27" i="14"/>
  <c r="I31" i="14" s="1"/>
  <c r="I98" i="11"/>
  <c r="I97" i="11" s="1"/>
  <c r="I101" i="11" s="1"/>
  <c r="H47" i="14"/>
  <c r="H105" i="11"/>
  <c r="H117" i="11" s="1"/>
  <c r="I6" i="14"/>
  <c r="I44" i="14" s="1"/>
  <c r="I78" i="11"/>
  <c r="I76" i="11" s="1"/>
  <c r="L219" i="14"/>
  <c r="L218" i="14"/>
  <c r="L216" i="14"/>
  <c r="R69" i="6"/>
  <c r="L42" i="12"/>
  <c r="P40" i="11"/>
  <c r="H348" i="4"/>
  <c r="H93" i="12"/>
  <c r="L17" i="11"/>
  <c r="H17" i="12" s="1"/>
  <c r="S47" i="14"/>
  <c r="S105" i="11"/>
  <c r="J146" i="14"/>
  <c r="C331" i="9"/>
  <c r="C351" i="9" s="1"/>
  <c r="C20" i="3"/>
  <c r="O6" i="6"/>
  <c r="D120" i="9"/>
  <c r="O431" i="14"/>
  <c r="O456" i="14" s="1"/>
  <c r="I453" i="14"/>
  <c r="H330" i="10"/>
  <c r="S19" i="13"/>
  <c r="S44" i="13" s="1"/>
  <c r="S48" i="11"/>
  <c r="H29" i="11"/>
  <c r="C89" i="10" s="1"/>
  <c r="D89" i="10"/>
  <c r="N102" i="12"/>
  <c r="N6" i="14"/>
  <c r="N44" i="14" s="1"/>
  <c r="N78" i="11"/>
  <c r="V427" i="14"/>
  <c r="P53" i="12"/>
  <c r="T52" i="11"/>
  <c r="E355" i="9"/>
  <c r="D354" i="9"/>
  <c r="Q53" i="12"/>
  <c r="U52" i="11"/>
  <c r="M108" i="6"/>
  <c r="Q115" i="5"/>
  <c r="Q28" i="5"/>
  <c r="E18" i="4"/>
  <c r="Q108" i="6"/>
  <c r="P13" i="14"/>
  <c r="P85" i="11"/>
  <c r="P12" i="11" s="1"/>
  <c r="T427" i="14"/>
  <c r="S109" i="12"/>
  <c r="E104" i="10"/>
  <c r="D199" i="9"/>
  <c r="N47" i="14"/>
  <c r="N105" i="11"/>
  <c r="P45" i="14"/>
  <c r="P108" i="11"/>
  <c r="R7" i="14"/>
  <c r="R80" i="11"/>
  <c r="Q43" i="13"/>
  <c r="Q63" i="11"/>
  <c r="C353" i="3"/>
  <c r="C357" i="3"/>
  <c r="U455" i="14"/>
  <c r="H57" i="12"/>
  <c r="L23" i="11"/>
  <c r="H23" i="12" s="1"/>
  <c r="M20" i="14"/>
  <c r="M92" i="11"/>
  <c r="J16" i="5"/>
  <c r="J16" i="6" s="1"/>
  <c r="J90" i="5"/>
  <c r="J92" i="6"/>
  <c r="F355" i="10"/>
  <c r="R71" i="6"/>
  <c r="O45" i="13"/>
  <c r="O65" i="11"/>
  <c r="O80" i="14"/>
  <c r="O82" i="14"/>
  <c r="O83" i="14"/>
  <c r="H20" i="12"/>
  <c r="N20" i="12"/>
  <c r="N60" i="12"/>
  <c r="G453" i="14"/>
  <c r="H328" i="10"/>
  <c r="J12" i="13"/>
  <c r="J41" i="11"/>
  <c r="J41" i="12" s="1"/>
  <c r="O24" i="11"/>
  <c r="L13" i="14"/>
  <c r="L85" i="11"/>
  <c r="N24" i="11"/>
  <c r="H7" i="14"/>
  <c r="H80" i="11"/>
  <c r="H77" i="11" s="1"/>
  <c r="H7" i="11" s="1"/>
  <c r="J63" i="6"/>
  <c r="N70" i="5"/>
  <c r="N28" i="5"/>
  <c r="D15" i="4"/>
  <c r="N63" i="6"/>
  <c r="L45" i="13"/>
  <c r="L65" i="11"/>
  <c r="I98" i="6"/>
  <c r="M98" i="6"/>
  <c r="M19" i="5"/>
  <c r="H360" i="4"/>
  <c r="R60" i="12"/>
  <c r="D194" i="9"/>
  <c r="X431" i="14"/>
  <c r="F348" i="3"/>
  <c r="I69" i="6"/>
  <c r="G24" i="11"/>
  <c r="C88" i="9" s="1"/>
  <c r="O36" i="6"/>
  <c r="S34" i="5"/>
  <c r="S36" i="6"/>
  <c r="K6" i="14"/>
  <c r="K44" i="14" s="1"/>
  <c r="K78" i="11"/>
  <c r="K8" i="11" s="1"/>
  <c r="C23" i="3"/>
  <c r="I21" i="12"/>
  <c r="D357" i="9"/>
  <c r="O69" i="6"/>
  <c r="G431" i="14"/>
  <c r="G456" i="14" s="1"/>
  <c r="V20" i="14"/>
  <c r="V92" i="11"/>
  <c r="C348" i="3"/>
  <c r="Q45" i="13"/>
  <c r="Q65" i="11"/>
  <c r="I19" i="13"/>
  <c r="I44" i="13" s="1"/>
  <c r="I48" i="11"/>
  <c r="T455" i="14"/>
  <c r="R41" i="12"/>
  <c r="V39" i="11"/>
  <c r="V12" i="11"/>
  <c r="N34" i="11"/>
  <c r="R117" i="14"/>
  <c r="I36" i="12"/>
  <c r="M34" i="11"/>
  <c r="J20" i="14"/>
  <c r="J92" i="11"/>
  <c r="J90" i="11" s="1"/>
  <c r="H17" i="5"/>
  <c r="H17" i="6" s="1"/>
  <c r="H90" i="5"/>
  <c r="H93" i="6"/>
  <c r="D37" i="3"/>
  <c r="L86" i="12"/>
  <c r="P13" i="11"/>
  <c r="P20" i="14"/>
  <c r="P92" i="11"/>
  <c r="P431" i="14"/>
  <c r="P457" i="14" s="1"/>
  <c r="L64" i="12"/>
  <c r="P29" i="11"/>
  <c r="D97" i="10"/>
  <c r="D113" i="10" s="1"/>
  <c r="M24" i="11"/>
  <c r="M24" i="12" s="1"/>
  <c r="W7" i="14"/>
  <c r="W80" i="11"/>
  <c r="R452" i="8"/>
  <c r="H339" i="3"/>
  <c r="N93" i="12"/>
  <c r="R17" i="11"/>
  <c r="K65" i="6"/>
  <c r="O72" i="5"/>
  <c r="O65" i="6"/>
  <c r="N21" i="14"/>
  <c r="N94" i="11"/>
  <c r="T60" i="12"/>
  <c r="D114" i="9"/>
  <c r="J151" i="14"/>
  <c r="J148" i="14"/>
  <c r="J150" i="14"/>
  <c r="C195" i="9"/>
  <c r="Q6" i="13"/>
  <c r="Q42" i="13" s="1"/>
  <c r="Q35" i="11"/>
  <c r="Q35" i="12" s="1"/>
  <c r="M82" i="14"/>
  <c r="M80" i="14"/>
  <c r="M83" i="14"/>
  <c r="S457" i="8"/>
  <c r="S456" i="8"/>
  <c r="S454" i="8"/>
  <c r="J49" i="8"/>
  <c r="J48" i="8"/>
  <c r="J46" i="8"/>
  <c r="C39" i="4"/>
  <c r="G29" i="11"/>
  <c r="C88" i="10" s="1"/>
  <c r="M86" i="12"/>
  <c r="O454" i="14"/>
  <c r="S453" i="14"/>
  <c r="H340" i="10"/>
  <c r="X45" i="13"/>
  <c r="X65" i="11"/>
  <c r="J6" i="14"/>
  <c r="J44" i="14" s="1"/>
  <c r="J78" i="11"/>
  <c r="J76" i="11" s="1"/>
  <c r="P103" i="12"/>
  <c r="E101" i="9"/>
  <c r="D350" i="3"/>
  <c r="D354" i="3"/>
  <c r="R87" i="6"/>
  <c r="V84" i="5"/>
  <c r="O118" i="6"/>
  <c r="J452" i="8"/>
  <c r="H331" i="3"/>
  <c r="T219" i="14"/>
  <c r="T218" i="14"/>
  <c r="T216" i="14"/>
  <c r="E189" i="9"/>
  <c r="W45" i="14"/>
  <c r="W108" i="11"/>
  <c r="W28" i="11" s="1"/>
  <c r="M14" i="14"/>
  <c r="M87" i="11"/>
  <c r="M31" i="8"/>
  <c r="M97" i="5"/>
  <c r="I97" i="6" s="1"/>
  <c r="M118" i="6"/>
  <c r="P36" i="12"/>
  <c r="T34" i="11"/>
  <c r="O93" i="12"/>
  <c r="S17" i="11"/>
  <c r="Q109" i="12"/>
  <c r="E102" i="10"/>
  <c r="S87" i="6"/>
  <c r="W84" i="5"/>
  <c r="S84" i="6" s="1"/>
  <c r="I6" i="6"/>
  <c r="C14" i="3"/>
  <c r="C30" i="3" s="1"/>
  <c r="N41" i="12"/>
  <c r="R39" i="11"/>
  <c r="G110" i="12"/>
  <c r="H455" i="14"/>
  <c r="I452" i="14"/>
  <c r="H330" i="9"/>
  <c r="T13" i="14"/>
  <c r="T85" i="11"/>
  <c r="N45" i="14"/>
  <c r="N108" i="11"/>
  <c r="S455" i="14"/>
  <c r="I457" i="8"/>
  <c r="V80" i="14"/>
  <c r="V83" i="14"/>
  <c r="V82" i="14"/>
  <c r="N219" i="14"/>
  <c r="N218" i="14"/>
  <c r="N216" i="14"/>
  <c r="S69" i="6"/>
  <c r="J57" i="12"/>
  <c r="N23" i="11"/>
  <c r="J23" i="12" s="1"/>
  <c r="P111" i="12"/>
  <c r="N427" i="14"/>
  <c r="Q6" i="14"/>
  <c r="Q44" i="14" s="1"/>
  <c r="Q78" i="11"/>
  <c r="V456" i="8"/>
  <c r="L41" i="12"/>
  <c r="P39" i="11"/>
  <c r="N39" i="11"/>
  <c r="T36" i="12"/>
  <c r="X34" i="11"/>
  <c r="M6" i="13"/>
  <c r="M42" i="13" s="1"/>
  <c r="M35" i="11"/>
  <c r="G47" i="12"/>
  <c r="V45" i="14"/>
  <c r="V108" i="11"/>
  <c r="P83" i="14"/>
  <c r="P82" i="14"/>
  <c r="P80" i="14"/>
  <c r="R6" i="14"/>
  <c r="R44" i="14" s="1"/>
  <c r="R78" i="11"/>
  <c r="S43" i="13"/>
  <c r="S63" i="11"/>
  <c r="S39" i="12"/>
  <c r="P48" i="6"/>
  <c r="T46" i="5"/>
  <c r="T16" i="5"/>
  <c r="T48" i="6"/>
  <c r="P453" i="14"/>
  <c r="H337" i="10"/>
  <c r="H353" i="10" s="1"/>
  <c r="G48" i="6"/>
  <c r="K16" i="5"/>
  <c r="K46" i="5"/>
  <c r="K48" i="6"/>
  <c r="C98" i="9"/>
  <c r="G361" i="10"/>
  <c r="N79" i="12"/>
  <c r="R9" i="11"/>
  <c r="P69" i="6"/>
  <c r="G33" i="11"/>
  <c r="P355" i="14"/>
  <c r="P7" i="14"/>
  <c r="P80" i="11"/>
  <c r="D193" i="9"/>
  <c r="H437" i="9"/>
  <c r="N287" i="14"/>
  <c r="N286" i="14"/>
  <c r="N284" i="14"/>
  <c r="U19" i="13"/>
  <c r="U44" i="13" s="1"/>
  <c r="U48" i="11"/>
  <c r="L431" i="14"/>
  <c r="L457" i="14" s="1"/>
  <c r="X21" i="14"/>
  <c r="X94" i="11"/>
  <c r="S86" i="12"/>
  <c r="W13" i="11"/>
  <c r="U20" i="14"/>
  <c r="U92" i="11"/>
  <c r="J94" i="6"/>
  <c r="N91" i="5"/>
  <c r="N94" i="6"/>
  <c r="U457" i="8"/>
  <c r="U456" i="8"/>
  <c r="U454" i="8"/>
  <c r="H438" i="10"/>
  <c r="F189" i="9"/>
  <c r="L20" i="12"/>
  <c r="K427" i="14"/>
  <c r="D191" i="9"/>
  <c r="I20" i="14"/>
  <c r="I92" i="11"/>
  <c r="I90" i="11" s="1"/>
  <c r="D109" i="9"/>
  <c r="P117" i="6"/>
  <c r="Q49" i="12"/>
  <c r="U47" i="11"/>
  <c r="V435" i="14"/>
  <c r="T7" i="14"/>
  <c r="T80" i="11"/>
  <c r="H320" i="14"/>
  <c r="H321" i="14"/>
  <c r="H318" i="14"/>
  <c r="I39" i="5"/>
  <c r="I12" i="5"/>
  <c r="I12" i="6" s="1"/>
  <c r="I41" i="6"/>
  <c r="Q20" i="12"/>
  <c r="J21" i="14"/>
  <c r="J94" i="11"/>
  <c r="J91" i="11" s="1"/>
  <c r="J15" i="11" s="1"/>
  <c r="Q427" i="14"/>
  <c r="N66" i="12"/>
  <c r="M36" i="12"/>
  <c r="Q34" i="11"/>
  <c r="C354" i="9"/>
  <c r="I93" i="12"/>
  <c r="M17" i="11"/>
  <c r="I17" i="12" s="1"/>
  <c r="G40" i="5"/>
  <c r="G42" i="6"/>
  <c r="S42" i="6"/>
  <c r="W40" i="5"/>
  <c r="L103" i="12"/>
  <c r="E97" i="9"/>
  <c r="P454" i="14"/>
  <c r="P42" i="6"/>
  <c r="T40" i="5"/>
  <c r="T42" i="6"/>
  <c r="H19" i="13"/>
  <c r="H44" i="13" s="1"/>
  <c r="H48" i="11"/>
  <c r="U27" i="14"/>
  <c r="U31" i="14" s="1"/>
  <c r="U98" i="11"/>
  <c r="U19" i="11" s="1"/>
  <c r="C108" i="3"/>
  <c r="C112" i="3"/>
  <c r="L109" i="12"/>
  <c r="E97" i="10"/>
  <c r="I17" i="5"/>
  <c r="I17" i="6" s="1"/>
  <c r="I90" i="5"/>
  <c r="I93" i="6"/>
  <c r="V180" i="14"/>
  <c r="D343" i="9"/>
  <c r="D359" i="9" s="1"/>
  <c r="L454" i="8"/>
  <c r="L457" i="8"/>
  <c r="L456" i="8"/>
  <c r="O40" i="12"/>
  <c r="O47" i="14"/>
  <c r="O105" i="11"/>
  <c r="J185" i="14"/>
  <c r="J184" i="14"/>
  <c r="J182" i="14"/>
  <c r="L14" i="14"/>
  <c r="L87" i="11"/>
  <c r="C90" i="3"/>
  <c r="C110" i="3" s="1"/>
  <c r="I24" i="6"/>
  <c r="M103" i="12"/>
  <c r="E98" i="9"/>
  <c r="Q47" i="14"/>
  <c r="Q105" i="11"/>
  <c r="Q25" i="11" s="1"/>
  <c r="O105" i="6"/>
  <c r="S117" i="5"/>
  <c r="O117" i="6" s="1"/>
  <c r="S25" i="5"/>
  <c r="S105" i="6"/>
  <c r="M41" i="12"/>
  <c r="Q39" i="11"/>
  <c r="Q12" i="11"/>
  <c r="H21" i="14"/>
  <c r="H94" i="11"/>
  <c r="H91" i="11" s="1"/>
  <c r="H15" i="11" s="1"/>
  <c r="O457" i="8"/>
  <c r="O456" i="8"/>
  <c r="O454" i="8"/>
  <c r="T93" i="6"/>
  <c r="X90" i="5"/>
  <c r="X17" i="5"/>
  <c r="T17" i="6" s="1"/>
  <c r="F352" i="9"/>
  <c r="M97" i="6"/>
  <c r="Q18" i="5"/>
  <c r="Q97" i="6"/>
  <c r="E360" i="9"/>
  <c r="N24" i="6"/>
  <c r="C99" i="3"/>
  <c r="C115" i="3" s="1"/>
  <c r="H6" i="13"/>
  <c r="H42" i="13" s="1"/>
  <c r="H35" i="11"/>
  <c r="R14" i="14"/>
  <c r="R87" i="11"/>
  <c r="U82" i="14"/>
  <c r="U80" i="14"/>
  <c r="U83" i="14"/>
  <c r="W453" i="14"/>
  <c r="H344" i="10"/>
  <c r="C352" i="3"/>
  <c r="C356" i="3"/>
  <c r="X6" i="14"/>
  <c r="X44" i="14" s="1"/>
  <c r="X78" i="11"/>
  <c r="M116" i="6"/>
  <c r="U8" i="5"/>
  <c r="Q8" i="6" s="1"/>
  <c r="Q35" i="6"/>
  <c r="U33" i="5"/>
  <c r="C197" i="10"/>
  <c r="U14" i="14"/>
  <c r="U87" i="11"/>
  <c r="U45" i="14"/>
  <c r="U108" i="11"/>
  <c r="F353" i="10"/>
  <c r="L6" i="13"/>
  <c r="L42" i="13" s="1"/>
  <c r="L35" i="11"/>
  <c r="G23" i="6"/>
  <c r="T66" i="12"/>
  <c r="H14" i="14"/>
  <c r="H87" i="11"/>
  <c r="H84" i="11" s="1"/>
  <c r="I83" i="14"/>
  <c r="I80" i="14"/>
  <c r="I82" i="14"/>
  <c r="D356" i="9"/>
  <c r="L24" i="11"/>
  <c r="Q13" i="13"/>
  <c r="Q42" i="11"/>
  <c r="T431" i="14"/>
  <c r="T457" i="14" s="1"/>
  <c r="N453" i="14"/>
  <c r="H335" i="10"/>
  <c r="U6" i="14"/>
  <c r="U44" i="14" s="1"/>
  <c r="U78" i="11"/>
  <c r="V354" i="14"/>
  <c r="P7" i="6"/>
  <c r="H12" i="13"/>
  <c r="H41" i="11"/>
  <c r="G21" i="14"/>
  <c r="G94" i="11"/>
  <c r="G91" i="11" s="1"/>
  <c r="G15" i="11" s="1"/>
  <c r="H98" i="6"/>
  <c r="L19" i="5"/>
  <c r="L98" i="6"/>
  <c r="X47" i="14"/>
  <c r="X105" i="11"/>
  <c r="X25" i="11" s="1"/>
  <c r="D118" i="9"/>
  <c r="N86" i="12"/>
  <c r="K93" i="12"/>
  <c r="O17" i="11"/>
  <c r="M105" i="6"/>
  <c r="Q117" i="5"/>
  <c r="M117" i="6" s="1"/>
  <c r="Q25" i="5"/>
  <c r="M25" i="6" s="1"/>
  <c r="Q105" i="6"/>
  <c r="N36" i="12"/>
  <c r="R34" i="11"/>
  <c r="H53" i="12"/>
  <c r="L19" i="11"/>
  <c r="L52" i="11"/>
  <c r="V13" i="13"/>
  <c r="V42" i="11"/>
  <c r="N282" i="14"/>
  <c r="F335" i="9"/>
  <c r="F351" i="9" s="1"/>
  <c r="H71" i="6"/>
  <c r="L71" i="6"/>
  <c r="L20" i="13"/>
  <c r="L49" i="11"/>
  <c r="Q452" i="8"/>
  <c r="H338" i="3"/>
  <c r="V453" i="14"/>
  <c r="H343" i="10"/>
  <c r="R27" i="14"/>
  <c r="R31" i="14" s="1"/>
  <c r="R98" i="11"/>
  <c r="O86" i="12"/>
  <c r="S13" i="11"/>
  <c r="R47" i="14"/>
  <c r="R105" i="11"/>
  <c r="R25" i="11" s="1"/>
  <c r="R452" i="14"/>
  <c r="H339" i="9"/>
  <c r="P79" i="12"/>
  <c r="T9" i="11"/>
  <c r="P9" i="12" s="1"/>
  <c r="T6" i="6"/>
  <c r="C25" i="3"/>
  <c r="C41" i="3" s="1"/>
  <c r="W14" i="14"/>
  <c r="W87" i="11"/>
  <c r="T45" i="14"/>
  <c r="T108" i="11"/>
  <c r="T57" i="12"/>
  <c r="X23" i="11"/>
  <c r="T23" i="12" s="1"/>
  <c r="Q14" i="14"/>
  <c r="Q87" i="11"/>
  <c r="I49" i="8"/>
  <c r="I48" i="8"/>
  <c r="I46" i="8"/>
  <c r="Q42" i="12"/>
  <c r="U40" i="11"/>
  <c r="X43" i="13"/>
  <c r="X63" i="11"/>
  <c r="P21" i="14"/>
  <c r="P94" i="11"/>
  <c r="J83" i="5"/>
  <c r="J85" i="6"/>
  <c r="J12" i="5"/>
  <c r="J12" i="6" s="1"/>
  <c r="I43" i="13"/>
  <c r="I63" i="11"/>
  <c r="W91" i="5"/>
  <c r="S94" i="6"/>
  <c r="J19" i="13"/>
  <c r="J44" i="13" s="1"/>
  <c r="J48" i="11"/>
  <c r="H434" i="9"/>
  <c r="Q455" i="14"/>
  <c r="N27" i="14"/>
  <c r="N31" i="14" s="1"/>
  <c r="N98" i="11"/>
  <c r="R216" i="14"/>
  <c r="R219" i="14"/>
  <c r="R218" i="14"/>
  <c r="G34" i="12"/>
  <c r="H111" i="12"/>
  <c r="X49" i="8"/>
  <c r="X48" i="8"/>
  <c r="X46" i="8"/>
  <c r="F278" i="10"/>
  <c r="Q101" i="5"/>
  <c r="Q49" i="8"/>
  <c r="D115" i="3"/>
  <c r="D119" i="3"/>
  <c r="S103" i="12"/>
  <c r="E104" i="9"/>
  <c r="E120" i="9" s="1"/>
  <c r="U435" i="14"/>
  <c r="D199" i="10"/>
  <c r="U43" i="13"/>
  <c r="U63" i="11"/>
  <c r="K83" i="14"/>
  <c r="K82" i="14"/>
  <c r="K80" i="14"/>
  <c r="O7" i="14"/>
  <c r="O80" i="11"/>
  <c r="X427" i="14"/>
  <c r="L9" i="6"/>
  <c r="P9" i="6"/>
  <c r="I435" i="14"/>
  <c r="L10" i="6"/>
  <c r="L42" i="6"/>
  <c r="P40" i="5"/>
  <c r="P102" i="12"/>
  <c r="J80" i="6"/>
  <c r="N77" i="5"/>
  <c r="N80" i="6"/>
  <c r="S116" i="6"/>
  <c r="P45" i="13"/>
  <c r="P65" i="11"/>
  <c r="I29" i="11"/>
  <c r="C90" i="10" s="1"/>
  <c r="D90" i="10"/>
  <c r="L31" i="8"/>
  <c r="L97" i="5"/>
  <c r="L97" i="6" s="1"/>
  <c r="T21" i="14"/>
  <c r="T94" i="11"/>
  <c r="U24" i="11"/>
  <c r="D108" i="9"/>
  <c r="G56" i="11"/>
  <c r="H109" i="12"/>
  <c r="E93" i="10"/>
  <c r="E109" i="10" s="1"/>
  <c r="U23" i="11"/>
  <c r="Q23" i="12" s="1"/>
  <c r="P35" i="12"/>
  <c r="T33" i="11"/>
  <c r="N53" i="12"/>
  <c r="R52" i="11"/>
  <c r="M21" i="14"/>
  <c r="M94" i="11"/>
  <c r="G454" i="14"/>
  <c r="R43" i="13"/>
  <c r="R63" i="11"/>
  <c r="V388" i="14"/>
  <c r="V389" i="14"/>
  <c r="V386" i="14"/>
  <c r="O6" i="13"/>
  <c r="O42" i="13" s="1"/>
  <c r="O35" i="11"/>
  <c r="O35" i="12" s="1"/>
  <c r="R19" i="13"/>
  <c r="R44" i="13" s="1"/>
  <c r="R48" i="11"/>
  <c r="T453" i="14"/>
  <c r="H341" i="10"/>
  <c r="S47" i="12"/>
  <c r="N14" i="14"/>
  <c r="N87" i="11"/>
  <c r="M7" i="14"/>
  <c r="M80" i="11"/>
  <c r="G104" i="12"/>
  <c r="P422" i="14"/>
  <c r="P420" i="14"/>
  <c r="P423" i="14"/>
  <c r="I66" i="6"/>
  <c r="M72" i="5"/>
  <c r="M66" i="6"/>
  <c r="P17" i="11"/>
  <c r="J19" i="5"/>
  <c r="J19" i="6" s="1"/>
  <c r="J98" i="6"/>
  <c r="N6" i="13"/>
  <c r="N42" i="13" s="1"/>
  <c r="N35" i="11"/>
  <c r="M102" i="12"/>
  <c r="F359" i="9"/>
  <c r="L7" i="14"/>
  <c r="L80" i="11"/>
  <c r="F359" i="10"/>
  <c r="H10" i="6"/>
  <c r="Q64" i="12"/>
  <c r="D102" i="10"/>
  <c r="U29" i="11"/>
  <c r="R20" i="12"/>
  <c r="O14" i="14"/>
  <c r="O87" i="11"/>
  <c r="W452" i="8"/>
  <c r="H344" i="3"/>
  <c r="G85" i="6"/>
  <c r="K83" i="5"/>
  <c r="K12" i="5"/>
  <c r="K85" i="6"/>
  <c r="C359" i="9"/>
  <c r="N104" i="12"/>
  <c r="H440" i="9"/>
  <c r="W47" i="14"/>
  <c r="W105" i="11"/>
  <c r="X13" i="13"/>
  <c r="X42" i="11"/>
  <c r="V6" i="13"/>
  <c r="V42" i="13" s="1"/>
  <c r="V35" i="11"/>
  <c r="K20" i="14"/>
  <c r="K92" i="11"/>
  <c r="K16" i="11" s="1"/>
  <c r="X83" i="14"/>
  <c r="X82" i="14"/>
  <c r="X80" i="14"/>
  <c r="N321" i="14"/>
  <c r="N318" i="14"/>
  <c r="N320" i="14"/>
  <c r="M53" i="12"/>
  <c r="Q52" i="11"/>
  <c r="V7" i="13"/>
  <c r="V36" i="11"/>
  <c r="X7" i="14"/>
  <c r="X80" i="11"/>
  <c r="Q104" i="12"/>
  <c r="U453" i="14"/>
  <c r="H342" i="10"/>
  <c r="D349" i="9"/>
  <c r="F197" i="10"/>
  <c r="F195" i="9"/>
  <c r="K45" i="14"/>
  <c r="K108" i="11"/>
  <c r="K28" i="11" s="1"/>
  <c r="L76" i="6"/>
  <c r="P114" i="5"/>
  <c r="E17" i="3"/>
  <c r="P76" i="6"/>
  <c r="R79" i="12"/>
  <c r="V9" i="11"/>
  <c r="D353" i="3"/>
  <c r="D357" i="3"/>
  <c r="G35" i="12"/>
  <c r="K33" i="11"/>
  <c r="C199" i="9"/>
  <c r="U427" i="14"/>
  <c r="X14" i="14"/>
  <c r="X87" i="11"/>
  <c r="X455" i="14"/>
  <c r="K24" i="11"/>
  <c r="L19" i="13"/>
  <c r="L44" i="13" s="1"/>
  <c r="L48" i="11"/>
  <c r="N103" i="12"/>
  <c r="E99" i="9"/>
  <c r="H429" i="10"/>
  <c r="Q45" i="14"/>
  <c r="Q108" i="11"/>
  <c r="K102" i="12"/>
  <c r="O23" i="11"/>
  <c r="T45" i="12"/>
  <c r="J65" i="12"/>
  <c r="N72" i="11"/>
  <c r="J72" i="12" s="1"/>
  <c r="R24" i="6"/>
  <c r="G361" i="9"/>
  <c r="H340" i="9" l="1"/>
  <c r="E114" i="9"/>
  <c r="H329" i="9"/>
  <c r="E115" i="9"/>
  <c r="H348" i="3"/>
  <c r="M457" i="14"/>
  <c r="H354" i="3"/>
  <c r="N9" i="12"/>
  <c r="I10" i="11"/>
  <c r="J452" i="14"/>
  <c r="L13" i="12"/>
  <c r="I12" i="11"/>
  <c r="I12" i="12" s="1"/>
  <c r="G8" i="11"/>
  <c r="G8" i="12" s="1"/>
  <c r="H358" i="10"/>
  <c r="S457" i="14"/>
  <c r="P456" i="14"/>
  <c r="E113" i="9"/>
  <c r="K70" i="12"/>
  <c r="D115" i="10"/>
  <c r="S23" i="12"/>
  <c r="K23" i="12"/>
  <c r="J36" i="12"/>
  <c r="I65" i="12"/>
  <c r="C116" i="10"/>
  <c r="I72" i="12"/>
  <c r="E114" i="10"/>
  <c r="D121" i="10"/>
  <c r="D118" i="10"/>
  <c r="L17" i="12"/>
  <c r="S456" i="14"/>
  <c r="J22" i="5"/>
  <c r="J22" i="6" s="1"/>
  <c r="G457" i="14"/>
  <c r="K13" i="12"/>
  <c r="O13" i="12"/>
  <c r="E349" i="9"/>
  <c r="H356" i="10"/>
  <c r="E118" i="10"/>
  <c r="H357" i="10"/>
  <c r="H359" i="10"/>
  <c r="M23" i="12"/>
  <c r="H360" i="10"/>
  <c r="K17" i="12"/>
  <c r="M19" i="12"/>
  <c r="R9" i="12"/>
  <c r="N17" i="12"/>
  <c r="O457" i="14"/>
  <c r="E120" i="10"/>
  <c r="L456" i="14"/>
  <c r="H351" i="10"/>
  <c r="H334" i="9"/>
  <c r="H350" i="9" s="1"/>
  <c r="R12" i="12"/>
  <c r="H349" i="10"/>
  <c r="C117" i="9"/>
  <c r="S9" i="12"/>
  <c r="E119" i="10"/>
  <c r="J18" i="5"/>
  <c r="J18" i="6" s="1"/>
  <c r="M12" i="12"/>
  <c r="H352" i="10"/>
  <c r="H360" i="3"/>
  <c r="Q19" i="12"/>
  <c r="H355" i="3"/>
  <c r="Q9" i="12"/>
  <c r="L117" i="6"/>
  <c r="R117" i="6"/>
  <c r="C36" i="3"/>
  <c r="R12" i="6"/>
  <c r="C12" i="10"/>
  <c r="C24" i="10"/>
  <c r="K28" i="12"/>
  <c r="C16" i="10"/>
  <c r="T69" i="11"/>
  <c r="D21" i="9"/>
  <c r="M108" i="12"/>
  <c r="Q115" i="11"/>
  <c r="E18" i="10"/>
  <c r="R35" i="12"/>
  <c r="V8" i="11"/>
  <c r="V33" i="11"/>
  <c r="M87" i="12"/>
  <c r="Q84" i="11"/>
  <c r="H24" i="12"/>
  <c r="C93" i="9"/>
  <c r="C109" i="9" s="1"/>
  <c r="N87" i="12"/>
  <c r="R84" i="11"/>
  <c r="Q452" i="14"/>
  <c r="H338" i="9"/>
  <c r="Q92" i="12"/>
  <c r="U90" i="11"/>
  <c r="O17" i="12"/>
  <c r="M28" i="6"/>
  <c r="C18" i="4"/>
  <c r="Q28" i="6"/>
  <c r="S85" i="12"/>
  <c r="W83" i="11"/>
  <c r="W12" i="11"/>
  <c r="T35" i="12"/>
  <c r="X8" i="11"/>
  <c r="T8" i="12" s="1"/>
  <c r="X33" i="11"/>
  <c r="M56" i="11"/>
  <c r="J19" i="11"/>
  <c r="J52" i="11"/>
  <c r="J6" i="11"/>
  <c r="C11" i="9" s="1"/>
  <c r="J69" i="11"/>
  <c r="D11" i="9"/>
  <c r="T29" i="6"/>
  <c r="C105" i="4"/>
  <c r="C121" i="4" s="1"/>
  <c r="I15" i="5"/>
  <c r="I15" i="6" s="1"/>
  <c r="I47" i="6"/>
  <c r="G94" i="12"/>
  <c r="K91" i="11"/>
  <c r="E117" i="10"/>
  <c r="H115" i="11"/>
  <c r="E9" i="10"/>
  <c r="K78" i="12"/>
  <c r="O76" i="11"/>
  <c r="D117" i="10"/>
  <c r="M13" i="12"/>
  <c r="H354" i="10"/>
  <c r="M29" i="12"/>
  <c r="C98" i="10"/>
  <c r="I72" i="6"/>
  <c r="M72" i="6"/>
  <c r="H52" i="12"/>
  <c r="L56" i="11"/>
  <c r="H19" i="6"/>
  <c r="L19" i="6"/>
  <c r="I116" i="5"/>
  <c r="I116" i="6" s="1"/>
  <c r="I118" i="5"/>
  <c r="I118" i="6" s="1"/>
  <c r="I119" i="5"/>
  <c r="I14" i="5"/>
  <c r="I14" i="6" s="1"/>
  <c r="I90" i="6"/>
  <c r="U48" i="14"/>
  <c r="U46" i="14"/>
  <c r="U49" i="14"/>
  <c r="N452" i="14"/>
  <c r="H335" i="9"/>
  <c r="H351" i="9" s="1"/>
  <c r="P85" i="12"/>
  <c r="T83" i="11"/>
  <c r="S80" i="12"/>
  <c r="W77" i="11"/>
  <c r="J119" i="11"/>
  <c r="J118" i="11"/>
  <c r="J116" i="11"/>
  <c r="R92" i="12"/>
  <c r="V90" i="11"/>
  <c r="K65" i="12"/>
  <c r="O72" i="11"/>
  <c r="K72" i="12" s="1"/>
  <c r="M115" i="6"/>
  <c r="Q115" i="6"/>
  <c r="M12" i="6"/>
  <c r="Q12" i="6"/>
  <c r="K34" i="12"/>
  <c r="T98" i="12"/>
  <c r="X97" i="11"/>
  <c r="X18" i="11" s="1"/>
  <c r="I40" i="12"/>
  <c r="K119" i="5"/>
  <c r="G90" i="6"/>
  <c r="K116" i="5"/>
  <c r="K118" i="5"/>
  <c r="K90" i="6"/>
  <c r="L87" i="12"/>
  <c r="P84" i="11"/>
  <c r="P11" i="11" s="1"/>
  <c r="E112" i="9"/>
  <c r="M48" i="12"/>
  <c r="Q46" i="11"/>
  <c r="Q16" i="11"/>
  <c r="R17" i="12"/>
  <c r="G40" i="12"/>
  <c r="H94" i="12"/>
  <c r="L91" i="11"/>
  <c r="H91" i="12" s="1"/>
  <c r="P92" i="12"/>
  <c r="T90" i="11"/>
  <c r="P29" i="12"/>
  <c r="C101" i="10"/>
  <c r="K115" i="6"/>
  <c r="O115" i="6"/>
  <c r="M94" i="12"/>
  <c r="Q91" i="11"/>
  <c r="Q15" i="11" s="1"/>
  <c r="J92" i="12"/>
  <c r="N90" i="11"/>
  <c r="K40" i="12"/>
  <c r="I70" i="11"/>
  <c r="I28" i="11"/>
  <c r="C10" i="10" s="1"/>
  <c r="D10" i="10"/>
  <c r="N98" i="12"/>
  <c r="R97" i="11"/>
  <c r="R18" i="11" s="1"/>
  <c r="Q33" i="6"/>
  <c r="U69" i="5"/>
  <c r="Q69" i="6" s="1"/>
  <c r="D22" i="3"/>
  <c r="D38" i="3" s="1"/>
  <c r="U6" i="5"/>
  <c r="H8" i="11"/>
  <c r="H33" i="11"/>
  <c r="H87" i="12"/>
  <c r="L84" i="11"/>
  <c r="H84" i="12" s="1"/>
  <c r="I119" i="11"/>
  <c r="I118" i="11"/>
  <c r="I116" i="11"/>
  <c r="S13" i="12"/>
  <c r="P34" i="12"/>
  <c r="R84" i="6"/>
  <c r="V11" i="5"/>
  <c r="R11" i="6" s="1"/>
  <c r="J48" i="14"/>
  <c r="J46" i="14"/>
  <c r="J49" i="14"/>
  <c r="V49" i="14"/>
  <c r="V48" i="14"/>
  <c r="V46" i="14"/>
  <c r="J24" i="12"/>
  <c r="C95" i="9"/>
  <c r="C111" i="9" s="1"/>
  <c r="N80" i="12"/>
  <c r="R77" i="11"/>
  <c r="R7" i="11" s="1"/>
  <c r="L40" i="12"/>
  <c r="O94" i="12"/>
  <c r="S91" i="11"/>
  <c r="O108" i="12"/>
  <c r="S115" i="11"/>
  <c r="E20" i="10"/>
  <c r="Q65" i="12"/>
  <c r="U72" i="11"/>
  <c r="M17" i="12"/>
  <c r="P13" i="12"/>
  <c r="S69" i="11"/>
  <c r="D20" i="9"/>
  <c r="N39" i="6"/>
  <c r="R10" i="5"/>
  <c r="N10" i="6" s="1"/>
  <c r="F355" i="9"/>
  <c r="X19" i="11"/>
  <c r="T19" i="12" s="1"/>
  <c r="T48" i="14"/>
  <c r="T46" i="14"/>
  <c r="T49" i="14"/>
  <c r="D28" i="10"/>
  <c r="J63" i="12"/>
  <c r="N28" i="11"/>
  <c r="N70" i="11"/>
  <c r="D15" i="10"/>
  <c r="E32" i="4"/>
  <c r="E36" i="4"/>
  <c r="R98" i="12"/>
  <c r="V97" i="11"/>
  <c r="H352" i="3"/>
  <c r="K56" i="12"/>
  <c r="J47" i="12"/>
  <c r="N46" i="14"/>
  <c r="N48" i="14"/>
  <c r="N49" i="14"/>
  <c r="T42" i="12"/>
  <c r="X40" i="11"/>
  <c r="R36" i="12"/>
  <c r="V34" i="11"/>
  <c r="E113" i="10"/>
  <c r="I46" i="14"/>
  <c r="I48" i="14"/>
  <c r="I49" i="14"/>
  <c r="P16" i="6"/>
  <c r="T16" i="6"/>
  <c r="I24" i="12"/>
  <c r="C94" i="9"/>
  <c r="C110" i="9" s="1"/>
  <c r="I34" i="12"/>
  <c r="R25" i="12"/>
  <c r="H85" i="12"/>
  <c r="L83" i="11"/>
  <c r="H83" i="12" s="1"/>
  <c r="O48" i="12"/>
  <c r="S16" i="11"/>
  <c r="S46" i="11"/>
  <c r="C94" i="4"/>
  <c r="C110" i="4" s="1"/>
  <c r="I29" i="6"/>
  <c r="L48" i="12"/>
  <c r="P46" i="11"/>
  <c r="P16" i="11"/>
  <c r="H92" i="12"/>
  <c r="L90" i="11"/>
  <c r="T29" i="12"/>
  <c r="C105" i="10"/>
  <c r="L23" i="12"/>
  <c r="L118" i="6"/>
  <c r="P118" i="6"/>
  <c r="R105" i="12"/>
  <c r="V117" i="11"/>
  <c r="P97" i="6"/>
  <c r="T97" i="6"/>
  <c r="T18" i="5"/>
  <c r="L53" i="12"/>
  <c r="P19" i="11"/>
  <c r="L19" i="12" s="1"/>
  <c r="P52" i="11"/>
  <c r="P52" i="12" s="1"/>
  <c r="C40" i="3"/>
  <c r="H114" i="11"/>
  <c r="E9" i="9"/>
  <c r="W452" i="14"/>
  <c r="H344" i="9"/>
  <c r="H360" i="9" s="1"/>
  <c r="O85" i="12"/>
  <c r="S83" i="11"/>
  <c r="S12" i="11"/>
  <c r="T456" i="14"/>
  <c r="Q34" i="12"/>
  <c r="R85" i="12"/>
  <c r="V83" i="11"/>
  <c r="V10" i="11" s="1"/>
  <c r="T52" i="12"/>
  <c r="X56" i="11"/>
  <c r="G70" i="12"/>
  <c r="O22" i="6"/>
  <c r="S22" i="6"/>
  <c r="C34" i="3"/>
  <c r="H351" i="3"/>
  <c r="H348" i="10"/>
  <c r="E33" i="4"/>
  <c r="E37" i="4"/>
  <c r="M85" i="12"/>
  <c r="Q83" i="11"/>
  <c r="Q10" i="11" s="1"/>
  <c r="T94" i="12"/>
  <c r="X91" i="11"/>
  <c r="X15" i="11" s="1"/>
  <c r="P46" i="6"/>
  <c r="T71" i="5"/>
  <c r="T14" i="5"/>
  <c r="P14" i="6" s="1"/>
  <c r="T46" i="6"/>
  <c r="I35" i="12"/>
  <c r="M8" i="11"/>
  <c r="M33" i="11"/>
  <c r="L108" i="12"/>
  <c r="P115" i="11"/>
  <c r="E17" i="10"/>
  <c r="T85" i="12"/>
  <c r="X83" i="11"/>
  <c r="K92" i="12"/>
  <c r="O90" i="11"/>
  <c r="H358" i="3"/>
  <c r="P41" i="12"/>
  <c r="T12" i="11"/>
  <c r="P12" i="12" s="1"/>
  <c r="T39" i="11"/>
  <c r="L46" i="14"/>
  <c r="L48" i="14"/>
  <c r="L49" i="14"/>
  <c r="R29" i="12"/>
  <c r="C103" i="10"/>
  <c r="T101" i="5"/>
  <c r="T49" i="8"/>
  <c r="L105" i="12"/>
  <c r="P117" i="11"/>
  <c r="P25" i="11"/>
  <c r="R101" i="6"/>
  <c r="V22" i="5"/>
  <c r="R22" i="6" s="1"/>
  <c r="V119" i="5"/>
  <c r="O11" i="5"/>
  <c r="K40" i="6"/>
  <c r="O40" i="6"/>
  <c r="M18" i="5"/>
  <c r="I18" i="6" s="1"/>
  <c r="R48" i="12"/>
  <c r="V16" i="11"/>
  <c r="V46" i="11"/>
  <c r="I78" i="12"/>
  <c r="M76" i="11"/>
  <c r="O34" i="12"/>
  <c r="L28" i="6"/>
  <c r="C17" i="4"/>
  <c r="P28" i="6"/>
  <c r="N25" i="6"/>
  <c r="R25" i="6"/>
  <c r="H48" i="12"/>
  <c r="L46" i="11"/>
  <c r="L16" i="11"/>
  <c r="H39" i="11"/>
  <c r="H10" i="11" s="1"/>
  <c r="H12" i="11"/>
  <c r="K452" i="14"/>
  <c r="H332" i="9"/>
  <c r="H348" i="9" s="1"/>
  <c r="G69" i="11"/>
  <c r="G6" i="11"/>
  <c r="C8" i="9" s="1"/>
  <c r="D8" i="9"/>
  <c r="L29" i="12"/>
  <c r="C97" i="10"/>
  <c r="K24" i="12"/>
  <c r="C96" i="9"/>
  <c r="J117" i="11"/>
  <c r="J25" i="11"/>
  <c r="O46" i="14"/>
  <c r="O49" i="14"/>
  <c r="O48" i="14"/>
  <c r="E110" i="4"/>
  <c r="E114" i="4"/>
  <c r="G115" i="11"/>
  <c r="E8" i="10"/>
  <c r="Q94" i="12"/>
  <c r="U91" i="11"/>
  <c r="U15" i="11" s="1"/>
  <c r="G80" i="12"/>
  <c r="K77" i="11"/>
  <c r="L116" i="6"/>
  <c r="P116" i="6"/>
  <c r="K48" i="12"/>
  <c r="O46" i="11"/>
  <c r="O16" i="11"/>
  <c r="K16" i="12" s="1"/>
  <c r="O23" i="12"/>
  <c r="L12" i="11"/>
  <c r="L12" i="12" s="1"/>
  <c r="R91" i="6"/>
  <c r="V15" i="5"/>
  <c r="R15" i="6" s="1"/>
  <c r="R65" i="12"/>
  <c r="V72" i="11"/>
  <c r="K98" i="12"/>
  <c r="O97" i="11"/>
  <c r="O19" i="11"/>
  <c r="P98" i="12"/>
  <c r="T97" i="11"/>
  <c r="T18" i="11" s="1"/>
  <c r="G56" i="12"/>
  <c r="L452" i="14"/>
  <c r="H333" i="9"/>
  <c r="H349" i="9" s="1"/>
  <c r="H355" i="10"/>
  <c r="J7" i="11"/>
  <c r="G46" i="11"/>
  <c r="G16" i="11"/>
  <c r="G16" i="12" s="1"/>
  <c r="J80" i="12"/>
  <c r="N77" i="11"/>
  <c r="J77" i="12" s="1"/>
  <c r="L115" i="6"/>
  <c r="P115" i="6"/>
  <c r="N108" i="12"/>
  <c r="R115" i="11"/>
  <c r="E19" i="10"/>
  <c r="T92" i="12"/>
  <c r="X90" i="11"/>
  <c r="G114" i="11"/>
  <c r="E8" i="9"/>
  <c r="N23" i="12"/>
  <c r="J77" i="6"/>
  <c r="N77" i="6"/>
  <c r="N7" i="5"/>
  <c r="E33" i="3"/>
  <c r="E37" i="3"/>
  <c r="M52" i="12"/>
  <c r="Q56" i="11"/>
  <c r="N63" i="12"/>
  <c r="R28" i="11"/>
  <c r="R70" i="11"/>
  <c r="D19" i="10"/>
  <c r="D35" i="10" s="1"/>
  <c r="J10" i="5"/>
  <c r="J10" i="6" s="1"/>
  <c r="J83" i="6"/>
  <c r="S87" i="12"/>
  <c r="W84" i="11"/>
  <c r="T78" i="12"/>
  <c r="X76" i="11"/>
  <c r="M39" i="12"/>
  <c r="W11" i="5"/>
  <c r="S11" i="6" s="1"/>
  <c r="S40" i="6"/>
  <c r="I10" i="5"/>
  <c r="I10" i="6" s="1"/>
  <c r="I39" i="6"/>
  <c r="T34" i="12"/>
  <c r="M101" i="5"/>
  <c r="M101" i="6" s="1"/>
  <c r="M49" i="8"/>
  <c r="E117" i="9"/>
  <c r="J34" i="12"/>
  <c r="I19" i="6"/>
  <c r="M19" i="6"/>
  <c r="J12" i="11"/>
  <c r="J12" i="12" s="1"/>
  <c r="J39" i="11"/>
  <c r="J10" i="11" s="1"/>
  <c r="J119" i="5"/>
  <c r="J119" i="6" s="1"/>
  <c r="J118" i="5"/>
  <c r="J118" i="6" s="1"/>
  <c r="J116" i="5"/>
  <c r="J116" i="6" s="1"/>
  <c r="J14" i="5"/>
  <c r="J14" i="6" s="1"/>
  <c r="J90" i="6"/>
  <c r="J105" i="12"/>
  <c r="N117" i="11"/>
  <c r="N25" i="11"/>
  <c r="Q52" i="12"/>
  <c r="U56" i="11"/>
  <c r="G83" i="11"/>
  <c r="G10" i="11" s="1"/>
  <c r="G12" i="11"/>
  <c r="P48" i="12"/>
  <c r="T46" i="11"/>
  <c r="T16" i="11"/>
  <c r="R39" i="6"/>
  <c r="V10" i="5"/>
  <c r="R456" i="14"/>
  <c r="R454" i="14"/>
  <c r="R457" i="14"/>
  <c r="H119" i="11"/>
  <c r="H118" i="11"/>
  <c r="H116" i="11"/>
  <c r="M80" i="12"/>
  <c r="Q77" i="11"/>
  <c r="Q7" i="11" s="1"/>
  <c r="H41" i="12"/>
  <c r="R52" i="12"/>
  <c r="V56" i="11"/>
  <c r="V18" i="11"/>
  <c r="H19" i="11"/>
  <c r="H19" i="12" s="1"/>
  <c r="S94" i="12"/>
  <c r="W91" i="11"/>
  <c r="S78" i="12"/>
  <c r="W76" i="11"/>
  <c r="R80" i="12"/>
  <c r="V77" i="11"/>
  <c r="C121" i="9"/>
  <c r="J115" i="11"/>
  <c r="E11" i="10"/>
  <c r="C89" i="4"/>
  <c r="C109" i="4" s="1"/>
  <c r="H29" i="6"/>
  <c r="X49" i="14"/>
  <c r="X48" i="14"/>
  <c r="X46" i="14"/>
  <c r="E118" i="9"/>
  <c r="K35" i="12"/>
  <c r="O8" i="11"/>
  <c r="K8" i="12" s="1"/>
  <c r="O33" i="11"/>
  <c r="G24" i="12"/>
  <c r="C92" i="9"/>
  <c r="C108" i="9" s="1"/>
  <c r="L114" i="6"/>
  <c r="P114" i="6"/>
  <c r="H80" i="12"/>
  <c r="L77" i="11"/>
  <c r="H77" i="12" s="1"/>
  <c r="I80" i="12"/>
  <c r="M77" i="11"/>
  <c r="I77" i="12" s="1"/>
  <c r="L94" i="12"/>
  <c r="P91" i="11"/>
  <c r="K105" i="12"/>
  <c r="O117" i="11"/>
  <c r="O25" i="11"/>
  <c r="Q98" i="12"/>
  <c r="U97" i="11"/>
  <c r="Q48" i="12"/>
  <c r="U16" i="11"/>
  <c r="U46" i="11"/>
  <c r="N12" i="12"/>
  <c r="I87" i="12"/>
  <c r="M84" i="11"/>
  <c r="I84" i="12" s="1"/>
  <c r="G117" i="11"/>
  <c r="G25" i="11"/>
  <c r="G87" i="12"/>
  <c r="K84" i="11"/>
  <c r="G84" i="12" s="1"/>
  <c r="C119" i="9"/>
  <c r="H49" i="14"/>
  <c r="H48" i="14"/>
  <c r="H46" i="14"/>
  <c r="N85" i="12"/>
  <c r="R83" i="11"/>
  <c r="K94" i="12"/>
  <c r="O91" i="11"/>
  <c r="S98" i="12"/>
  <c r="W97" i="11"/>
  <c r="W19" i="11"/>
  <c r="E119" i="9"/>
  <c r="O452" i="14"/>
  <c r="H336" i="9"/>
  <c r="O78" i="12"/>
  <c r="S76" i="11"/>
  <c r="I85" i="12"/>
  <c r="M83" i="11"/>
  <c r="I83" i="12" s="1"/>
  <c r="H56" i="11"/>
  <c r="H22" i="11" s="1"/>
  <c r="H18" i="11"/>
  <c r="P87" i="12"/>
  <c r="T84" i="11"/>
  <c r="K9" i="12"/>
  <c r="Q85" i="12"/>
  <c r="U83" i="11"/>
  <c r="U12" i="11"/>
  <c r="Q12" i="12" s="1"/>
  <c r="H78" i="12"/>
  <c r="L76" i="11"/>
  <c r="Q25" i="6"/>
  <c r="X454" i="14"/>
  <c r="X457" i="14"/>
  <c r="X456" i="14"/>
  <c r="H357" i="3"/>
  <c r="C33" i="3"/>
  <c r="I98" i="12"/>
  <c r="M97" i="11"/>
  <c r="M18" i="11" s="1"/>
  <c r="Q29" i="12"/>
  <c r="C102" i="10"/>
  <c r="S105" i="12"/>
  <c r="W117" i="11"/>
  <c r="W25" i="11"/>
  <c r="L40" i="6"/>
  <c r="P11" i="5"/>
  <c r="L11" i="6" s="1"/>
  <c r="U457" i="14"/>
  <c r="U456" i="14"/>
  <c r="U454" i="14"/>
  <c r="H49" i="12"/>
  <c r="L47" i="11"/>
  <c r="Q18" i="6"/>
  <c r="O63" i="12"/>
  <c r="S70" i="11"/>
  <c r="O70" i="12" s="1"/>
  <c r="S28" i="11"/>
  <c r="D20" i="10"/>
  <c r="D36" i="10" s="1"/>
  <c r="N39" i="12"/>
  <c r="J114" i="11"/>
  <c r="E11" i="9"/>
  <c r="J94" i="12"/>
  <c r="N91" i="11"/>
  <c r="J91" i="12" s="1"/>
  <c r="L92" i="12"/>
  <c r="P90" i="11"/>
  <c r="I92" i="12"/>
  <c r="M90" i="11"/>
  <c r="H105" i="12"/>
  <c r="L117" i="11"/>
  <c r="H117" i="12" s="1"/>
  <c r="L25" i="11"/>
  <c r="T41" i="12"/>
  <c r="X12" i="11"/>
  <c r="X39" i="11"/>
  <c r="O72" i="12"/>
  <c r="T47" i="12"/>
  <c r="T48" i="12"/>
  <c r="X16" i="11"/>
  <c r="X46" i="11"/>
  <c r="S48" i="12"/>
  <c r="W46" i="11"/>
  <c r="W16" i="11"/>
  <c r="N42" i="12"/>
  <c r="R40" i="11"/>
  <c r="E111" i="4"/>
  <c r="E115" i="4"/>
  <c r="E116" i="9"/>
  <c r="P108" i="12"/>
  <c r="T115" i="11"/>
  <c r="E21" i="10"/>
  <c r="T87" i="12"/>
  <c r="X84" i="11"/>
  <c r="J87" i="12"/>
  <c r="N84" i="11"/>
  <c r="J84" i="12" s="1"/>
  <c r="T63" i="12"/>
  <c r="X70" i="11"/>
  <c r="X28" i="11"/>
  <c r="D25" i="10"/>
  <c r="Q78" i="12"/>
  <c r="U76" i="11"/>
  <c r="U6" i="11" s="1"/>
  <c r="H35" i="12"/>
  <c r="L33" i="11"/>
  <c r="L8" i="11"/>
  <c r="H8" i="12" s="1"/>
  <c r="O25" i="6"/>
  <c r="S25" i="6"/>
  <c r="H16" i="11"/>
  <c r="H46" i="11"/>
  <c r="G11" i="5"/>
  <c r="G11" i="6" s="1"/>
  <c r="G40" i="6"/>
  <c r="S108" i="12"/>
  <c r="W115" i="11"/>
  <c r="E24" i="10"/>
  <c r="P49" i="14"/>
  <c r="P46" i="14"/>
  <c r="P48" i="14"/>
  <c r="R39" i="12"/>
  <c r="G78" i="12"/>
  <c r="K76" i="11"/>
  <c r="K6" i="11" s="1"/>
  <c r="H65" i="12"/>
  <c r="L72" i="11"/>
  <c r="H72" i="12" s="1"/>
  <c r="M48" i="14"/>
  <c r="M46" i="14"/>
  <c r="M49" i="14"/>
  <c r="I114" i="11"/>
  <c r="E10" i="9"/>
  <c r="L63" i="12"/>
  <c r="P28" i="11"/>
  <c r="P70" i="11"/>
  <c r="D17" i="10"/>
  <c r="H359" i="3"/>
  <c r="P40" i="12"/>
  <c r="H456" i="14"/>
  <c r="H457" i="14"/>
  <c r="H454" i="14"/>
  <c r="I39" i="12"/>
  <c r="P78" i="12"/>
  <c r="T76" i="11"/>
  <c r="T6" i="11" s="1"/>
  <c r="O80" i="12"/>
  <c r="S77" i="11"/>
  <c r="N92" i="12"/>
  <c r="R90" i="11"/>
  <c r="O65" i="12"/>
  <c r="J70" i="11"/>
  <c r="D11" i="10"/>
  <c r="J28" i="11"/>
  <c r="C11" i="10" s="1"/>
  <c r="O24" i="12"/>
  <c r="C100" i="9"/>
  <c r="D36" i="4"/>
  <c r="D40" i="4"/>
  <c r="T108" i="12"/>
  <c r="X115" i="11"/>
  <c r="E25" i="10"/>
  <c r="I108" i="12"/>
  <c r="M115" i="11"/>
  <c r="E14" i="10"/>
  <c r="G98" i="12"/>
  <c r="K97" i="11"/>
  <c r="K19" i="11"/>
  <c r="L98" i="12"/>
  <c r="P97" i="11"/>
  <c r="K454" i="14"/>
  <c r="K457" i="14"/>
  <c r="K456" i="14"/>
  <c r="N16" i="6"/>
  <c r="R16" i="6"/>
  <c r="J29" i="6"/>
  <c r="C95" i="4"/>
  <c r="N29" i="6"/>
  <c r="S24" i="12"/>
  <c r="T80" i="12"/>
  <c r="X77" i="11"/>
  <c r="Q24" i="12"/>
  <c r="C102" i="9"/>
  <c r="C118" i="9" s="1"/>
  <c r="J98" i="12"/>
  <c r="N97" i="11"/>
  <c r="P80" i="12"/>
  <c r="T77" i="11"/>
  <c r="T7" i="11" s="1"/>
  <c r="N78" i="12"/>
  <c r="R76" i="11"/>
  <c r="R6" i="11" s="1"/>
  <c r="T65" i="12"/>
  <c r="X72" i="11"/>
  <c r="N24" i="12"/>
  <c r="P17" i="12"/>
  <c r="C361" i="9"/>
  <c r="I115" i="11"/>
  <c r="E10" i="10"/>
  <c r="W456" i="14"/>
  <c r="W457" i="14"/>
  <c r="W454" i="14"/>
  <c r="P452" i="14"/>
  <c r="H337" i="9"/>
  <c r="S63" i="12"/>
  <c r="L78" i="12"/>
  <c r="P76" i="11"/>
  <c r="I52" i="11"/>
  <c r="I52" i="12" s="1"/>
  <c r="I19" i="11"/>
  <c r="I19" i="12" s="1"/>
  <c r="R49" i="14"/>
  <c r="R46" i="14"/>
  <c r="R48" i="14"/>
  <c r="N49" i="12"/>
  <c r="R47" i="11"/>
  <c r="U69" i="11"/>
  <c r="D22" i="9"/>
  <c r="O70" i="6"/>
  <c r="S70" i="6"/>
  <c r="S92" i="12"/>
  <c r="W90" i="11"/>
  <c r="H25" i="6"/>
  <c r="L25" i="6"/>
  <c r="T17" i="12"/>
  <c r="J53" i="12"/>
  <c r="N19" i="11"/>
  <c r="N52" i="11"/>
  <c r="N52" i="12" s="1"/>
  <c r="I63" i="12"/>
  <c r="M28" i="11"/>
  <c r="M70" i="11"/>
  <c r="I70" i="12" s="1"/>
  <c r="D14" i="10"/>
  <c r="D30" i="10" s="1"/>
  <c r="N65" i="12"/>
  <c r="R72" i="11"/>
  <c r="N72" i="12" s="1"/>
  <c r="I105" i="12"/>
  <c r="M117" i="11"/>
  <c r="M25" i="11"/>
  <c r="M25" i="12" s="1"/>
  <c r="C112" i="4"/>
  <c r="C116" i="4"/>
  <c r="H36" i="12"/>
  <c r="L34" i="11"/>
  <c r="G105" i="12"/>
  <c r="K117" i="11"/>
  <c r="K25" i="11"/>
  <c r="S117" i="6"/>
  <c r="N90" i="6"/>
  <c r="R116" i="5"/>
  <c r="R119" i="5"/>
  <c r="N119" i="6" s="1"/>
  <c r="R118" i="5"/>
  <c r="R90" i="6"/>
  <c r="R14" i="5"/>
  <c r="J115" i="6"/>
  <c r="N115" i="6"/>
  <c r="C120" i="10"/>
  <c r="G108" i="12"/>
  <c r="K115" i="11"/>
  <c r="E12" i="10"/>
  <c r="G83" i="6"/>
  <c r="K10" i="5"/>
  <c r="K83" i="6"/>
  <c r="J35" i="12"/>
  <c r="N33" i="11"/>
  <c r="N33" i="12" s="1"/>
  <c r="N8" i="11"/>
  <c r="I94" i="12"/>
  <c r="M91" i="11"/>
  <c r="P94" i="12"/>
  <c r="T91" i="11"/>
  <c r="I454" i="14"/>
  <c r="I456" i="14"/>
  <c r="I457" i="14"/>
  <c r="L39" i="12"/>
  <c r="K72" i="6"/>
  <c r="O72" i="6"/>
  <c r="T452" i="14"/>
  <c r="H341" i="9"/>
  <c r="T56" i="11"/>
  <c r="H40" i="12"/>
  <c r="Q456" i="14"/>
  <c r="Q454" i="14"/>
  <c r="Q457" i="14"/>
  <c r="G97" i="11"/>
  <c r="G19" i="11"/>
  <c r="O98" i="12"/>
  <c r="S97" i="11"/>
  <c r="S18" i="11" s="1"/>
  <c r="M70" i="6"/>
  <c r="Q70" i="6"/>
  <c r="H63" i="12"/>
  <c r="L70" i="11"/>
  <c r="L28" i="11"/>
  <c r="D13" i="10"/>
  <c r="E121" i="9"/>
  <c r="H350" i="10"/>
  <c r="I117" i="11"/>
  <c r="I25" i="11"/>
  <c r="S35" i="12"/>
  <c r="W33" i="11"/>
  <c r="W8" i="11"/>
  <c r="S8" i="12" s="1"/>
  <c r="U8" i="11"/>
  <c r="O28" i="6"/>
  <c r="C20" i="4"/>
  <c r="S28" i="6"/>
  <c r="W46" i="14"/>
  <c r="W48" i="14"/>
  <c r="W49" i="14"/>
  <c r="H70" i="11"/>
  <c r="D9" i="10"/>
  <c r="H28" i="11"/>
  <c r="C9" i="10" s="1"/>
  <c r="M98" i="12"/>
  <c r="Q97" i="11"/>
  <c r="Q18" i="11" s="1"/>
  <c r="N456" i="14"/>
  <c r="N457" i="14"/>
  <c r="N454" i="14"/>
  <c r="T9" i="12"/>
  <c r="S72" i="12"/>
  <c r="I8" i="11"/>
  <c r="G12" i="6"/>
  <c r="K12" i="6"/>
  <c r="U452" i="14"/>
  <c r="H342" i="9"/>
  <c r="X118" i="5"/>
  <c r="T118" i="6" s="1"/>
  <c r="T90" i="6"/>
  <c r="X116" i="5"/>
  <c r="T116" i="6" s="1"/>
  <c r="X119" i="5"/>
  <c r="X14" i="5"/>
  <c r="M105" i="12"/>
  <c r="Q117" i="11"/>
  <c r="P40" i="6"/>
  <c r="T11" i="5"/>
  <c r="T40" i="6"/>
  <c r="V456" i="14"/>
  <c r="V454" i="14"/>
  <c r="V457" i="14"/>
  <c r="I46" i="11"/>
  <c r="I16" i="11"/>
  <c r="O34" i="6"/>
  <c r="S7" i="5"/>
  <c r="S34" i="6"/>
  <c r="D31" i="4"/>
  <c r="D35" i="4"/>
  <c r="L85" i="12"/>
  <c r="P83" i="11"/>
  <c r="P10" i="11" s="1"/>
  <c r="Q17" i="12"/>
  <c r="J85" i="12"/>
  <c r="N83" i="11"/>
  <c r="J83" i="12" s="1"/>
  <c r="K85" i="12"/>
  <c r="O83" i="11"/>
  <c r="O12" i="11"/>
  <c r="H108" i="12"/>
  <c r="L115" i="11"/>
  <c r="H115" i="12" s="1"/>
  <c r="E13" i="10"/>
  <c r="N29" i="12"/>
  <c r="C99" i="10"/>
  <c r="H11" i="11"/>
  <c r="L49" i="12"/>
  <c r="P47" i="11"/>
  <c r="R69" i="11"/>
  <c r="D19" i="9"/>
  <c r="N8" i="6"/>
  <c r="R8" i="6"/>
  <c r="I6" i="11"/>
  <c r="C10" i="9" s="1"/>
  <c r="I69" i="11"/>
  <c r="D10" i="9"/>
  <c r="E115" i="10"/>
  <c r="P23" i="12"/>
  <c r="N34" i="12"/>
  <c r="C119" i="3"/>
  <c r="H97" i="6"/>
  <c r="L18" i="5"/>
  <c r="H18" i="6" s="1"/>
  <c r="Q108" i="12"/>
  <c r="U115" i="11"/>
  <c r="E22" i="10"/>
  <c r="M34" i="12"/>
  <c r="Q47" i="12"/>
  <c r="K71" i="5"/>
  <c r="G46" i="6"/>
  <c r="K14" i="5"/>
  <c r="K46" i="6"/>
  <c r="J28" i="6"/>
  <c r="C15" i="4"/>
  <c r="N28" i="6"/>
  <c r="V452" i="14"/>
  <c r="H343" i="9"/>
  <c r="H359" i="9" s="1"/>
  <c r="O105" i="12"/>
  <c r="S117" i="11"/>
  <c r="S25" i="11"/>
  <c r="O25" i="12" s="1"/>
  <c r="G91" i="6"/>
  <c r="G15" i="5"/>
  <c r="G15" i="6" s="1"/>
  <c r="R78" i="12"/>
  <c r="V76" i="11"/>
  <c r="G29" i="12"/>
  <c r="C92" i="10"/>
  <c r="C108" i="10" s="1"/>
  <c r="Q105" i="12"/>
  <c r="U117" i="11"/>
  <c r="U25" i="11"/>
  <c r="Q25" i="12" s="1"/>
  <c r="D114" i="4"/>
  <c r="D118" i="4"/>
  <c r="O87" i="12"/>
  <c r="S84" i="11"/>
  <c r="P19" i="6"/>
  <c r="T19" i="6"/>
  <c r="M92" i="12"/>
  <c r="Q90" i="11"/>
  <c r="D109" i="10"/>
  <c r="S19" i="11"/>
  <c r="E121" i="10"/>
  <c r="J48" i="12"/>
  <c r="N46" i="11"/>
  <c r="N16" i="11"/>
  <c r="H25" i="11"/>
  <c r="G116" i="11"/>
  <c r="Q117" i="6"/>
  <c r="C113" i="3"/>
  <c r="C117" i="3"/>
  <c r="E116" i="10"/>
  <c r="R8" i="11"/>
  <c r="N76" i="6"/>
  <c r="R114" i="5"/>
  <c r="E19" i="3"/>
  <c r="R76" i="6"/>
  <c r="R6" i="5"/>
  <c r="C32" i="3"/>
  <c r="N13" i="12"/>
  <c r="D111" i="10"/>
  <c r="L9" i="12"/>
  <c r="S91" i="6"/>
  <c r="W15" i="5"/>
  <c r="S15" i="6" s="1"/>
  <c r="R56" i="11"/>
  <c r="L101" i="5"/>
  <c r="L49" i="8"/>
  <c r="X452" i="14"/>
  <c r="H345" i="9"/>
  <c r="Q22" i="5"/>
  <c r="Q101" i="6"/>
  <c r="Q119" i="5"/>
  <c r="J46" i="11"/>
  <c r="J16" i="11"/>
  <c r="N105" i="12"/>
  <c r="R117" i="11"/>
  <c r="T105" i="12"/>
  <c r="X117" i="11"/>
  <c r="M42" i="12"/>
  <c r="Q40" i="11"/>
  <c r="Q40" i="12" s="1"/>
  <c r="J91" i="6"/>
  <c r="N15" i="5"/>
  <c r="N91" i="6"/>
  <c r="L80" i="12"/>
  <c r="P77" i="11"/>
  <c r="G16" i="6"/>
  <c r="K16" i="6"/>
  <c r="M35" i="12"/>
  <c r="Q8" i="11"/>
  <c r="Q33" i="11"/>
  <c r="M65" i="12"/>
  <c r="Q72" i="11"/>
  <c r="M72" i="12" s="1"/>
  <c r="J70" i="6"/>
  <c r="N70" i="6"/>
  <c r="J78" i="12"/>
  <c r="N76" i="11"/>
  <c r="K108" i="12"/>
  <c r="O115" i="11"/>
  <c r="E16" i="10"/>
  <c r="M29" i="6"/>
  <c r="C98" i="4"/>
  <c r="Q29" i="6"/>
  <c r="J454" i="14"/>
  <c r="J456" i="14"/>
  <c r="J457" i="14"/>
  <c r="Q49" i="14"/>
  <c r="Q48" i="14"/>
  <c r="Q46" i="14"/>
  <c r="H29" i="12"/>
  <c r="C93" i="10"/>
  <c r="C109" i="10" s="1"/>
  <c r="Q80" i="12"/>
  <c r="U77" i="11"/>
  <c r="O52" i="12"/>
  <c r="S56" i="11"/>
  <c r="S56" i="12" s="1"/>
  <c r="P65" i="12"/>
  <c r="T72" i="11"/>
  <c r="G85" i="12"/>
  <c r="K83" i="11"/>
  <c r="K12" i="11"/>
  <c r="O92" i="12"/>
  <c r="S90" i="11"/>
  <c r="D110" i="10"/>
  <c r="R94" i="12"/>
  <c r="V91" i="11"/>
  <c r="G46" i="14"/>
  <c r="G48" i="14"/>
  <c r="G49" i="14"/>
  <c r="N35" i="12"/>
  <c r="R63" i="12"/>
  <c r="V70" i="11"/>
  <c r="D23" i="10"/>
  <c r="V28" i="11"/>
  <c r="K28" i="6"/>
  <c r="C16" i="4"/>
  <c r="C32" i="4" s="1"/>
  <c r="O9" i="12"/>
  <c r="N94" i="12"/>
  <c r="R91" i="11"/>
  <c r="M47" i="12"/>
  <c r="P63" i="12"/>
  <c r="T28" i="11"/>
  <c r="T70" i="11"/>
  <c r="D21" i="10"/>
  <c r="D37" i="10" s="1"/>
  <c r="J29" i="12"/>
  <c r="C95" i="10"/>
  <c r="C111" i="10" s="1"/>
  <c r="H356" i="3"/>
  <c r="S52" i="12"/>
  <c r="L65" i="12"/>
  <c r="P72" i="11"/>
  <c r="L72" i="12" s="1"/>
  <c r="Q63" i="12"/>
  <c r="U70" i="11"/>
  <c r="D22" i="10"/>
  <c r="D38" i="10" s="1"/>
  <c r="U28" i="11"/>
  <c r="G92" i="12"/>
  <c r="K90" i="11"/>
  <c r="K14" i="11" s="1"/>
  <c r="G33" i="12"/>
  <c r="K69" i="11"/>
  <c r="D12" i="9"/>
  <c r="D28" i="9" s="1"/>
  <c r="K49" i="14"/>
  <c r="K46" i="14"/>
  <c r="K48" i="14"/>
  <c r="K87" i="12"/>
  <c r="O84" i="11"/>
  <c r="N48" i="12"/>
  <c r="R46" i="11"/>
  <c r="R16" i="11"/>
  <c r="R19" i="11"/>
  <c r="K80" i="12"/>
  <c r="O77" i="11"/>
  <c r="R42" i="12"/>
  <c r="V40" i="11"/>
  <c r="Q87" i="12"/>
  <c r="U84" i="11"/>
  <c r="R108" i="12"/>
  <c r="V115" i="11"/>
  <c r="E23" i="10"/>
  <c r="M78" i="12"/>
  <c r="Q76" i="11"/>
  <c r="J108" i="12"/>
  <c r="N115" i="11"/>
  <c r="E15" i="10"/>
  <c r="H118" i="5"/>
  <c r="H118" i="6" s="1"/>
  <c r="H116" i="5"/>
  <c r="H116" i="6" s="1"/>
  <c r="H119" i="5"/>
  <c r="H14" i="5"/>
  <c r="H14" i="6" s="1"/>
  <c r="H90" i="6"/>
  <c r="M63" i="12"/>
  <c r="Q28" i="11"/>
  <c r="Q70" i="11"/>
  <c r="D18" i="10"/>
  <c r="E34" i="4"/>
  <c r="E38" i="4"/>
  <c r="G46" i="12"/>
  <c r="K71" i="11"/>
  <c r="M39" i="6"/>
  <c r="Q10" i="5"/>
  <c r="Q39" i="6"/>
  <c r="P105" i="12"/>
  <c r="T117" i="11"/>
  <c r="T25" i="11"/>
  <c r="J8" i="11"/>
  <c r="G28" i="11"/>
  <c r="C8" i="10" s="1"/>
  <c r="E112" i="10"/>
  <c r="J40" i="12"/>
  <c r="H361" i="10"/>
  <c r="S17" i="12"/>
  <c r="S48" i="14"/>
  <c r="S49" i="14"/>
  <c r="S46" i="14"/>
  <c r="I48" i="12"/>
  <c r="M46" i="11"/>
  <c r="M16" i="11"/>
  <c r="I29" i="12"/>
  <c r="C94" i="10"/>
  <c r="C110" i="10" s="1"/>
  <c r="H98" i="12"/>
  <c r="L97" i="11"/>
  <c r="L18" i="11" s="1"/>
  <c r="Q39" i="12"/>
  <c r="R87" i="12"/>
  <c r="V84" i="11"/>
  <c r="O18" i="6"/>
  <c r="S18" i="6"/>
  <c r="D114" i="10"/>
  <c r="L35" i="12"/>
  <c r="P8" i="11"/>
  <c r="P33" i="11"/>
  <c r="L24" i="12"/>
  <c r="H361" i="9" l="1"/>
  <c r="S115" i="12"/>
  <c r="J39" i="12"/>
  <c r="H39" i="12"/>
  <c r="N70" i="12"/>
  <c r="C114" i="9"/>
  <c r="P91" i="12"/>
  <c r="R77" i="12"/>
  <c r="C32" i="10"/>
  <c r="M8" i="12"/>
  <c r="L11" i="11"/>
  <c r="Q115" i="12"/>
  <c r="C113" i="9"/>
  <c r="H355" i="9"/>
  <c r="E28" i="10"/>
  <c r="H352" i="9"/>
  <c r="N19" i="12"/>
  <c r="Q70" i="12"/>
  <c r="R70" i="12"/>
  <c r="Q16" i="12"/>
  <c r="S70" i="12"/>
  <c r="L70" i="12"/>
  <c r="E30" i="10"/>
  <c r="I16" i="12"/>
  <c r="O117" i="12"/>
  <c r="D40" i="10"/>
  <c r="D39" i="10"/>
  <c r="J19" i="12"/>
  <c r="P19" i="12"/>
  <c r="D34" i="10"/>
  <c r="N11" i="11"/>
  <c r="J11" i="12" s="1"/>
  <c r="M70" i="12"/>
  <c r="D41" i="10"/>
  <c r="R84" i="12"/>
  <c r="G12" i="12"/>
  <c r="E38" i="10"/>
  <c r="E31" i="10"/>
  <c r="H354" i="9"/>
  <c r="L8" i="12"/>
  <c r="G25" i="12"/>
  <c r="E39" i="10"/>
  <c r="E37" i="10"/>
  <c r="C118" i="10"/>
  <c r="P84" i="12"/>
  <c r="N15" i="11"/>
  <c r="J15" i="12" s="1"/>
  <c r="M10" i="11"/>
  <c r="I10" i="12" s="1"/>
  <c r="P115" i="12"/>
  <c r="N117" i="12"/>
  <c r="H18" i="12"/>
  <c r="K77" i="12"/>
  <c r="I117" i="12"/>
  <c r="N91" i="12"/>
  <c r="O19" i="12"/>
  <c r="C115" i="9"/>
  <c r="S16" i="12"/>
  <c r="J25" i="12"/>
  <c r="J115" i="12"/>
  <c r="L77" i="12"/>
  <c r="E40" i="10"/>
  <c r="T77" i="12"/>
  <c r="Q77" i="12"/>
  <c r="R115" i="12"/>
  <c r="Q84" i="12"/>
  <c r="G118" i="11"/>
  <c r="H358" i="9"/>
  <c r="G117" i="12"/>
  <c r="C121" i="10"/>
  <c r="P117" i="12"/>
  <c r="Q15" i="12"/>
  <c r="N16" i="12"/>
  <c r="H353" i="9"/>
  <c r="Q91" i="12"/>
  <c r="H356" i="9"/>
  <c r="C116" i="9"/>
  <c r="T11" i="11"/>
  <c r="P11" i="12" s="1"/>
  <c r="C120" i="9"/>
  <c r="P16" i="12"/>
  <c r="E32" i="10"/>
  <c r="L83" i="12"/>
  <c r="T12" i="12"/>
  <c r="T83" i="12"/>
  <c r="K115" i="12"/>
  <c r="L10" i="11"/>
  <c r="H10" i="12" s="1"/>
  <c r="G19" i="12"/>
  <c r="C115" i="10"/>
  <c r="C119" i="10"/>
  <c r="P25" i="12"/>
  <c r="Q117" i="12"/>
  <c r="E29" i="10"/>
  <c r="H357" i="9"/>
  <c r="J117" i="12"/>
  <c r="E41" i="10"/>
  <c r="C117" i="10"/>
  <c r="T115" i="12"/>
  <c r="T16" i="12"/>
  <c r="G69" i="12"/>
  <c r="R10" i="6"/>
  <c r="T14" i="6"/>
  <c r="M18" i="6"/>
  <c r="C21" i="9"/>
  <c r="M18" i="12"/>
  <c r="O91" i="12"/>
  <c r="S15" i="11"/>
  <c r="Q28" i="12"/>
  <c r="C22" i="10"/>
  <c r="I91" i="12"/>
  <c r="M15" i="11"/>
  <c r="I15" i="12" s="1"/>
  <c r="N118" i="6"/>
  <c r="R118" i="6"/>
  <c r="C22" i="9"/>
  <c r="J97" i="12"/>
  <c r="N101" i="11"/>
  <c r="J101" i="12" s="1"/>
  <c r="T39" i="12"/>
  <c r="X10" i="11"/>
  <c r="N10" i="11"/>
  <c r="J10" i="12" s="1"/>
  <c r="S25" i="12"/>
  <c r="Q83" i="12"/>
  <c r="U10" i="11"/>
  <c r="Q10" i="12" s="1"/>
  <c r="I101" i="6"/>
  <c r="M119" i="5"/>
  <c r="I119" i="6" s="1"/>
  <c r="M22" i="5"/>
  <c r="I22" i="6" s="1"/>
  <c r="E35" i="10"/>
  <c r="G77" i="12"/>
  <c r="K7" i="11"/>
  <c r="G7" i="12" s="1"/>
  <c r="R117" i="12"/>
  <c r="T40" i="12"/>
  <c r="X11" i="11"/>
  <c r="T11" i="12" s="1"/>
  <c r="J28" i="12"/>
  <c r="C15" i="10"/>
  <c r="C31" i="10" s="1"/>
  <c r="Q72" i="12"/>
  <c r="C114" i="10"/>
  <c r="M115" i="12"/>
  <c r="O90" i="12"/>
  <c r="S116" i="11"/>
  <c r="S118" i="11"/>
  <c r="M33" i="12"/>
  <c r="Q69" i="11"/>
  <c r="D18" i="9"/>
  <c r="Q6" i="11"/>
  <c r="O7" i="6"/>
  <c r="S7" i="6"/>
  <c r="D29" i="10"/>
  <c r="H33" i="12"/>
  <c r="L6" i="11"/>
  <c r="L69" i="11"/>
  <c r="D13" i="9"/>
  <c r="S117" i="12"/>
  <c r="K91" i="12"/>
  <c r="O15" i="11"/>
  <c r="X7" i="11"/>
  <c r="T7" i="12" s="1"/>
  <c r="N28" i="12"/>
  <c r="C19" i="10"/>
  <c r="N115" i="12"/>
  <c r="K19" i="12"/>
  <c r="I76" i="12"/>
  <c r="M114" i="11"/>
  <c r="I114" i="12" s="1"/>
  <c r="E14" i="9"/>
  <c r="E30" i="9" s="1"/>
  <c r="G118" i="6"/>
  <c r="K118" i="6"/>
  <c r="J71" i="11"/>
  <c r="J14" i="11"/>
  <c r="J16" i="12"/>
  <c r="G14" i="6"/>
  <c r="K14" i="6"/>
  <c r="H28" i="12"/>
  <c r="C13" i="10"/>
  <c r="C29" i="10" s="1"/>
  <c r="J8" i="12"/>
  <c r="N116" i="6"/>
  <c r="R116" i="6"/>
  <c r="Q33" i="12"/>
  <c r="G97" i="12"/>
  <c r="K101" i="11"/>
  <c r="K119" i="11" s="1"/>
  <c r="K18" i="11"/>
  <c r="K97" i="12"/>
  <c r="O101" i="11"/>
  <c r="O119" i="11" s="1"/>
  <c r="O18" i="11"/>
  <c r="O18" i="12" s="1"/>
  <c r="E33" i="10"/>
  <c r="O12" i="12"/>
  <c r="E36" i="10"/>
  <c r="G116" i="6"/>
  <c r="K116" i="6"/>
  <c r="Q90" i="12"/>
  <c r="U116" i="11"/>
  <c r="U118" i="11"/>
  <c r="K84" i="12"/>
  <c r="O11" i="11"/>
  <c r="I46" i="12"/>
  <c r="M71" i="11"/>
  <c r="M14" i="11"/>
  <c r="M10" i="6"/>
  <c r="Q10" i="6"/>
  <c r="N46" i="12"/>
  <c r="R71" i="11"/>
  <c r="R14" i="11"/>
  <c r="Q119" i="6"/>
  <c r="J46" i="12"/>
  <c r="N71" i="11"/>
  <c r="N14" i="11"/>
  <c r="H70" i="12"/>
  <c r="J33" i="12"/>
  <c r="N69" i="11"/>
  <c r="J69" i="12" s="1"/>
  <c r="N6" i="11"/>
  <c r="D15" i="9"/>
  <c r="D31" i="9" s="1"/>
  <c r="I28" i="12"/>
  <c r="C14" i="10"/>
  <c r="C30" i="10" s="1"/>
  <c r="N47" i="12"/>
  <c r="R15" i="11"/>
  <c r="Q76" i="12"/>
  <c r="U114" i="11"/>
  <c r="E22" i="9"/>
  <c r="H25" i="12"/>
  <c r="O28" i="12"/>
  <c r="C20" i="10"/>
  <c r="C36" i="10" s="1"/>
  <c r="N83" i="12"/>
  <c r="M56" i="12"/>
  <c r="R46" i="12"/>
  <c r="V71" i="11"/>
  <c r="V14" i="11"/>
  <c r="P101" i="6"/>
  <c r="T22" i="5"/>
  <c r="T101" i="6"/>
  <c r="T119" i="5"/>
  <c r="P119" i="6" s="1"/>
  <c r="L115" i="12"/>
  <c r="O83" i="12"/>
  <c r="S10" i="11"/>
  <c r="O115" i="12"/>
  <c r="P90" i="12"/>
  <c r="T116" i="11"/>
  <c r="T118" i="11"/>
  <c r="J56" i="11"/>
  <c r="J22" i="11" s="1"/>
  <c r="J18" i="11"/>
  <c r="G83" i="12"/>
  <c r="K10" i="11"/>
  <c r="G10" i="12" s="1"/>
  <c r="N6" i="6"/>
  <c r="C19" i="3"/>
  <c r="R6" i="6"/>
  <c r="G71" i="6"/>
  <c r="K71" i="6"/>
  <c r="I71" i="11"/>
  <c r="I14" i="11"/>
  <c r="L18" i="6"/>
  <c r="N90" i="12"/>
  <c r="R116" i="11"/>
  <c r="R118" i="11"/>
  <c r="D33" i="10"/>
  <c r="N40" i="12"/>
  <c r="R11" i="11"/>
  <c r="Q46" i="12"/>
  <c r="U71" i="11"/>
  <c r="U14" i="11"/>
  <c r="R72" i="12"/>
  <c r="R16" i="12"/>
  <c r="M7" i="11"/>
  <c r="I7" i="12" s="1"/>
  <c r="N97" i="12"/>
  <c r="R101" i="11"/>
  <c r="G119" i="6"/>
  <c r="K119" i="6"/>
  <c r="R90" i="12"/>
  <c r="V118" i="11"/>
  <c r="V116" i="11"/>
  <c r="K12" i="12"/>
  <c r="G10" i="6"/>
  <c r="K10" i="6"/>
  <c r="I115" i="12"/>
  <c r="L28" i="12"/>
  <c r="C17" i="10"/>
  <c r="T28" i="12"/>
  <c r="C25" i="10"/>
  <c r="I90" i="12"/>
  <c r="M118" i="11"/>
  <c r="I118" i="12" s="1"/>
  <c r="M116" i="11"/>
  <c r="I116" i="12" s="1"/>
  <c r="K33" i="12"/>
  <c r="O69" i="11"/>
  <c r="K69" i="12" s="1"/>
  <c r="O6" i="11"/>
  <c r="D16" i="9"/>
  <c r="D32" i="9" s="1"/>
  <c r="I8" i="12"/>
  <c r="O8" i="12"/>
  <c r="N84" i="12"/>
  <c r="Q22" i="6"/>
  <c r="N114" i="6"/>
  <c r="R114" i="6"/>
  <c r="K83" i="12"/>
  <c r="O10" i="11"/>
  <c r="C36" i="4"/>
  <c r="C40" i="4"/>
  <c r="O97" i="12"/>
  <c r="S101" i="11"/>
  <c r="O77" i="12"/>
  <c r="S7" i="11"/>
  <c r="T70" i="12"/>
  <c r="S46" i="12"/>
  <c r="W71" i="11"/>
  <c r="W14" i="11"/>
  <c r="Q97" i="12"/>
  <c r="U101" i="11"/>
  <c r="U119" i="11" s="1"/>
  <c r="S91" i="12"/>
  <c r="W15" i="11"/>
  <c r="P7" i="11"/>
  <c r="P7" i="12" s="1"/>
  <c r="H90" i="12"/>
  <c r="L118" i="11"/>
  <c r="H118" i="12" s="1"/>
  <c r="L116" i="11"/>
  <c r="H116" i="12" s="1"/>
  <c r="L11" i="12"/>
  <c r="K11" i="11"/>
  <c r="G11" i="12" s="1"/>
  <c r="M11" i="11"/>
  <c r="I11" i="12" s="1"/>
  <c r="K76" i="12"/>
  <c r="O114" i="11"/>
  <c r="E16" i="9"/>
  <c r="P72" i="12"/>
  <c r="E35" i="3"/>
  <c r="E39" i="3"/>
  <c r="M90" i="12"/>
  <c r="Q118" i="11"/>
  <c r="Q116" i="11"/>
  <c r="H34" i="12"/>
  <c r="L7" i="11"/>
  <c r="H7" i="12" s="1"/>
  <c r="C111" i="4"/>
  <c r="C115" i="4"/>
  <c r="L90" i="12"/>
  <c r="P118" i="11"/>
  <c r="P116" i="11"/>
  <c r="H47" i="12"/>
  <c r="L15" i="11"/>
  <c r="H15" i="12" s="1"/>
  <c r="J7" i="6"/>
  <c r="N7" i="6"/>
  <c r="G71" i="11"/>
  <c r="G71" i="12" s="1"/>
  <c r="G14" i="11"/>
  <c r="G14" i="12" s="1"/>
  <c r="R19" i="12"/>
  <c r="H16" i="12"/>
  <c r="L34" i="12"/>
  <c r="T33" i="12"/>
  <c r="X6" i="11"/>
  <c r="X69" i="11"/>
  <c r="T69" i="12" s="1"/>
  <c r="D25" i="9"/>
  <c r="D41" i="9" s="1"/>
  <c r="R76" i="12"/>
  <c r="V114" i="11"/>
  <c r="E23" i="9"/>
  <c r="C114" i="4"/>
  <c r="C118" i="4"/>
  <c r="O56" i="12"/>
  <c r="J15" i="6"/>
  <c r="N15" i="6"/>
  <c r="N8" i="12"/>
  <c r="Q8" i="12"/>
  <c r="U11" i="11"/>
  <c r="G115" i="12"/>
  <c r="I56" i="11"/>
  <c r="I22" i="11" s="1"/>
  <c r="I18" i="11"/>
  <c r="I18" i="12" s="1"/>
  <c r="T72" i="12"/>
  <c r="P76" i="12"/>
  <c r="T114" i="11"/>
  <c r="E21" i="9"/>
  <c r="T46" i="12"/>
  <c r="X71" i="11"/>
  <c r="X14" i="11"/>
  <c r="O76" i="12"/>
  <c r="S114" i="11"/>
  <c r="E20" i="9"/>
  <c r="K25" i="12"/>
  <c r="C112" i="10"/>
  <c r="P46" i="12"/>
  <c r="T71" i="11"/>
  <c r="T14" i="11"/>
  <c r="T76" i="12"/>
  <c r="X114" i="11"/>
  <c r="E25" i="9"/>
  <c r="H12" i="12"/>
  <c r="H46" i="12"/>
  <c r="L14" i="11"/>
  <c r="L71" i="11"/>
  <c r="K11" i="6"/>
  <c r="O11" i="6"/>
  <c r="L16" i="12"/>
  <c r="N77" i="12"/>
  <c r="P8" i="12"/>
  <c r="T97" i="12"/>
  <c r="X101" i="11"/>
  <c r="X22" i="11" s="1"/>
  <c r="S77" i="12"/>
  <c r="W7" i="11"/>
  <c r="H101" i="6"/>
  <c r="L22" i="5"/>
  <c r="L119" i="5"/>
  <c r="L101" i="6"/>
  <c r="P11" i="6"/>
  <c r="T11" i="6"/>
  <c r="G101" i="11"/>
  <c r="G18" i="11"/>
  <c r="L76" i="12"/>
  <c r="P114" i="11"/>
  <c r="E17" i="9"/>
  <c r="K117" i="12"/>
  <c r="R18" i="12"/>
  <c r="R119" i="6"/>
  <c r="P39" i="12"/>
  <c r="T10" i="11"/>
  <c r="P10" i="12" s="1"/>
  <c r="P71" i="6"/>
  <c r="T71" i="6"/>
  <c r="T18" i="12"/>
  <c r="L52" i="12"/>
  <c r="P56" i="11"/>
  <c r="P18" i="11"/>
  <c r="L18" i="12" s="1"/>
  <c r="L46" i="12"/>
  <c r="P71" i="11"/>
  <c r="L71" i="12" s="1"/>
  <c r="P14" i="11"/>
  <c r="R97" i="12"/>
  <c r="V101" i="11"/>
  <c r="V22" i="11" s="1"/>
  <c r="M16" i="12"/>
  <c r="H56" i="12"/>
  <c r="G91" i="12"/>
  <c r="K15" i="11"/>
  <c r="G15" i="12" s="1"/>
  <c r="M84" i="12"/>
  <c r="N25" i="12"/>
  <c r="G6" i="12"/>
  <c r="C12" i="9"/>
  <c r="C28" i="9" s="1"/>
  <c r="J76" i="12"/>
  <c r="N114" i="11"/>
  <c r="J114" i="12" s="1"/>
  <c r="E15" i="9"/>
  <c r="E31" i="9" s="1"/>
  <c r="M40" i="12"/>
  <c r="Q11" i="11"/>
  <c r="N6" i="12"/>
  <c r="C19" i="9"/>
  <c r="S33" i="12"/>
  <c r="W69" i="11"/>
  <c r="S69" i="12" s="1"/>
  <c r="W6" i="11"/>
  <c r="D24" i="9"/>
  <c r="D40" i="9" s="1"/>
  <c r="S90" i="12"/>
  <c r="W118" i="11"/>
  <c r="W116" i="11"/>
  <c r="N76" i="12"/>
  <c r="R114" i="11"/>
  <c r="E19" i="9"/>
  <c r="T84" i="12"/>
  <c r="R56" i="12"/>
  <c r="S84" i="12"/>
  <c r="W11" i="11"/>
  <c r="T56" i="12"/>
  <c r="S6" i="11"/>
  <c r="J90" i="12"/>
  <c r="N119" i="11"/>
  <c r="J119" i="12" s="1"/>
  <c r="N118" i="11"/>
  <c r="J118" i="12" s="1"/>
  <c r="N116" i="11"/>
  <c r="J116" i="12" s="1"/>
  <c r="M46" i="12"/>
  <c r="Q71" i="11"/>
  <c r="M71" i="12" s="1"/>
  <c r="Q14" i="11"/>
  <c r="O7" i="11"/>
  <c r="P83" i="12"/>
  <c r="S12" i="12"/>
  <c r="L33" i="12"/>
  <c r="P69" i="11"/>
  <c r="L69" i="12" s="1"/>
  <c r="P6" i="11"/>
  <c r="D17" i="9"/>
  <c r="P33" i="12"/>
  <c r="M28" i="12"/>
  <c r="C18" i="10"/>
  <c r="P70" i="12"/>
  <c r="O84" i="12"/>
  <c r="S11" i="11"/>
  <c r="M117" i="12"/>
  <c r="I25" i="12"/>
  <c r="H71" i="11"/>
  <c r="H14" i="11"/>
  <c r="L91" i="12"/>
  <c r="N7" i="11"/>
  <c r="J7" i="12" s="1"/>
  <c r="K46" i="12"/>
  <c r="O71" i="11"/>
  <c r="K71" i="12" s="1"/>
  <c r="O14" i="11"/>
  <c r="K14" i="12" s="1"/>
  <c r="T91" i="12"/>
  <c r="O69" i="12"/>
  <c r="S83" i="12"/>
  <c r="W10" i="11"/>
  <c r="R33" i="12"/>
  <c r="V6" i="11"/>
  <c r="V69" i="11"/>
  <c r="R69" i="12" s="1"/>
  <c r="D23" i="9"/>
  <c r="D39" i="9" s="1"/>
  <c r="S28" i="12"/>
  <c r="R40" i="12"/>
  <c r="V11" i="11"/>
  <c r="T117" i="12"/>
  <c r="H76" i="12"/>
  <c r="L114" i="11"/>
  <c r="H114" i="12" s="1"/>
  <c r="E13" i="9"/>
  <c r="E29" i="9" s="1"/>
  <c r="U18" i="11"/>
  <c r="Q18" i="12" s="1"/>
  <c r="C112" i="9"/>
  <c r="L25" i="12"/>
  <c r="R83" i="12"/>
  <c r="P18" i="6"/>
  <c r="T18" i="6"/>
  <c r="O33" i="12"/>
  <c r="H6" i="11"/>
  <c r="C9" i="9" s="1"/>
  <c r="H69" i="11"/>
  <c r="D9" i="9"/>
  <c r="M91" i="12"/>
  <c r="R8" i="12"/>
  <c r="C28" i="10"/>
  <c r="J52" i="12"/>
  <c r="N56" i="11"/>
  <c r="N56" i="12" s="1"/>
  <c r="N18" i="11"/>
  <c r="N18" i="12" s="1"/>
  <c r="S76" i="12"/>
  <c r="W114" i="11"/>
  <c r="E24" i="9"/>
  <c r="I33" i="12"/>
  <c r="M69" i="11"/>
  <c r="I69" i="12" s="1"/>
  <c r="M6" i="11"/>
  <c r="D14" i="9"/>
  <c r="D30" i="9" s="1"/>
  <c r="M76" i="12"/>
  <c r="Q114" i="11"/>
  <c r="E18" i="9"/>
  <c r="P28" i="12"/>
  <c r="C21" i="10"/>
  <c r="G90" i="12"/>
  <c r="K118" i="11"/>
  <c r="K116" i="11"/>
  <c r="G116" i="12" s="1"/>
  <c r="R91" i="12"/>
  <c r="L47" i="12"/>
  <c r="P15" i="11"/>
  <c r="M97" i="12"/>
  <c r="Q101" i="11"/>
  <c r="Q22" i="11" s="1"/>
  <c r="H11" i="12"/>
  <c r="N14" i="6"/>
  <c r="R14" i="6"/>
  <c r="P77" i="12"/>
  <c r="R10" i="11"/>
  <c r="S19" i="12"/>
  <c r="V15" i="11"/>
  <c r="M77" i="12"/>
  <c r="Q56" i="12"/>
  <c r="T90" i="12"/>
  <c r="X118" i="11"/>
  <c r="X116" i="11"/>
  <c r="C37" i="4"/>
  <c r="C33" i="4"/>
  <c r="L117" i="12"/>
  <c r="K90" i="12"/>
  <c r="O118" i="11"/>
  <c r="O116" i="11"/>
  <c r="M83" i="12"/>
  <c r="O46" i="12"/>
  <c r="S71" i="11"/>
  <c r="S14" i="11"/>
  <c r="R34" i="12"/>
  <c r="V7" i="11"/>
  <c r="R7" i="12" s="1"/>
  <c r="D31" i="10"/>
  <c r="L84" i="12"/>
  <c r="T15" i="11"/>
  <c r="G28" i="12"/>
  <c r="I97" i="12"/>
  <c r="M101" i="11"/>
  <c r="I101" i="12" s="1"/>
  <c r="R28" i="12"/>
  <c r="C23" i="10"/>
  <c r="H97" i="12"/>
  <c r="L101" i="11"/>
  <c r="H101" i="12" s="1"/>
  <c r="M15" i="12"/>
  <c r="C31" i="4"/>
  <c r="C35" i="4"/>
  <c r="D38" i="9"/>
  <c r="L97" i="12"/>
  <c r="P101" i="11"/>
  <c r="G76" i="12"/>
  <c r="K114" i="11"/>
  <c r="G114" i="12" s="1"/>
  <c r="E12" i="9"/>
  <c r="E28" i="9" s="1"/>
  <c r="S97" i="12"/>
  <c r="W101" i="11"/>
  <c r="W119" i="11" s="1"/>
  <c r="W18" i="11"/>
  <c r="S18" i="12" s="1"/>
  <c r="R47" i="12"/>
  <c r="P97" i="12"/>
  <c r="T101" i="11"/>
  <c r="T22" i="11" s="1"/>
  <c r="C113" i="10"/>
  <c r="U7" i="11"/>
  <c r="Q7" i="12" s="1"/>
  <c r="O16" i="12"/>
  <c r="J70" i="12"/>
  <c r="Q6" i="6"/>
  <c r="C22" i="3"/>
  <c r="C38" i="3" s="1"/>
  <c r="P47" i="12"/>
  <c r="C34" i="4"/>
  <c r="C38" i="4"/>
  <c r="E34" i="10"/>
  <c r="T25" i="12"/>
  <c r="G118" i="12" l="1"/>
  <c r="N101" i="12"/>
  <c r="R15" i="12"/>
  <c r="O101" i="12"/>
  <c r="M22" i="6"/>
  <c r="E34" i="9"/>
  <c r="O11" i="12"/>
  <c r="N15" i="12"/>
  <c r="J71" i="12"/>
  <c r="H71" i="12"/>
  <c r="T71" i="12"/>
  <c r="D33" i="9"/>
  <c r="R118" i="12"/>
  <c r="O71" i="12"/>
  <c r="N10" i="12"/>
  <c r="M114" i="12"/>
  <c r="N11" i="12"/>
  <c r="Q116" i="12"/>
  <c r="M10" i="12"/>
  <c r="S10" i="12"/>
  <c r="P15" i="12"/>
  <c r="J14" i="12"/>
  <c r="X119" i="11"/>
  <c r="L118" i="12"/>
  <c r="V119" i="11"/>
  <c r="R119" i="11"/>
  <c r="N119" i="12" s="1"/>
  <c r="P114" i="12"/>
  <c r="E35" i="9"/>
  <c r="T119" i="6"/>
  <c r="R11" i="12"/>
  <c r="N114" i="12"/>
  <c r="E41" i="9"/>
  <c r="M14" i="12"/>
  <c r="S116" i="12"/>
  <c r="N7" i="12"/>
  <c r="C33" i="10"/>
  <c r="Q11" i="12"/>
  <c r="C39" i="10"/>
  <c r="O114" i="12"/>
  <c r="L15" i="12"/>
  <c r="L14" i="12"/>
  <c r="S118" i="12"/>
  <c r="S7" i="12"/>
  <c r="K119" i="12"/>
  <c r="O10" i="12"/>
  <c r="C34" i="10"/>
  <c r="K18" i="12"/>
  <c r="T116" i="12"/>
  <c r="E40" i="9"/>
  <c r="S15" i="12"/>
  <c r="M7" i="12"/>
  <c r="L101" i="12"/>
  <c r="T118" i="12"/>
  <c r="S114" i="12"/>
  <c r="U22" i="11"/>
  <c r="Q22" i="12" s="1"/>
  <c r="T14" i="12"/>
  <c r="S22" i="11"/>
  <c r="J18" i="12"/>
  <c r="H14" i="12"/>
  <c r="C37" i="10"/>
  <c r="E37" i="9"/>
  <c r="L116" i="12"/>
  <c r="Q118" i="12"/>
  <c r="C35" i="10"/>
  <c r="L10" i="12"/>
  <c r="K7" i="12"/>
  <c r="N69" i="12"/>
  <c r="D35" i="9"/>
  <c r="D36" i="9"/>
  <c r="M119" i="6"/>
  <c r="T119" i="11"/>
  <c r="T119" i="12" s="1"/>
  <c r="N116" i="12"/>
  <c r="P116" i="12"/>
  <c r="M6" i="12"/>
  <c r="C18" i="9"/>
  <c r="Q6" i="12"/>
  <c r="G22" i="11"/>
  <c r="G119" i="11"/>
  <c r="G119" i="12" s="1"/>
  <c r="D34" i="9"/>
  <c r="Q101" i="12"/>
  <c r="M119" i="11"/>
  <c r="I119" i="12" s="1"/>
  <c r="M69" i="12"/>
  <c r="L56" i="12"/>
  <c r="P22" i="11"/>
  <c r="E38" i="9"/>
  <c r="K15" i="12"/>
  <c r="E39" i="9"/>
  <c r="P119" i="11"/>
  <c r="E32" i="9"/>
  <c r="S14" i="12"/>
  <c r="C41" i="10"/>
  <c r="Q114" i="12"/>
  <c r="N14" i="12"/>
  <c r="O118" i="12"/>
  <c r="S101" i="12"/>
  <c r="W22" i="11"/>
  <c r="R114" i="12"/>
  <c r="K114" i="12"/>
  <c r="S71" i="12"/>
  <c r="N71" i="12"/>
  <c r="S119" i="11"/>
  <c r="O119" i="12" s="1"/>
  <c r="H119" i="6"/>
  <c r="L119" i="6"/>
  <c r="D29" i="9"/>
  <c r="O116" i="12"/>
  <c r="P56" i="12"/>
  <c r="R6" i="12"/>
  <c r="C23" i="9"/>
  <c r="C39" i="9" s="1"/>
  <c r="O6" i="12"/>
  <c r="C20" i="9"/>
  <c r="S6" i="12"/>
  <c r="C24" i="9"/>
  <c r="H22" i="6"/>
  <c r="L22" i="6"/>
  <c r="T114" i="12"/>
  <c r="H69" i="12"/>
  <c r="C38" i="10"/>
  <c r="T22" i="12"/>
  <c r="O7" i="12"/>
  <c r="M22" i="11"/>
  <c r="I22" i="12" s="1"/>
  <c r="Q14" i="12"/>
  <c r="C35" i="3"/>
  <c r="C39" i="3"/>
  <c r="P22" i="6"/>
  <c r="T22" i="6"/>
  <c r="H6" i="12"/>
  <c r="C13" i="9"/>
  <c r="C29" i="9" s="1"/>
  <c r="I6" i="12"/>
  <c r="C14" i="9"/>
  <c r="C30" i="9" s="1"/>
  <c r="O14" i="12"/>
  <c r="L6" i="12"/>
  <c r="C17" i="9"/>
  <c r="L22" i="11"/>
  <c r="H22" i="12" s="1"/>
  <c r="P14" i="12"/>
  <c r="T6" i="12"/>
  <c r="C25" i="9"/>
  <c r="C41" i="9" s="1"/>
  <c r="I56" i="12"/>
  <c r="Q71" i="12"/>
  <c r="I14" i="12"/>
  <c r="K101" i="12"/>
  <c r="O22" i="11"/>
  <c r="O15" i="12"/>
  <c r="S11" i="12"/>
  <c r="P71" i="12"/>
  <c r="R14" i="12"/>
  <c r="I71" i="12"/>
  <c r="R10" i="12"/>
  <c r="T101" i="12"/>
  <c r="R71" i="12"/>
  <c r="J6" i="12"/>
  <c r="C15" i="9"/>
  <c r="C31" i="9" s="1"/>
  <c r="G18" i="12"/>
  <c r="Q69" i="12"/>
  <c r="T10" i="12"/>
  <c r="T15" i="12"/>
  <c r="P101" i="12"/>
  <c r="C40" i="10"/>
  <c r="R22" i="11"/>
  <c r="Q119" i="11"/>
  <c r="L119" i="11"/>
  <c r="H119" i="12" s="1"/>
  <c r="P69" i="12"/>
  <c r="K11" i="12"/>
  <c r="G101" i="12"/>
  <c r="K22" i="11"/>
  <c r="P18" i="12"/>
  <c r="K116" i="12"/>
  <c r="R101" i="12"/>
  <c r="E33" i="9"/>
  <c r="M116" i="12"/>
  <c r="K6" i="12"/>
  <c r="C16" i="9"/>
  <c r="C32" i="9" s="1"/>
  <c r="R116" i="12"/>
  <c r="M101" i="12"/>
  <c r="J56" i="12"/>
  <c r="N22" i="11"/>
  <c r="J22" i="12" s="1"/>
  <c r="K118" i="12"/>
  <c r="M11" i="12"/>
  <c r="L114" i="12"/>
  <c r="E36" i="9"/>
  <c r="M118" i="12"/>
  <c r="L7" i="12"/>
  <c r="K10" i="12"/>
  <c r="N118" i="12"/>
  <c r="P118" i="12"/>
  <c r="D37" i="9"/>
  <c r="P6" i="12"/>
  <c r="R119" i="12" l="1"/>
  <c r="M119" i="12"/>
  <c r="S22" i="12"/>
  <c r="K22" i="12"/>
  <c r="C36" i="9"/>
  <c r="C34" i="9"/>
  <c r="L119" i="12"/>
  <c r="C33" i="9"/>
  <c r="O22" i="12"/>
  <c r="C38" i="9"/>
  <c r="P119" i="12"/>
  <c r="L22" i="12"/>
  <c r="M22" i="12"/>
  <c r="G22" i="12"/>
  <c r="C37" i="9"/>
  <c r="N22" i="12"/>
  <c r="C35" i="9"/>
  <c r="P22" i="12"/>
  <c r="R22" i="12"/>
  <c r="S119" i="12"/>
  <c r="C40" i="9"/>
  <c r="Q119" i="12"/>
</calcChain>
</file>

<file path=xl/sharedStrings.xml><?xml version="1.0" encoding="utf-8"?>
<sst xmlns="http://schemas.openxmlformats.org/spreadsheetml/2006/main" count="4692" uniqueCount="265">
  <si>
    <t>Statistické údaje členů ČAP</t>
  </si>
  <si>
    <t>2024-Q2</t>
  </si>
  <si>
    <t>#</t>
  </si>
  <si>
    <t>Kategorie statistických údajů</t>
  </si>
  <si>
    <t>List</t>
  </si>
  <si>
    <t>Tržní podíly – předepsané hrubé pojistné</t>
  </si>
  <si>
    <t>TP-RRRR-QQ</t>
  </si>
  <si>
    <t>Vývoj pojistného trhu</t>
  </si>
  <si>
    <t>TRH</t>
  </si>
  <si>
    <t>Obchodní produkce</t>
  </si>
  <si>
    <t>PRODUKCE</t>
  </si>
  <si>
    <t>Souhrnné údaje</t>
  </si>
  <si>
    <t>CELKEM</t>
  </si>
  <si>
    <t>Souhrnné údaje – meziroční změna (%)</t>
  </si>
  <si>
    <t>%</t>
  </si>
  <si>
    <t>Životní pojištění</t>
  </si>
  <si>
    <t>ŽP</t>
  </si>
  <si>
    <t>Neživotní pojištění</t>
  </si>
  <si>
    <t>NŽP</t>
  </si>
  <si>
    <t>Vývoj pojistného trhu – čtvrtletní přírůstky</t>
  </si>
  <si>
    <t>TRH Q+</t>
  </si>
  <si>
    <t>Obchodní produkce – čtvrtletní přírůstky</t>
  </si>
  <si>
    <t>PRODUKCE Q+</t>
  </si>
  <si>
    <t>Souhrnné údaje – čtvrtletní přírůstky</t>
  </si>
  <si>
    <t>CELKEM Q+</t>
  </si>
  <si>
    <t>Souhrnné údaje – meziroční změna čtvrtletních přírůstků</t>
  </si>
  <si>
    <t>% Q+</t>
  </si>
  <si>
    <t>Životní pojištění – čtvrtletní přírůstky</t>
  </si>
  <si>
    <t>ŽP Q+</t>
  </si>
  <si>
    <t>Neživotní pojištění – čtvrtletní přírůstky</t>
  </si>
  <si>
    <t>NŽP Q+</t>
  </si>
  <si>
    <t>Kapitál</t>
  </si>
  <si>
    <t>KAPITÁL</t>
  </si>
  <si>
    <t>Použité zkratky</t>
  </si>
  <si>
    <t>ZKRATKY</t>
  </si>
  <si>
    <t>Metodika a doplňující informace</t>
  </si>
  <si>
    <t>METODIKA</t>
  </si>
  <si>
    <t>Kontaktní informace</t>
  </si>
  <si>
    <t>KONTAKTY</t>
  </si>
  <si>
    <t>Pojišťovna</t>
  </si>
  <si>
    <t>Předepsané pojistné 
(bez zákonného pojištění) [Kč]</t>
  </si>
  <si>
    <t>Podíl [%]</t>
  </si>
  <si>
    <t>ALLIANZ</t>
  </si>
  <si>
    <t>CARDIF</t>
  </si>
  <si>
    <t>COLONNADE</t>
  </si>
  <si>
    <t>ČPP</t>
  </si>
  <si>
    <t>ČSOBP</t>
  </si>
  <si>
    <t>DAS</t>
  </si>
  <si>
    <t>DIRECT</t>
  </si>
  <si>
    <t>ERV</t>
  </si>
  <si>
    <t>GČP</t>
  </si>
  <si>
    <t>HALALI</t>
  </si>
  <si>
    <t>HDI</t>
  </si>
  <si>
    <t>HVP</t>
  </si>
  <si>
    <t>KOOP</t>
  </si>
  <si>
    <t>KP</t>
  </si>
  <si>
    <t>MAXIMA</t>
  </si>
  <si>
    <t>METLIFE</t>
  </si>
  <si>
    <t>NN</t>
  </si>
  <si>
    <t>SIMPLEA</t>
  </si>
  <si>
    <t>SLAVIA</t>
  </si>
  <si>
    <t>SV</t>
  </si>
  <si>
    <t>UNIQA</t>
  </si>
  <si>
    <t>YOUPLUS</t>
  </si>
  <si>
    <t>Pozn.: Údaje nezahrnují přeshraniční služby formou pobočky a jednorázové pojistné v životním pojištění je přepočteno na bázi 10 let (zahrnuto jednou desetinou předepsané výše)</t>
  </si>
  <si>
    <t>Předepsané pojistné (Kč)</t>
  </si>
  <si>
    <t>Rok</t>
  </si>
  <si>
    <t>Celkem</t>
  </si>
  <si>
    <t>2020-Q1</t>
  </si>
  <si>
    <t>2020-Q2</t>
  </si>
  <si>
    <t>2020-Q3</t>
  </si>
  <si>
    <t>2020-Q4</t>
  </si>
  <si>
    <t>2021-Q1</t>
  </si>
  <si>
    <t>2021-Q2</t>
  </si>
  <si>
    <t>2021-Q3</t>
  </si>
  <si>
    <t>2021-Q4</t>
  </si>
  <si>
    <t>2022-Q1</t>
  </si>
  <si>
    <t>2022-Q2</t>
  </si>
  <si>
    <t>2022-Q3</t>
  </si>
  <si>
    <t>2022-Q4</t>
  </si>
  <si>
    <t>2023-Q1</t>
  </si>
  <si>
    <t>2023-Q2</t>
  </si>
  <si>
    <t>2023-Q3</t>
  </si>
  <si>
    <t>2023-Q4</t>
  </si>
  <si>
    <t>2024-Q1</t>
  </si>
  <si>
    <t>Meziroční změna</t>
  </si>
  <si>
    <t>2021/2020-Q1</t>
  </si>
  <si>
    <t>2021/2020-Q2</t>
  </si>
  <si>
    <t>2021/2020-Q3</t>
  </si>
  <si>
    <t>2021/2020-Q4</t>
  </si>
  <si>
    <t>2022/2021-Q1</t>
  </si>
  <si>
    <t>2022/2021-Q2</t>
  </si>
  <si>
    <t>2022/2021-Q3</t>
  </si>
  <si>
    <t>2022/2021-Q4</t>
  </si>
  <si>
    <t>2023/2022-Q1</t>
  </si>
  <si>
    <t>2023/2022-Q2</t>
  </si>
  <si>
    <t>2023/2022-Q3</t>
  </si>
  <si>
    <t>2023/2022-Q4</t>
  </si>
  <si>
    <t>2024/2023-Q1</t>
  </si>
  <si>
    <t>2024/2023-Q2</t>
  </si>
  <si>
    <t>Počet smluv (ks)</t>
  </si>
  <si>
    <t>Předepsané pojistné – ŽP (Kč)</t>
  </si>
  <si>
    <t>Pojištění s podílem na zisku</t>
  </si>
  <si>
    <t>Pojištění s plněním vázaným na index a na hodnotu invest. fondu</t>
  </si>
  <si>
    <t>Ostatní životní pojištění</t>
  </si>
  <si>
    <t>Zdravotní pojištění</t>
  </si>
  <si>
    <t>Počet smluv – ŽP (ks)</t>
  </si>
  <si>
    <t>Předepsané pojistné – NŽP (Kč)</t>
  </si>
  <si>
    <t xml:space="preserve">Pojištění odpovědnosti za škodu z provozu motorových vozidel </t>
  </si>
  <si>
    <t>Ostatní pojištění motorových vozidel</t>
  </si>
  <si>
    <t>Pojištění pro případ požáru a jiných škod na majetku</t>
  </si>
  <si>
    <t>Obecné pojištění odpovědnosti</t>
  </si>
  <si>
    <t>Pojištění ochrany příjmu</t>
  </si>
  <si>
    <t>Ostatní neživotní pojištění (bez zákonného pojištění)</t>
  </si>
  <si>
    <t>Počet smluv – NŽP (ks)</t>
  </si>
  <si>
    <t>Předepsané pojistné u nově uzavřených smluv (Kč)</t>
  </si>
  <si>
    <t>Počet nově uzavřených smluv (ks)</t>
  </si>
  <si>
    <t>Předepsané pojistné u nově uzavřených smluv – ŽP (Kč)</t>
  </si>
  <si>
    <t>Počet nově uzavřených smluv – ŽP (ks)</t>
  </si>
  <si>
    <t>Předepsané pojistné u nově uzavřených smluv – NŽP (Kč)</t>
  </si>
  <si>
    <t>Počet nově uzavřených smluv – NŽP (ks)</t>
  </si>
  <si>
    <t>POJIŠTĚNÍ CELKEM</t>
  </si>
  <si>
    <t>Jedn.</t>
  </si>
  <si>
    <t>2020
Q1</t>
  </si>
  <si>
    <t>2020
Q2</t>
  </si>
  <si>
    <t>2020
Q3</t>
  </si>
  <si>
    <t>2020
Q4</t>
  </si>
  <si>
    <t>2021
Q1</t>
  </si>
  <si>
    <t>2021
Q2</t>
  </si>
  <si>
    <t>2021
Q3</t>
  </si>
  <si>
    <t>2021
Q4</t>
  </si>
  <si>
    <t>2022
Q1</t>
  </si>
  <si>
    <t>2022
Q2</t>
  </si>
  <si>
    <t>2022
Q3</t>
  </si>
  <si>
    <t>2022
Q4</t>
  </si>
  <si>
    <t>2023
Q1</t>
  </si>
  <si>
    <t>2023
Q2</t>
  </si>
  <si>
    <t>2023
Q3</t>
  </si>
  <si>
    <t>2023
Q4</t>
  </si>
  <si>
    <t>2024
Q1</t>
  </si>
  <si>
    <t>2024
Q2</t>
  </si>
  <si>
    <t>Předepsané pojistné</t>
  </si>
  <si>
    <t>Kč</t>
  </si>
  <si>
    <t>▪</t>
  </si>
  <si>
    <t>čistá hodnota</t>
  </si>
  <si>
    <t>přímé pojištění</t>
  </si>
  <si>
    <t>aktivní zajištění</t>
  </si>
  <si>
    <t>Zasloužené pojistné</t>
  </si>
  <si>
    <t>Náklady na pojistná plnění</t>
  </si>
  <si>
    <t>Vzniklé náklady</t>
  </si>
  <si>
    <t>přímé pojištění a aktivní proporcionální zajištění v neživotním pojištění</t>
  </si>
  <si>
    <t>aktivní zajištění v životním pojištění a aktivní neproporcionální zajištění v neživotním pojištění</t>
  </si>
  <si>
    <t>Zůstatek – ostatní technické náklady/příjmy</t>
  </si>
  <si>
    <t>Technické náklady celkem</t>
  </si>
  <si>
    <t>Náklady na provize zprostředkovatelů</t>
  </si>
  <si>
    <t>Počet smluv</t>
  </si>
  <si>
    <t>ks</t>
  </si>
  <si>
    <t>Počet pojistných událostí</t>
  </si>
  <si>
    <t>Předepsané hrubé pojistné u nově uzavřených smluv</t>
  </si>
  <si>
    <t>Počet nově uzavřených smluv</t>
  </si>
  <si>
    <t>ŽIVOTNÍ POJIŠTĚNÍ</t>
  </si>
  <si>
    <t>Jednorázové hrubé pojistné</t>
  </si>
  <si>
    <t>Celková výše odbytného</t>
  </si>
  <si>
    <t>Obchodní produkce a předčasně ukončené smlouvy</t>
  </si>
  <si>
    <t>Náklady na pojistná plnění u předčasně ukončených smluv</t>
  </si>
  <si>
    <t>Počet předčasně ukončených smluv</t>
  </si>
  <si>
    <t>Poměrové ukazatele</t>
  </si>
  <si>
    <t>Předepsané (roční) pojistné / počet smluv</t>
  </si>
  <si>
    <t>Předepsané pojistné u nově uzavřených smluv / počet nově uzavřených smluv</t>
  </si>
  <si>
    <t>Náklady na pojistná plnění / počet pojistných událostí</t>
  </si>
  <si>
    <t>Náklady na poj. plnění u předčasně ukončených smluv / počet předčasně ukončených smluv</t>
  </si>
  <si>
    <t>NEŽIVOTNÍ POJIŠTĚNÍ (bez zákonného pojištění)</t>
  </si>
  <si>
    <t>aktivní proporcionální zajištění</t>
  </si>
  <si>
    <t>aktivní neproporcionální zajištění</t>
  </si>
  <si>
    <t>přímé pojištění a aktivní proporcionální zajištění</t>
  </si>
  <si>
    <t>Počet rizik</t>
  </si>
  <si>
    <t>Počet nově přijatých rizik</t>
  </si>
  <si>
    <t>Počet (roční) pojistných událostí / počet smluv</t>
  </si>
  <si>
    <t>Náklady na pojistná plnění / zasloužené pojistné</t>
  </si>
  <si>
    <t>Náklady na pojistná plnění včetně nákladů / zasloužené pojistné</t>
  </si>
  <si>
    <t>Souhrnné údaje – meziroční změna</t>
  </si>
  <si>
    <t>2021/2020
Q1</t>
  </si>
  <si>
    <t>2021/2020
Q2</t>
  </si>
  <si>
    <t>2021/2020
Q3</t>
  </si>
  <si>
    <t>2021/2020
Q4</t>
  </si>
  <si>
    <t>2022/2021
Q1</t>
  </si>
  <si>
    <t>2022/2021
Q2</t>
  </si>
  <si>
    <t>2022/2021
Q3</t>
  </si>
  <si>
    <t>2022/2021
Q4</t>
  </si>
  <si>
    <t>2023/2022
Q1</t>
  </si>
  <si>
    <t>2023/2022
Q2</t>
  </si>
  <si>
    <t>2023/2022
Q3</t>
  </si>
  <si>
    <t>2023/2022
Q4</t>
  </si>
  <si>
    <t>2024/2023
Q1</t>
  </si>
  <si>
    <t>2024/2023
Q2</t>
  </si>
  <si>
    <t>Pojištění s plněním vázaným na index a na hodnotu investičního fondu</t>
  </si>
  <si>
    <t>Pojištění léčebných výloh</t>
  </si>
  <si>
    <t>Pojištění odpovědnosti za škodu z provozu motorových vozidel</t>
  </si>
  <si>
    <t>Pojištění námořní a letecké dopravy a pojištění přepravy</t>
  </si>
  <si>
    <t>Pojištění úvěrů a záruk</t>
  </si>
  <si>
    <t>Pojištění právní ochrany</t>
  </si>
  <si>
    <t>Asistence</t>
  </si>
  <si>
    <t>Pojištění různých finančních ztrát</t>
  </si>
  <si>
    <t>Pojištění léčebných výloh, námořní a letecké dopravy a přepravy, úvěrů a záruk, právní ochrany, asistence a různých finančních ztrát</t>
  </si>
  <si>
    <t>Zkratka</t>
  </si>
  <si>
    <t>Allianz pojišťovna, a.s.</t>
  </si>
  <si>
    <t>BNP Paribas Cardif Pojišťovna, a.s.</t>
  </si>
  <si>
    <t>Colonnade Insurance S.A., organizační složka</t>
  </si>
  <si>
    <t>Česká podnikatelská pojišťovna, a.s.</t>
  </si>
  <si>
    <t>ČSOB Pojišťovna, a. s., člen holdingu ČSOB</t>
  </si>
  <si>
    <t>D.A.S. právní ochrana, pobočka ERGO Versicherung Aktiengesellschaft pro ČR</t>
  </si>
  <si>
    <t>DIRECT pojišťovna, a.s.</t>
  </si>
  <si>
    <t>ERV Evropská pojišťovna, a. s.</t>
  </si>
  <si>
    <t>Generali Česká pojišťovna a.s.</t>
  </si>
  <si>
    <t>HALALI, všeobecná pojišťovna,a.s.</t>
  </si>
  <si>
    <t>HDI Versicherung AG, OS</t>
  </si>
  <si>
    <t>Hasičská vzájemná pojišťovna, a.s.</t>
  </si>
  <si>
    <t>Kooperativa, pojišťovna, a.s.</t>
  </si>
  <si>
    <t>Komerční pojišťovna, a.s.</t>
  </si>
  <si>
    <t>MAXIMA pojišťovna, a.s.</t>
  </si>
  <si>
    <t>MetLife Europe d.a.c., pobočka pro Českou republiku</t>
  </si>
  <si>
    <t>NN Životní pojišťovna N.V., pobočka pro Českou republiku</t>
  </si>
  <si>
    <t>Simplea pojišťovna, a.s.</t>
  </si>
  <si>
    <t>Slavia pojišťovna a.s.</t>
  </si>
  <si>
    <t>SV pojišťovna, a.s.</t>
  </si>
  <si>
    <t>UNIQA pojišťovna, a.s.</t>
  </si>
  <si>
    <t>YOUPLUS Životní pojišťovna, pobočka pro Českou republiku</t>
  </si>
  <si>
    <t>Metodika zpracování agregovaných výsledků</t>
  </si>
  <si>
    <t>Výsledky jsou agregované z údajů z dohledových výkazů ČNB z vykazovacího rámce EIOPA_SII (AES/QES) a Pojišťovnictví (DOPOS19), jak byly dodány pojišťovnami, které byly členy ČAP v době jejich zpracování, s výjimkou ČKP.</t>
  </si>
  <si>
    <t>Členové ČAP, kteří nevykazují ČNB (pobočky zahraničních pojišťoven), dodávají data v odpovídající struktuře dle svých možností (výjimečně nemusí poskytovat všechny údaje).</t>
  </si>
  <si>
    <t>Hodnoty nezahrnují zákonné pojištění odpovědnosti zaměstnavatele za škodu při pracovním úrazu nebo nemoci z povolání.</t>
  </si>
  <si>
    <t>Hodnoty naopak zahrnují přeshraniční služby členských pojišťoven ČAP, pokud je poskytují.</t>
  </si>
  <si>
    <t>Čtvrftletní výsledky sestavené na základě dohledových výkazů ČNB jsou k dispozici od 1. Q 2020.</t>
  </si>
  <si>
    <t>METLIFE pojišťovna dodává data od 4. Q 2023 (bez srovnávacího období roku 2022).</t>
  </si>
  <si>
    <t>Metodika zpracování tržních podílů</t>
  </si>
  <si>
    <t>Tržní podíly členů ČAP jsou stanoveny na základě hrubého předepsaného pojistného (vč. aktivního zajištění).</t>
  </si>
  <si>
    <t>Jednorázové pojistné v životním pojištění je přepočteno na bázi 10 let (zahrnuto jednou desetinou předepsané výše).</t>
  </si>
  <si>
    <t>Hodnoty nezahrnují přeshraniční služby formou pobočky členských pojišťoven ČAP.</t>
  </si>
  <si>
    <t>Doplňující informace</t>
  </si>
  <si>
    <t>Dne 26. 8. 2023 došlo k fúzi rakouských společností D.A.S. Rechtsschutz AG a ERGO Versicherung Aktiengesellschaft. Všechna práva a povinnosti přešly ze zanikající společnosti D.A.S. Rechtsschutz AG na nástupnickou společnost ERGO Versicherung Aktiengesellschaft. Nástupnická společnost jedná v České republice prostřednictvím převzatého odštěpného závodu s novým názvem D.A.S. právní ochrana, pobočka ERGO Versicherung Aktiengesellschaft pro ČR.</t>
  </si>
  <si>
    <t>Dne 4. 11. 2021 se německá společnost S.V. Holding AG stala novým a jediným vlastníkem ERGO pojišťovny. K 28. 10. 2022 se změnil název společnosti ERGO pojišťovna, a.s. na SV pojišťovna, a.s.</t>
  </si>
  <si>
    <t>Dne 17. 12. 2021 uzavřely Generali Česká pojišťovna a slovenská Generali Poisťovňa smlouvu, na jejímž základě organizačně propojily své aktivity. Od 20. 12. 2021 pokračují aktivity Generali Poisťovny na Slovensku prostřednictvím organizační složky Generali České pojišťovny pod oficiálním názvem Generali Poisťovňa, pobočka pojišťovny z jiného členského státu.</t>
  </si>
  <si>
    <t>V říjnu 2021 ukončila Pojišťovna VZP, a.s. členství v ČAP.</t>
  </si>
  <si>
    <t>Dne 31. 08. 2021 došlo ke sloučení AXA životní pojišťovny, AXA pojišťovny a slovenské UNIQA poisťovny (nebyla členem ČAP) s UNIQA pojišťovnou. AXA životní pojišťovna a AXA pojišťovna v ČR a UNIQA poisťovna na Slovensku zanikly a česká UNIQA pojišťovna se stala jedinou nástupnickou společností. UNIQA na Slovensku dále působí jako pobočka pojišťovny z jiného členského státu.</t>
  </si>
  <si>
    <t>Od 1. 1. 2020 jsou členy ČAP dvě nové pojišťovny: Simplea pojišťovna, a.s. a Youplus Insurance International AG, pobočka pro Českou republiku.</t>
  </si>
  <si>
    <t>Česká pojišťovna a.s. převzala k 21. 12. 2019 až na výjimky pojistný kmen Generali Pojišťovny a.s. a České pojišťovny ZDRAVÍ a.s. Ke stejnému datu došlo k přejmenování České pojišťovny a.s. na Generali Českou pojišťovnu a.s. a Generali pojišťovny a.s. na Pojišťovnu Patricie a.s. Česká pojišťovna ZDRAVÍ a.s. ukončila členství v ČAP k 31. 12. 2019, Pojišťovna Patricie a.s. k 31.12. 2020.</t>
  </si>
  <si>
    <t>Dne 1. 10. 2019 došlo ke sloučení Aegon a NN pojišťoven. Pojišťovna Aegon v ČR zanikla a NN Životní pojišťovna se stala jedinou nástupnickou společností.</t>
  </si>
  <si>
    <t>Česká asociace pojišťoven</t>
  </si>
  <si>
    <t>Milevská 2095/5</t>
  </si>
  <si>
    <t>140 00 Praha 4</t>
  </si>
  <si>
    <t>+420 222 350 150</t>
  </si>
  <si>
    <t>info@cap.cz</t>
  </si>
  <si>
    <t>www.cap.cz</t>
  </si>
  <si>
    <t>Dostupný a použitelný kapitál</t>
  </si>
  <si>
    <t>Celkový dostupný kapitál na krytí solventnostního kapitálového požadavku (SCR)</t>
  </si>
  <si>
    <t>Celkový dostupný kapitál na krytí minimálního kapitálového požadavku (MCR)</t>
  </si>
  <si>
    <t>Celkový použitelný kapitál na krytí solventnostního kapitálového požadavku (SCR)</t>
  </si>
  <si>
    <t>Celkový použitelný kapitál na krytí minimálního kapitálového požadavku (MCR)</t>
  </si>
  <si>
    <t>Kaptiálový požadavek</t>
  </si>
  <si>
    <t>Solventnostní kapitálový požadavek (SCR)</t>
  </si>
  <si>
    <t>Minimální kapitálový požadavek (MCR)</t>
  </si>
  <si>
    <t>Poměr kapitálu ke kapitálovému požadavku</t>
  </si>
  <si>
    <t>Poměr použitelného kapitálu k solventnostnímu kapitálovému požadavku (SCR)</t>
  </si>
  <si>
    <t>-</t>
  </si>
  <si>
    <t>Poměr použitelného kapitálu k minimálnímu kapitálovému požadavku (MCR)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</si>
</sst>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_-;\-#,##0_-;0_-;@_-"/>
    <numFmt numFmtId="165" formatCode="#,##0.0_ %_-;\-#,##0.0_ %_-;0.0_ %_-;@&quot; %&quot;_-"/>
    <numFmt numFmtId="166" formatCode="#,##0_ "/>
    <numFmt numFmtId="167" formatCode="#,##0.00_-;\-#,##0.00_-;0.00_-;@_-"/>
  </numFmts>
  <fonts count="12" x14ac:knownFonts="1">
    <font>
      <sz val="11"/>
      <color theme="1"/>
      <name val="Calibri"/>
      <family val="2"/>
      <charset val="238"/>
      <scheme val="minor"/>
    </font>
    <font>
      <sz val="11"/>
      <color theme="1"/>
      <name val="Calibri"/>
      <family val="2"/>
      <charset val="238"/>
      <scheme val="minor"/>
    </font>
    <font>
      <sz val="9"/>
      <color theme="1"/>
      <name val="Arial"/>
      <family val="2"/>
      <charset val="238"/>
    </font>
    <font>
      <b/>
      <sz val="14"/>
      <color rgb="FFCD3728"/>
      <name val="Arial"/>
      <family val="2"/>
      <charset val="238"/>
    </font>
    <font>
      <b/>
      <sz val="9"/>
      <color theme="0"/>
      <name val="Arial"/>
      <family val="2"/>
      <charset val="238"/>
    </font>
    <font>
      <sz val="9"/>
      <name val="Arial"/>
      <family val="2"/>
      <charset val="238"/>
    </font>
    <font>
      <b/>
      <sz val="12"/>
      <color rgb="FFCD3728"/>
      <name val="Arial"/>
      <family val="2"/>
      <charset val="238"/>
    </font>
    <font>
      <sz val="9"/>
      <color theme="1"/>
      <name val="Calibri"/>
      <family val="2"/>
      <charset val="238"/>
    </font>
    <font>
      <b/>
      <sz val="9"/>
      <color theme="5" tint="-0.499984740745262"/>
      <name val="Arial"/>
      <family val="2"/>
      <charset val="238"/>
    </font>
    <font>
      <sz val="9"/>
      <color theme="5" tint="-0.499984740745262"/>
      <name val="Arial"/>
      <family val="2"/>
      <charset val="238"/>
    </font>
    <font>
      <b/>
      <sz val="9"/>
      <color theme="4" tint="-0.499984740745262"/>
      <name val="Arial"/>
      <family val="2"/>
      <charset val="238"/>
    </font>
    <font>
      <sz val="9"/>
      <color theme="4" tint="-0.499984740745262"/>
      <name val="Arial"/>
      <family val="2"/>
      <charset val="238"/>
    </font>
  </fonts>
  <fills count="9">
    <fill>
      <patternFill patternType="none"/>
    </fill>
    <fill>
      <patternFill patternType="gray125"/>
    </fill>
    <fill>
      <patternFill patternType="solid">
        <fgColor theme="0"/>
        <bgColor indexed="64"/>
      </patternFill>
    </fill>
    <fill>
      <patternFill patternType="solid">
        <fgColor rgb="FF264067"/>
        <bgColor indexed="64"/>
      </patternFill>
    </fill>
    <fill>
      <patternFill patternType="solid">
        <fgColor rgb="FFBDC5D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4" tint="0.79998168889431442"/>
        <bgColor indexed="64"/>
      </patternFill>
    </fill>
  </fills>
  <borders count="12">
    <border>
      <left/>
      <right/>
      <top/>
      <bottom/>
      <diagonal/>
    </border>
    <border>
      <left/>
      <right/>
      <top/>
      <bottom style="thin">
        <color theme="0"/>
      </bottom>
      <diagonal/>
    </border>
    <border>
      <left/>
      <right style="thin">
        <color theme="0"/>
      </right>
      <top/>
      <bottom style="thin">
        <color theme="0"/>
      </bottom>
      <diagonal/>
    </border>
    <border>
      <left style="thin">
        <color theme="0"/>
      </left>
      <right/>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style="thin">
        <color theme="0"/>
      </left>
      <right/>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s>
  <cellStyleXfs count="2">
    <xf numFmtId="0" fontId="0" fillId="0" borderId="0"/>
    <xf numFmtId="9" fontId="1" fillId="0" borderId="0" applyFont="0" applyFill="0" applyBorder="0" applyAlignment="0" applyProtection="0"/>
  </cellStyleXfs>
  <cellXfs count="148">
    <xf numFmtId="0" fontId="0" fillId="0" borderId="0" xfId="0"/>
    <xf numFmtId="0" fontId="2" fillId="2" borderId="0" xfId="0" applyFont="1" applyFill="1" applyAlignment="1">
      <alignment vertical="center"/>
    </xf>
    <xf numFmtId="0" fontId="3" fillId="2" borderId="0" xfId="0" applyFont="1" applyFill="1" applyAlignment="1">
      <alignment horizontal="right" vertical="center"/>
    </xf>
    <xf numFmtId="0" fontId="4" fillId="3" borderId="1" xfId="0" applyNumberFormat="1" applyFont="1" applyFill="1" applyBorder="1" applyAlignment="1">
      <alignment horizontal="right" vertical="center"/>
    </xf>
    <xf numFmtId="0" fontId="4" fillId="3" borderId="2" xfId="0" applyNumberFormat="1" applyFont="1" applyFill="1" applyBorder="1" applyAlignment="1">
      <alignment horizontal="center" vertical="center"/>
    </xf>
    <xf numFmtId="0" fontId="4" fillId="3" borderId="3" xfId="0" applyNumberFormat="1" applyFont="1" applyFill="1" applyBorder="1" applyAlignment="1">
      <alignment horizontal="center" vertical="center"/>
    </xf>
    <xf numFmtId="0" fontId="4" fillId="3" borderId="1" xfId="0" applyNumberFormat="1" applyFont="1" applyFill="1" applyBorder="1" applyAlignment="1">
      <alignment vertical="center"/>
    </xf>
    <xf numFmtId="0" fontId="5" fillId="4" borderId="4" xfId="0" applyNumberFormat="1" applyFont="1" applyFill="1" applyBorder="1" applyAlignment="1">
      <alignment vertical="center"/>
    </xf>
    <xf numFmtId="0" fontId="5" fillId="4" borderId="5" xfId="0" applyNumberFormat="1" applyFont="1" applyFill="1" applyBorder="1" applyAlignment="1">
      <alignment horizontal="center" vertical="center"/>
    </xf>
    <xf numFmtId="0" fontId="5" fillId="4" borderId="6" xfId="0" applyNumberFormat="1" applyFont="1" applyFill="1" applyBorder="1" applyAlignment="1">
      <alignment horizontal="center" vertical="center"/>
    </xf>
    <xf numFmtId="0" fontId="5" fillId="4" borderId="0" xfId="0" applyNumberFormat="1" applyFont="1" applyFill="1" applyBorder="1" applyAlignment="1">
      <alignment vertical="center"/>
    </xf>
    <xf numFmtId="0" fontId="5" fillId="4" borderId="7" xfId="0" applyNumberFormat="1" applyFont="1" applyFill="1" applyBorder="1" applyAlignment="1">
      <alignment horizontal="center" vertical="center"/>
    </xf>
    <xf numFmtId="0" fontId="5" fillId="4" borderId="8" xfId="0" applyNumberFormat="1" applyFont="1" applyFill="1" applyBorder="1" applyAlignment="1">
      <alignment horizontal="center" vertical="center"/>
    </xf>
    <xf numFmtId="0" fontId="5" fillId="4" borderId="7" xfId="0" applyNumberFormat="1" applyFont="1" applyFill="1" applyBorder="1" applyAlignment="1">
      <alignment vertical="center"/>
    </xf>
    <xf numFmtId="0" fontId="5" fillId="4" borderId="8" xfId="0" applyNumberFormat="1" applyFont="1" applyFill="1" applyBorder="1" applyAlignment="1">
      <alignment vertical="center"/>
    </xf>
    <xf numFmtId="3" fontId="2" fillId="2" borderId="0" xfId="0" applyNumberFormat="1" applyFont="1" applyFill="1" applyBorder="1" applyAlignment="1">
      <alignment vertical="center"/>
    </xf>
    <xf numFmtId="0" fontId="4" fillId="3" borderId="1" xfId="0" applyFont="1" applyFill="1" applyBorder="1" applyAlignment="1">
      <alignment vertical="center"/>
    </xf>
    <xf numFmtId="0" fontId="4" fillId="3" borderId="2" xfId="0" applyFont="1" applyFill="1" applyBorder="1" applyAlignment="1">
      <alignment vertical="center"/>
    </xf>
    <xf numFmtId="0" fontId="4" fillId="3" borderId="9" xfId="0" applyFont="1" applyFill="1" applyBorder="1" applyAlignment="1">
      <alignment horizontal="center" vertical="center" wrapText="1"/>
    </xf>
    <xf numFmtId="0" fontId="2" fillId="4" borderId="4" xfId="0" applyFont="1" applyFill="1" applyBorder="1" applyAlignment="1">
      <alignment vertical="center"/>
    </xf>
    <xf numFmtId="0" fontId="2" fillId="4" borderId="5" xfId="0" applyFont="1" applyFill="1" applyBorder="1" applyAlignment="1">
      <alignment vertical="center"/>
    </xf>
    <xf numFmtId="164" fontId="2" fillId="4" borderId="10" xfId="0" applyNumberFormat="1" applyFont="1" applyFill="1" applyBorder="1" applyAlignment="1">
      <alignment horizontal="right" vertical="center"/>
    </xf>
    <xf numFmtId="165" fontId="2" fillId="4" borderId="10" xfId="1" applyNumberFormat="1" applyFont="1" applyFill="1" applyBorder="1" applyAlignment="1">
      <alignment horizontal="right" vertical="center"/>
    </xf>
    <xf numFmtId="0" fontId="2" fillId="4" borderId="0" xfId="0" applyFont="1" applyFill="1" applyBorder="1" applyAlignment="1">
      <alignment vertical="center"/>
    </xf>
    <xf numFmtId="0" fontId="4" fillId="3" borderId="4" xfId="0" applyFont="1" applyFill="1" applyBorder="1" applyAlignment="1">
      <alignment vertical="center"/>
    </xf>
    <xf numFmtId="164" fontId="4" fillId="3" borderId="11" xfId="0" applyNumberFormat="1" applyFont="1" applyFill="1" applyBorder="1" applyAlignment="1">
      <alignment horizontal="right" vertical="center"/>
    </xf>
    <xf numFmtId="165" fontId="4" fillId="3" borderId="11" xfId="1" applyNumberFormat="1" applyFont="1" applyFill="1" applyBorder="1" applyAlignment="1">
      <alignment horizontal="right" vertical="center"/>
    </xf>
    <xf numFmtId="0" fontId="6" fillId="2" borderId="0" xfId="0" applyFont="1" applyFill="1" applyAlignment="1">
      <alignment vertical="center"/>
    </xf>
    <xf numFmtId="0" fontId="4" fillId="3" borderId="2"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3" xfId="0" applyFont="1" applyFill="1" applyBorder="1" applyAlignment="1">
      <alignment horizontal="center" vertical="center"/>
    </xf>
    <xf numFmtId="164" fontId="5" fillId="4" borderId="7" xfId="0" applyNumberFormat="1" applyFont="1" applyFill="1" applyBorder="1" applyAlignment="1">
      <alignment horizontal="right" vertical="center"/>
    </xf>
    <xf numFmtId="164" fontId="5" fillId="4" borderId="10" xfId="0" applyNumberFormat="1" applyFont="1" applyFill="1" applyBorder="1" applyAlignment="1">
      <alignment horizontal="right" vertical="center"/>
    </xf>
    <xf numFmtId="164" fontId="5" fillId="4" borderId="8" xfId="0" applyNumberFormat="1" applyFont="1" applyFill="1" applyBorder="1" applyAlignment="1">
      <alignment horizontal="right" vertical="center"/>
    </xf>
    <xf numFmtId="3" fontId="2" fillId="2" borderId="0" xfId="0" applyNumberFormat="1" applyFont="1" applyFill="1" applyAlignment="1">
      <alignment vertical="center"/>
    </xf>
    <xf numFmtId="0" fontId="5" fillId="4" borderId="2" xfId="0" applyNumberFormat="1" applyFont="1" applyFill="1" applyBorder="1" applyAlignment="1">
      <alignment horizontal="center" vertical="center"/>
    </xf>
    <xf numFmtId="164" fontId="5" fillId="4" borderId="2" xfId="0" applyNumberFormat="1" applyFont="1" applyFill="1" applyBorder="1" applyAlignment="1">
      <alignment horizontal="right" vertical="center"/>
    </xf>
    <xf numFmtId="164" fontId="5" fillId="4" borderId="9" xfId="0" applyNumberFormat="1" applyFont="1" applyFill="1" applyBorder="1" applyAlignment="1">
      <alignment horizontal="right" vertical="center"/>
    </xf>
    <xf numFmtId="164" fontId="5" fillId="4" borderId="3" xfId="0" applyNumberFormat="1" applyFont="1" applyFill="1" applyBorder="1" applyAlignment="1">
      <alignment horizontal="right" vertical="center"/>
    </xf>
    <xf numFmtId="164" fontId="5" fillId="4" borderId="5" xfId="0" applyNumberFormat="1" applyFont="1" applyFill="1" applyBorder="1" applyAlignment="1">
      <alignment horizontal="right" vertical="center"/>
    </xf>
    <xf numFmtId="164" fontId="5" fillId="4" borderId="11" xfId="0" applyNumberFormat="1" applyFont="1" applyFill="1" applyBorder="1" applyAlignment="1">
      <alignment horizontal="right" vertical="center"/>
    </xf>
    <xf numFmtId="164" fontId="5" fillId="4" borderId="6" xfId="0" applyNumberFormat="1" applyFont="1" applyFill="1" applyBorder="1" applyAlignment="1">
      <alignment horizontal="right" vertical="center"/>
    </xf>
    <xf numFmtId="165" fontId="5" fillId="4" borderId="7" xfId="1" applyNumberFormat="1" applyFont="1" applyFill="1" applyBorder="1" applyAlignment="1">
      <alignment horizontal="right" vertical="center"/>
    </xf>
    <xf numFmtId="165" fontId="5" fillId="4" borderId="10" xfId="1" applyNumberFormat="1" applyFont="1" applyFill="1" applyBorder="1" applyAlignment="1">
      <alignment horizontal="right" vertical="center"/>
    </xf>
    <xf numFmtId="165" fontId="5" fillId="4" borderId="8" xfId="1" applyNumberFormat="1" applyFont="1" applyFill="1" applyBorder="1" applyAlignment="1">
      <alignment horizontal="right" vertical="center"/>
    </xf>
    <xf numFmtId="165" fontId="5" fillId="4" borderId="2" xfId="1" applyNumberFormat="1" applyFont="1" applyFill="1" applyBorder="1" applyAlignment="1">
      <alignment horizontal="right" vertical="center"/>
    </xf>
    <xf numFmtId="165" fontId="5" fillId="4" borderId="9" xfId="1" applyNumberFormat="1" applyFont="1" applyFill="1" applyBorder="1" applyAlignment="1">
      <alignment horizontal="right" vertical="center"/>
    </xf>
    <xf numFmtId="165" fontId="5" fillId="4" borderId="3" xfId="1" applyNumberFormat="1" applyFont="1" applyFill="1" applyBorder="1" applyAlignment="1">
      <alignment horizontal="right" vertical="center"/>
    </xf>
    <xf numFmtId="165" fontId="5" fillId="4" borderId="5" xfId="1" applyNumberFormat="1" applyFont="1" applyFill="1" applyBorder="1" applyAlignment="1">
      <alignment horizontal="right" vertical="center"/>
    </xf>
    <xf numFmtId="165" fontId="5" fillId="4" borderId="11" xfId="1" applyNumberFormat="1" applyFont="1" applyFill="1" applyBorder="1" applyAlignment="1">
      <alignment horizontal="right" vertical="center"/>
    </xf>
    <xf numFmtId="165" fontId="5" fillId="4" borderId="6" xfId="1" applyNumberFormat="1" applyFont="1" applyFill="1" applyBorder="1" applyAlignment="1">
      <alignment horizontal="right" vertical="center"/>
    </xf>
    <xf numFmtId="0" fontId="2" fillId="2" borderId="0" xfId="0" applyFont="1" applyFill="1"/>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3" fontId="2" fillId="2" borderId="0" xfId="0" applyNumberFormat="1" applyFont="1" applyFill="1"/>
    <xf numFmtId="0" fontId="2" fillId="4" borderId="0" xfId="0" applyFont="1" applyFill="1" applyAlignment="1">
      <alignment vertical="center"/>
    </xf>
    <xf numFmtId="0" fontId="2" fillId="4" borderId="10" xfId="0" applyFont="1" applyFill="1" applyBorder="1" applyAlignment="1">
      <alignment horizontal="center" vertical="center"/>
    </xf>
    <xf numFmtId="164" fontId="2" fillId="4" borderId="8" xfId="0" applyNumberFormat="1" applyFont="1" applyFill="1" applyBorder="1" applyAlignment="1">
      <alignment horizontal="right" vertical="center"/>
    </xf>
    <xf numFmtId="0" fontId="7" fillId="4" borderId="0" xfId="0" applyFont="1" applyFill="1" applyAlignment="1">
      <alignment horizontal="center" vertical="center"/>
    </xf>
    <xf numFmtId="0" fontId="2" fillId="4" borderId="1" xfId="0" applyFont="1" applyFill="1" applyBorder="1" applyAlignment="1">
      <alignment vertical="center"/>
    </xf>
    <xf numFmtId="0" fontId="2" fillId="4" borderId="9" xfId="0" applyFont="1" applyFill="1" applyBorder="1" applyAlignment="1">
      <alignment horizontal="center" vertical="center"/>
    </xf>
    <xf numFmtId="164" fontId="2" fillId="4" borderId="9" xfId="0" applyNumberFormat="1" applyFont="1" applyFill="1" applyBorder="1" applyAlignment="1">
      <alignment horizontal="right" vertical="center"/>
    </xf>
    <xf numFmtId="164" fontId="2" fillId="4" borderId="3" xfId="0" applyNumberFormat="1" applyFont="1" applyFill="1" applyBorder="1" applyAlignment="1">
      <alignment horizontal="right" vertical="center"/>
    </xf>
    <xf numFmtId="0" fontId="2" fillId="4" borderId="11" xfId="0" applyFont="1" applyFill="1" applyBorder="1" applyAlignment="1">
      <alignment horizontal="center" vertical="center"/>
    </xf>
    <xf numFmtId="164" fontId="2" fillId="4" borderId="11" xfId="0" applyNumberFormat="1" applyFont="1" applyFill="1" applyBorder="1" applyAlignment="1">
      <alignment horizontal="right" vertical="center"/>
    </xf>
    <xf numFmtId="164" fontId="2" fillId="4" borderId="6" xfId="0" applyNumberFormat="1" applyFont="1" applyFill="1" applyBorder="1" applyAlignment="1">
      <alignment horizontal="right" vertical="center"/>
    </xf>
    <xf numFmtId="0" fontId="2" fillId="2" borderId="0" xfId="0" applyFont="1" applyFill="1" applyBorder="1" applyAlignment="1">
      <alignment vertical="center"/>
    </xf>
    <xf numFmtId="0" fontId="8" fillId="5" borderId="1" xfId="0" applyFont="1" applyFill="1" applyBorder="1" applyAlignment="1">
      <alignment vertical="center"/>
    </xf>
    <xf numFmtId="0" fontId="9" fillId="5" borderId="1" xfId="0" applyFont="1" applyFill="1" applyBorder="1" applyAlignment="1">
      <alignment vertical="center"/>
    </xf>
    <xf numFmtId="0" fontId="8" fillId="5" borderId="9" xfId="0" applyFont="1" applyFill="1" applyBorder="1" applyAlignment="1">
      <alignment horizontal="center" vertical="center"/>
    </xf>
    <xf numFmtId="0" fontId="8" fillId="5" borderId="9"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2" fillId="6" borderId="0" xfId="0" applyFont="1" applyFill="1" applyBorder="1" applyAlignment="1">
      <alignment vertical="center"/>
    </xf>
    <xf numFmtId="0" fontId="2" fillId="6" borderId="0" xfId="0" applyFont="1" applyFill="1" applyAlignment="1">
      <alignment vertical="center"/>
    </xf>
    <xf numFmtId="0" fontId="2" fillId="6" borderId="10" xfId="0" applyFont="1" applyFill="1" applyBorder="1" applyAlignment="1">
      <alignment horizontal="center" vertical="center"/>
    </xf>
    <xf numFmtId="164" fontId="2" fillId="6" borderId="10" xfId="0" applyNumberFormat="1" applyFont="1" applyFill="1" applyBorder="1" applyAlignment="1">
      <alignment horizontal="right" vertical="center"/>
    </xf>
    <xf numFmtId="164" fontId="2" fillId="6" borderId="8" xfId="0" applyNumberFormat="1" applyFont="1" applyFill="1" applyBorder="1" applyAlignment="1">
      <alignment horizontal="right" vertical="center"/>
    </xf>
    <xf numFmtId="0" fontId="7" fillId="6" borderId="0" xfId="0" applyFont="1" applyFill="1" applyAlignment="1">
      <alignment horizontal="center" vertical="center"/>
    </xf>
    <xf numFmtId="0" fontId="2" fillId="6" borderId="0" xfId="0" applyFont="1" applyFill="1" applyBorder="1" applyAlignment="1">
      <alignment horizontal="center" vertical="center"/>
    </xf>
    <xf numFmtId="0" fontId="2" fillId="6" borderId="4" xfId="0" applyFont="1" applyFill="1" applyBorder="1" applyAlignment="1">
      <alignment vertical="center"/>
    </xf>
    <xf numFmtId="0" fontId="2" fillId="6" borderId="11" xfId="0" applyFont="1" applyFill="1" applyBorder="1" applyAlignment="1">
      <alignment horizontal="center" vertical="center"/>
    </xf>
    <xf numFmtId="164" fontId="2" fillId="6" borderId="11" xfId="0" applyNumberFormat="1" applyFont="1" applyFill="1" applyBorder="1" applyAlignment="1">
      <alignment horizontal="right" vertical="center"/>
    </xf>
    <xf numFmtId="164" fontId="2" fillId="6" borderId="6" xfId="0" applyNumberFormat="1" applyFont="1" applyFill="1" applyBorder="1" applyAlignment="1">
      <alignment horizontal="right" vertical="center"/>
    </xf>
    <xf numFmtId="0" fontId="2" fillId="2" borderId="0" xfId="0" applyFont="1" applyFill="1" applyBorder="1" applyAlignment="1">
      <alignment horizontal="center" vertical="center"/>
    </xf>
    <xf numFmtId="0" fontId="8" fillId="5" borderId="3" xfId="0" applyFont="1" applyFill="1" applyBorder="1" applyAlignment="1">
      <alignment horizontal="center" vertical="center"/>
    </xf>
    <xf numFmtId="0" fontId="10" fillId="7" borderId="1" xfId="0" applyFont="1" applyFill="1" applyBorder="1" applyAlignment="1">
      <alignment vertical="center"/>
    </xf>
    <xf numFmtId="0" fontId="11" fillId="7" borderId="1" xfId="0" applyFont="1" applyFill="1" applyBorder="1" applyAlignment="1">
      <alignment vertical="center"/>
    </xf>
    <xf numFmtId="0" fontId="10" fillId="7" borderId="9" xfId="0" applyFont="1" applyFill="1" applyBorder="1" applyAlignment="1">
      <alignment horizontal="center" vertical="center"/>
    </xf>
    <xf numFmtId="0" fontId="10" fillId="7" borderId="9"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2" fillId="8" borderId="0" xfId="0" applyFont="1" applyFill="1" applyAlignment="1">
      <alignment vertical="center"/>
    </xf>
    <xf numFmtId="0" fontId="2" fillId="8" borderId="10" xfId="0" applyFont="1" applyFill="1" applyBorder="1" applyAlignment="1">
      <alignment horizontal="center" vertical="center"/>
    </xf>
    <xf numFmtId="164" fontId="2" fillId="8" borderId="10" xfId="0" applyNumberFormat="1" applyFont="1" applyFill="1" applyBorder="1" applyAlignment="1">
      <alignment horizontal="right" vertical="center"/>
    </xf>
    <xf numFmtId="164" fontId="2" fillId="8" borderId="8" xfId="0" applyNumberFormat="1" applyFont="1" applyFill="1" applyBorder="1" applyAlignment="1">
      <alignment horizontal="right" vertical="center"/>
    </xf>
    <xf numFmtId="0" fontId="7" fillId="8" borderId="0" xfId="0" applyFont="1" applyFill="1" applyAlignment="1">
      <alignment horizontal="center" vertical="center"/>
    </xf>
    <xf numFmtId="0" fontId="2" fillId="8" borderId="1" xfId="0" applyFont="1" applyFill="1" applyBorder="1" applyAlignment="1">
      <alignment vertical="center"/>
    </xf>
    <xf numFmtId="0" fontId="2" fillId="8" borderId="9" xfId="0" applyFont="1" applyFill="1" applyBorder="1" applyAlignment="1">
      <alignment horizontal="center" vertical="center"/>
    </xf>
    <xf numFmtId="164" fontId="2" fillId="8" borderId="9" xfId="0" applyNumberFormat="1" applyFont="1" applyFill="1" applyBorder="1" applyAlignment="1">
      <alignment horizontal="right" vertical="center"/>
    </xf>
    <xf numFmtId="164" fontId="2" fillId="8" borderId="3" xfId="0" applyNumberFormat="1" applyFont="1" applyFill="1" applyBorder="1" applyAlignment="1">
      <alignment horizontal="right" vertical="center"/>
    </xf>
    <xf numFmtId="0" fontId="2" fillId="8" borderId="4" xfId="0" applyFont="1" applyFill="1" applyBorder="1" applyAlignment="1">
      <alignment vertical="center"/>
    </xf>
    <xf numFmtId="0" fontId="2" fillId="8" borderId="11" xfId="0" applyFont="1" applyFill="1" applyBorder="1" applyAlignment="1">
      <alignment horizontal="center" vertical="center"/>
    </xf>
    <xf numFmtId="164" fontId="2" fillId="8" borderId="11" xfId="0" applyNumberFormat="1" applyFont="1" applyFill="1" applyBorder="1" applyAlignment="1">
      <alignment horizontal="right" vertical="center"/>
    </xf>
    <xf numFmtId="164" fontId="2" fillId="8" borderId="6" xfId="0" applyNumberFormat="1" applyFont="1" applyFill="1" applyBorder="1" applyAlignment="1">
      <alignment horizontal="right" vertical="center"/>
    </xf>
    <xf numFmtId="0" fontId="2" fillId="8" borderId="0" xfId="0" applyFont="1" applyFill="1" applyBorder="1" applyAlignment="1">
      <alignment vertical="center"/>
    </xf>
    <xf numFmtId="0" fontId="10" fillId="7" borderId="3" xfId="0" applyFont="1" applyFill="1" applyBorder="1" applyAlignment="1">
      <alignment horizontal="center" vertical="center"/>
    </xf>
    <xf numFmtId="3" fontId="2" fillId="8" borderId="10" xfId="0" applyNumberFormat="1" applyFont="1" applyFill="1" applyBorder="1" applyAlignment="1">
      <alignment horizontal="center" vertical="center"/>
    </xf>
    <xf numFmtId="165" fontId="2" fillId="8" borderId="10" xfId="0" applyNumberFormat="1" applyFont="1" applyFill="1" applyBorder="1" applyAlignment="1">
      <alignment horizontal="right" vertical="center"/>
    </xf>
    <xf numFmtId="165" fontId="2" fillId="8" borderId="8" xfId="0" applyNumberFormat="1" applyFont="1" applyFill="1" applyBorder="1" applyAlignment="1">
      <alignment horizontal="right" vertical="center"/>
    </xf>
    <xf numFmtId="165" fontId="2" fillId="4" borderId="8" xfId="1" applyNumberFormat="1" applyFont="1" applyFill="1" applyBorder="1" applyAlignment="1">
      <alignment horizontal="right" vertical="center"/>
    </xf>
    <xf numFmtId="165" fontId="2" fillId="4" borderId="9" xfId="1" applyNumberFormat="1" applyFont="1" applyFill="1" applyBorder="1" applyAlignment="1">
      <alignment horizontal="right" vertical="center"/>
    </xf>
    <xf numFmtId="165" fontId="2" fillId="4" borderId="3" xfId="1" applyNumberFormat="1" applyFont="1" applyFill="1" applyBorder="1" applyAlignment="1">
      <alignment horizontal="right" vertical="center"/>
    </xf>
    <xf numFmtId="165" fontId="2" fillId="4" borderId="11" xfId="1" applyNumberFormat="1" applyFont="1" applyFill="1" applyBorder="1" applyAlignment="1">
      <alignment horizontal="right" vertical="center"/>
    </xf>
    <xf numFmtId="165" fontId="2" fillId="4" borderId="6" xfId="1" applyNumberFormat="1" applyFont="1" applyFill="1" applyBorder="1" applyAlignment="1">
      <alignment horizontal="right" vertical="center"/>
    </xf>
    <xf numFmtId="165" fontId="2" fillId="6" borderId="10" xfId="1" applyNumberFormat="1" applyFont="1" applyFill="1" applyBorder="1" applyAlignment="1">
      <alignment horizontal="right" vertical="center"/>
    </xf>
    <xf numFmtId="165" fontId="2" fillId="6" borderId="8" xfId="1" applyNumberFormat="1" applyFont="1" applyFill="1" applyBorder="1" applyAlignment="1">
      <alignment horizontal="right" vertical="center"/>
    </xf>
    <xf numFmtId="165" fontId="2" fillId="6" borderId="11" xfId="1" applyNumberFormat="1" applyFont="1" applyFill="1" applyBorder="1" applyAlignment="1">
      <alignment horizontal="right" vertical="center"/>
    </xf>
    <xf numFmtId="165" fontId="2" fillId="6" borderId="6" xfId="1" applyNumberFormat="1" applyFont="1" applyFill="1" applyBorder="1" applyAlignment="1">
      <alignment horizontal="right" vertical="center"/>
    </xf>
    <xf numFmtId="165" fontId="2" fillId="8" borderId="10" xfId="1" applyNumberFormat="1" applyFont="1" applyFill="1" applyBorder="1" applyAlignment="1">
      <alignment horizontal="right" vertical="center"/>
    </xf>
    <xf numFmtId="165" fontId="2" fillId="8" borderId="8" xfId="1" applyNumberFormat="1" applyFont="1" applyFill="1" applyBorder="1" applyAlignment="1">
      <alignment horizontal="right" vertical="center"/>
    </xf>
    <xf numFmtId="165" fontId="2" fillId="8" borderId="9" xfId="1" applyNumberFormat="1" applyFont="1" applyFill="1" applyBorder="1" applyAlignment="1">
      <alignment horizontal="right" vertical="center"/>
    </xf>
    <xf numFmtId="165" fontId="2" fillId="8" borderId="3" xfId="1" applyNumberFormat="1" applyFont="1" applyFill="1" applyBorder="1" applyAlignment="1">
      <alignment horizontal="right" vertical="center"/>
    </xf>
    <xf numFmtId="165" fontId="2" fillId="8" borderId="11" xfId="1" applyNumberFormat="1" applyFont="1" applyFill="1" applyBorder="1" applyAlignment="1">
      <alignment horizontal="right" vertical="center"/>
    </xf>
    <xf numFmtId="165" fontId="2" fillId="8" borderId="6" xfId="1" applyNumberFormat="1" applyFont="1" applyFill="1" applyBorder="1" applyAlignment="1">
      <alignment horizontal="right" vertical="center"/>
    </xf>
    <xf numFmtId="0" fontId="3" fillId="2" borderId="0" xfId="0" applyFont="1" applyFill="1" applyBorder="1" applyAlignment="1">
      <alignment horizontal="right" vertical="center"/>
    </xf>
    <xf numFmtId="166" fontId="5" fillId="4" borderId="7" xfId="0" applyNumberFormat="1" applyFont="1" applyFill="1" applyBorder="1" applyAlignment="1">
      <alignment horizontal="right" vertical="center"/>
    </xf>
    <xf numFmtId="166" fontId="5" fillId="4" borderId="10" xfId="0" applyNumberFormat="1" applyFont="1" applyFill="1" applyBorder="1" applyAlignment="1">
      <alignment horizontal="right" vertical="center"/>
    </xf>
    <xf numFmtId="166" fontId="5" fillId="4" borderId="8" xfId="0" applyNumberFormat="1" applyFont="1" applyFill="1" applyBorder="1" applyAlignment="1">
      <alignment horizontal="right" vertical="center"/>
    </xf>
    <xf numFmtId="166" fontId="5" fillId="4" borderId="2" xfId="0" applyNumberFormat="1" applyFont="1" applyFill="1" applyBorder="1" applyAlignment="1">
      <alignment horizontal="right" vertical="center"/>
    </xf>
    <xf numFmtId="166" fontId="5" fillId="4" borderId="9" xfId="0" applyNumberFormat="1" applyFont="1" applyFill="1" applyBorder="1" applyAlignment="1">
      <alignment horizontal="right" vertical="center"/>
    </xf>
    <xf numFmtId="166" fontId="5" fillId="4" borderId="3" xfId="0" applyNumberFormat="1" applyFont="1" applyFill="1" applyBorder="1" applyAlignment="1">
      <alignment horizontal="right" vertical="center"/>
    </xf>
    <xf numFmtId="166" fontId="5" fillId="4" borderId="5" xfId="0" applyNumberFormat="1" applyFont="1" applyFill="1" applyBorder="1" applyAlignment="1">
      <alignment horizontal="right" vertical="center"/>
    </xf>
    <xf numFmtId="166" fontId="5" fillId="4" borderId="11" xfId="0" applyNumberFormat="1" applyFont="1" applyFill="1" applyBorder="1" applyAlignment="1">
      <alignment horizontal="right" vertical="center"/>
    </xf>
    <xf numFmtId="166" fontId="5" fillId="4" borderId="6" xfId="0" applyNumberFormat="1" applyFont="1" applyFill="1" applyBorder="1" applyAlignment="1">
      <alignment horizontal="right" vertical="center"/>
    </xf>
    <xf numFmtId="0" fontId="4" fillId="3" borderId="1" xfId="0" applyNumberFormat="1" applyFont="1" applyFill="1" applyBorder="1" applyAlignment="1">
      <alignment horizontal="center" vertical="center"/>
    </xf>
    <xf numFmtId="0" fontId="5" fillId="4" borderId="4" xfId="0" applyNumberFormat="1" applyFont="1" applyFill="1" applyBorder="1" applyAlignment="1">
      <alignment horizontal="center" vertical="center"/>
    </xf>
    <xf numFmtId="0" fontId="5" fillId="4" borderId="0" xfId="0" applyNumberFormat="1" applyFont="1" applyFill="1" applyBorder="1" applyAlignment="1">
      <alignment vertical="center" wrapText="1"/>
    </xf>
    <xf numFmtId="0" fontId="5" fillId="4" borderId="0" xfId="0" applyNumberFormat="1" applyFont="1" applyFill="1" applyBorder="1" applyAlignment="1">
      <alignment horizontal="center" vertical="center"/>
    </xf>
    <xf numFmtId="0" fontId="2" fillId="2" borderId="0" xfId="0" applyNumberFormat="1" applyFont="1" applyFill="1" applyAlignment="1">
      <alignment vertical="center"/>
    </xf>
    <xf numFmtId="49" fontId="5" fillId="4" borderId="0" xfId="0" applyNumberFormat="1" applyFont="1" applyFill="1" applyBorder="1" applyAlignment="1">
      <alignment vertical="center" wrapText="1"/>
    </xf>
    <xf numFmtId="14" fontId="5" fillId="4" borderId="0" xfId="0" applyNumberFormat="1" applyFont="1" applyFill="1" applyBorder="1" applyAlignment="1">
      <alignment horizontal="left" vertical="center" wrapText="1"/>
    </xf>
    <xf numFmtId="0" fontId="7" fillId="2" borderId="0" xfId="0" applyFont="1" applyFill="1" applyAlignment="1">
      <alignment vertical="center"/>
    </xf>
    <xf numFmtId="0" fontId="2" fillId="2" borderId="10" xfId="0" applyFont="1" applyFill="1" applyBorder="1" applyAlignment="1">
      <alignment horizontal="center" vertical="center"/>
    </xf>
    <xf numFmtId="3" fontId="2" fillId="2" borderId="10" xfId="0" applyNumberFormat="1" applyFont="1" applyFill="1" applyBorder="1" applyAlignment="1">
      <alignment horizontal="right" vertical="center"/>
    </xf>
    <xf numFmtId="3" fontId="2" fillId="2" borderId="8" xfId="0" applyNumberFormat="1" applyFont="1" applyFill="1" applyBorder="1" applyAlignment="1">
      <alignment horizontal="right" vertical="center"/>
    </xf>
    <xf numFmtId="167" fontId="2" fillId="4" borderId="10" xfId="0" applyNumberFormat="1" applyFont="1" applyFill="1" applyBorder="1" applyAlignment="1">
      <alignment horizontal="right" vertical="center"/>
    </xf>
    <xf numFmtId="167" fontId="2" fillId="4" borderId="8" xfId="0" applyNumberFormat="1" applyFont="1" applyFill="1" applyBorder="1" applyAlignment="1">
      <alignment horizontal="right" vertical="center"/>
    </xf>
    <xf numFmtId="0" fontId="2" fillId="2" borderId="0" xfId="0" applyFont="1" applyFill="1" applyAlignment="1">
      <alignment vertical="center" wrapText="1"/>
    </xf>
    <xf numFmtId="0" fontId="0" fillId="0" borderId="0" xfId="0" applyAlignment="1">
      <alignment vertical="center" wrapText="1"/>
    </xf>
  </cellXfs>
  <cellStyles count="2">
    <cellStyle name="Normální" xfId="0" builtinId="0"/>
    <cellStyle name="Procenta"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5FD5-4D85-A033-6B2C6E42F629}"/>
              </c:ext>
            </c:extLst>
          </c:dPt>
          <c:cat>
            <c:strRef>
              <c:f>TRH!$C$7:$E$7</c:f>
              <c:strCache>
                <c:ptCount val="3"/>
                <c:pt idx="0">
                  <c:v>Celkem</c:v>
                </c:pt>
                <c:pt idx="1">
                  <c:v>ŽP</c:v>
                </c:pt>
                <c:pt idx="2">
                  <c:v>NŽP</c:v>
                </c:pt>
              </c:strCache>
            </c:strRef>
          </c:cat>
          <c:val>
            <c:numRef>
              <c:f>TRH!$C$18:$E$18</c:f>
              <c:numCache>
                <c:formatCode>#\ ##0_-;\-#\ ##0_-;0_-;@_-</c:formatCode>
                <c:ptCount val="3"/>
                <c:pt idx="0">
                  <c:v>135738319784</c:v>
                </c:pt>
                <c:pt idx="1">
                  <c:v>39023325406</c:v>
                </c:pt>
                <c:pt idx="2">
                  <c:v>96714994378</c:v>
                </c:pt>
              </c:numCache>
            </c:numRef>
          </c:val>
          <c:extLst>
            <c:ext xmlns:c16="http://schemas.microsoft.com/office/drawing/2014/chart" uri="{C3380CC4-5D6E-409C-BE32-E72D297353CC}">
              <c16:uniqueId val="{0000000A-5FD5-4D85-A033-6B2C6E42F629}"/>
            </c:ext>
          </c:extLst>
        </c:ser>
        <c:ser>
          <c:idx val="1"/>
          <c:order val="1"/>
          <c:tx>
            <c:strRef>
              <c:f>TRH!$B$19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5FD5-4D85-A033-6B2C6E42F629}"/>
              </c:ext>
            </c:extLst>
          </c:dPt>
          <c:cat>
            <c:strRef>
              <c:f>TRH!$C$7:$E$7</c:f>
              <c:strCache>
                <c:ptCount val="3"/>
                <c:pt idx="0">
                  <c:v>Celkem</c:v>
                </c:pt>
                <c:pt idx="1">
                  <c:v>ŽP</c:v>
                </c:pt>
                <c:pt idx="2">
                  <c:v>NŽP</c:v>
                </c:pt>
              </c:strCache>
            </c:strRef>
          </c:cat>
          <c:val>
            <c:numRef>
              <c:f>TRH!$C$19:$E$19</c:f>
              <c:numCache>
                <c:formatCode>#\ ##0_-;\-#\ ##0_-;0_-;@_-</c:formatCode>
                <c:ptCount val="3"/>
                <c:pt idx="0">
                  <c:v>178962971441</c:v>
                </c:pt>
                <c:pt idx="1">
                  <c:v>51548105753</c:v>
                </c:pt>
                <c:pt idx="2">
                  <c:v>127414865688</c:v>
                </c:pt>
              </c:numCache>
            </c:numRef>
          </c:val>
          <c:extLst>
            <c:ext xmlns:c16="http://schemas.microsoft.com/office/drawing/2014/chart" uri="{C3380CC4-5D6E-409C-BE32-E72D297353CC}">
              <c16:uniqueId val="{00000015-5FD5-4D85-A033-6B2C6E42F629}"/>
            </c:ext>
          </c:extLst>
        </c:ser>
        <c:ser>
          <c:idx val="2"/>
          <c:order val="2"/>
          <c:tx>
            <c:strRef>
              <c:f>TRH!$B$20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5FD5-4D85-A033-6B2C6E42F629}"/>
              </c:ext>
            </c:extLst>
          </c:dPt>
          <c:cat>
            <c:strRef>
              <c:f>TRH!$C$7:$E$7</c:f>
              <c:strCache>
                <c:ptCount val="3"/>
                <c:pt idx="0">
                  <c:v>Celkem</c:v>
                </c:pt>
                <c:pt idx="1">
                  <c:v>ŽP</c:v>
                </c:pt>
                <c:pt idx="2">
                  <c:v>NŽP</c:v>
                </c:pt>
              </c:strCache>
            </c:strRef>
          </c:cat>
          <c:val>
            <c:numRef>
              <c:f>TRH!$C$20:$E$20</c:f>
              <c:numCache>
                <c:formatCode>#\ ##0_-;\-#\ ##0_-;0_-;@_-</c:formatCode>
                <c:ptCount val="3"/>
                <c:pt idx="0">
                  <c:v>49181967914</c:v>
                </c:pt>
                <c:pt idx="1">
                  <c:v>13525153748</c:v>
                </c:pt>
                <c:pt idx="2">
                  <c:v>35656814166</c:v>
                </c:pt>
              </c:numCache>
            </c:numRef>
          </c:val>
          <c:extLst>
            <c:ext xmlns:c16="http://schemas.microsoft.com/office/drawing/2014/chart" uri="{C3380CC4-5D6E-409C-BE32-E72D297353CC}">
              <c16:uniqueId val="{00000020-5FD5-4D85-A033-6B2C6E42F629}"/>
            </c:ext>
          </c:extLst>
        </c:ser>
        <c:ser>
          <c:idx val="3"/>
          <c:order val="3"/>
          <c:tx>
            <c:strRef>
              <c:f>TRH!$B$21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5FD5-4D85-A033-6B2C6E42F629}"/>
              </c:ext>
            </c:extLst>
          </c:dPt>
          <c:cat>
            <c:strRef>
              <c:f>TRH!$C$7:$E$7</c:f>
              <c:strCache>
                <c:ptCount val="3"/>
                <c:pt idx="0">
                  <c:v>Celkem</c:v>
                </c:pt>
                <c:pt idx="1">
                  <c:v>ŽP</c:v>
                </c:pt>
                <c:pt idx="2">
                  <c:v>NŽP</c:v>
                </c:pt>
              </c:strCache>
            </c:strRef>
          </c:cat>
          <c:val>
            <c:numRef>
              <c:f>TRH!$C$21:$E$21</c:f>
              <c:numCache>
                <c:formatCode>#\ ##0_-;\-#\ ##0_-;0_-;@_-</c:formatCode>
                <c:ptCount val="3"/>
                <c:pt idx="0">
                  <c:v>96447824198</c:v>
                </c:pt>
                <c:pt idx="1">
                  <c:v>25998064451</c:v>
                </c:pt>
                <c:pt idx="2">
                  <c:v>70449759747</c:v>
                </c:pt>
              </c:numCache>
            </c:numRef>
          </c:val>
          <c:extLst>
            <c:ext xmlns:c16="http://schemas.microsoft.com/office/drawing/2014/chart" uri="{C3380CC4-5D6E-409C-BE32-E72D297353CC}">
              <c16:uniqueId val="{0000002B-5FD5-4D85-A033-6B2C6E42F629}"/>
            </c:ext>
          </c:extLst>
        </c:ser>
        <c:ser>
          <c:idx val="4"/>
          <c:order val="4"/>
          <c:tx>
            <c:strRef>
              <c:f>TRH!$B$22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5FD5-4D85-A033-6B2C6E42F62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5FD5-4D85-A033-6B2C6E42F629}"/>
              </c:ext>
            </c:extLst>
          </c:dPt>
          <c:cat>
            <c:strRef>
              <c:f>TRH!$C$7:$E$7</c:f>
              <c:strCache>
                <c:ptCount val="3"/>
                <c:pt idx="0">
                  <c:v>Celkem</c:v>
                </c:pt>
                <c:pt idx="1">
                  <c:v>ŽP</c:v>
                </c:pt>
                <c:pt idx="2">
                  <c:v>NŽP</c:v>
                </c:pt>
              </c:strCache>
            </c:strRef>
          </c:cat>
          <c:val>
            <c:numRef>
              <c:f>TRH!$C$22:$E$22</c:f>
              <c:numCache>
                <c:formatCode>#\ ##0_-;\-#\ ##0_-;0_-;@_-</c:formatCode>
                <c:ptCount val="3"/>
                <c:pt idx="0">
                  <c:v>143935657276</c:v>
                </c:pt>
                <c:pt idx="1">
                  <c:v>38561710690</c:v>
                </c:pt>
                <c:pt idx="2">
                  <c:v>105373946586</c:v>
                </c:pt>
              </c:numCache>
            </c:numRef>
          </c:val>
          <c:extLst>
            <c:ext xmlns:c16="http://schemas.microsoft.com/office/drawing/2014/chart" uri="{C3380CC4-5D6E-409C-BE32-E72D297353CC}">
              <c16:uniqueId val="{00000037-5FD5-4D85-A033-6B2C6E42F629}"/>
            </c:ext>
          </c:extLst>
        </c:ser>
        <c:ser>
          <c:idx val="5"/>
          <c:order val="5"/>
          <c:tx>
            <c:strRef>
              <c:f>TRH!$B$23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5FD5-4D85-A033-6B2C6E42F62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5FD5-4D85-A033-6B2C6E42F629}"/>
              </c:ext>
            </c:extLst>
          </c:dPt>
          <c:cat>
            <c:strRef>
              <c:f>TRH!$C$7:$E$7</c:f>
              <c:strCache>
                <c:ptCount val="3"/>
                <c:pt idx="0">
                  <c:v>Celkem</c:v>
                </c:pt>
                <c:pt idx="1">
                  <c:v>ŽP</c:v>
                </c:pt>
                <c:pt idx="2">
                  <c:v>NŽP</c:v>
                </c:pt>
              </c:strCache>
            </c:strRef>
          </c:cat>
          <c:val>
            <c:numRef>
              <c:f>TRH!$C$23:$E$23</c:f>
              <c:numCache>
                <c:formatCode>#\ ##0_-;\-#\ ##0_-;0_-;@_-</c:formatCode>
                <c:ptCount val="3"/>
                <c:pt idx="0">
                  <c:v>193479838999</c:v>
                </c:pt>
                <c:pt idx="1">
                  <c:v>54137891694</c:v>
                </c:pt>
                <c:pt idx="2">
                  <c:v>139341947305</c:v>
                </c:pt>
              </c:numCache>
            </c:numRef>
          </c:val>
          <c:extLst>
            <c:ext xmlns:c16="http://schemas.microsoft.com/office/drawing/2014/chart" uri="{C3380CC4-5D6E-409C-BE32-E72D297353CC}">
              <c16:uniqueId val="{00000043-5FD5-4D85-A033-6B2C6E42F629}"/>
            </c:ext>
          </c:extLst>
        </c:ser>
        <c:ser>
          <c:idx val="6"/>
          <c:order val="6"/>
          <c:tx>
            <c:strRef>
              <c:f>TRH!$B$24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5FD5-4D85-A033-6B2C6E42F62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5FD5-4D85-A033-6B2C6E42F629}"/>
              </c:ext>
            </c:extLst>
          </c:dPt>
          <c:cat>
            <c:strRef>
              <c:f>TRH!$C$7:$E$7</c:f>
              <c:strCache>
                <c:ptCount val="3"/>
                <c:pt idx="0">
                  <c:v>Celkem</c:v>
                </c:pt>
                <c:pt idx="1">
                  <c:v>ŽP</c:v>
                </c:pt>
                <c:pt idx="2">
                  <c:v>NŽP</c:v>
                </c:pt>
              </c:strCache>
            </c:strRef>
          </c:cat>
          <c:val>
            <c:numRef>
              <c:f>TRH!$C$24:$E$24</c:f>
              <c:numCache>
                <c:formatCode>#\ ##0_-;\-#\ ##0_-;0_-;@_-</c:formatCode>
                <c:ptCount val="3"/>
                <c:pt idx="0">
                  <c:v>53940532655</c:v>
                </c:pt>
                <c:pt idx="1">
                  <c:v>14610872904</c:v>
                </c:pt>
                <c:pt idx="2">
                  <c:v>39329659751</c:v>
                </c:pt>
              </c:numCache>
            </c:numRef>
          </c:val>
          <c:extLst>
            <c:ext xmlns:c16="http://schemas.microsoft.com/office/drawing/2014/chart" uri="{C3380CC4-5D6E-409C-BE32-E72D297353CC}">
              <c16:uniqueId val="{0000004F-5FD5-4D85-A033-6B2C6E42F629}"/>
            </c:ext>
          </c:extLst>
        </c:ser>
        <c:ser>
          <c:idx val="7"/>
          <c:order val="7"/>
          <c:tx>
            <c:strRef>
              <c:f>TRH!$B$25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5FD5-4D85-A033-6B2C6E42F62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5FD5-4D85-A033-6B2C6E42F62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5FD5-4D85-A033-6B2C6E42F62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5FD5-4D85-A033-6B2C6E42F62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5FD5-4D85-A033-6B2C6E42F62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5FD5-4D85-A033-6B2C6E42F629}"/>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5FD5-4D85-A033-6B2C6E42F629}"/>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5FD5-4D85-A033-6B2C6E42F629}"/>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5FD5-4D85-A033-6B2C6E42F629}"/>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5FD5-4D85-A033-6B2C6E42F629}"/>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5FD5-4D85-A033-6B2C6E42F629}"/>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5FD5-4D85-A033-6B2C6E42F629}"/>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TRH!$C$7:$E$7</c:f>
              <c:strCache>
                <c:ptCount val="3"/>
                <c:pt idx="0">
                  <c:v>Celkem</c:v>
                </c:pt>
                <c:pt idx="1">
                  <c:v>ŽP</c:v>
                </c:pt>
                <c:pt idx="2">
                  <c:v>NŽP</c:v>
                </c:pt>
              </c:strCache>
            </c:strRef>
          </c:cat>
          <c:val>
            <c:numRef>
              <c:f>TRH!$C$25:$E$25</c:f>
              <c:numCache>
                <c:formatCode>#\ ##0_-;\-#\ ##0_-;0_-;@_-</c:formatCode>
                <c:ptCount val="3"/>
                <c:pt idx="0">
                  <c:v>106212826079</c:v>
                </c:pt>
                <c:pt idx="1">
                  <c:v>28969445332</c:v>
                </c:pt>
                <c:pt idx="2">
                  <c:v>77243380747</c:v>
                </c:pt>
              </c:numCache>
            </c:numRef>
          </c:val>
          <c:extLst>
            <c:ext xmlns:c16="http://schemas.microsoft.com/office/drawing/2014/chart" uri="{C3380CC4-5D6E-409C-BE32-E72D297353CC}">
              <c16:uniqueId val="{0000005B-5FD5-4D85-A033-6B2C6E42F629}"/>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TRH!$B$338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1224-40FB-8BBB-D519729A4AF7}"/>
              </c:ext>
            </c:extLst>
          </c:dPt>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TRH!$C$338:$H$338</c:f>
              <c:numCache>
                <c:formatCode>#\ ##0_-;\-#\ ##0_-;0_-;@_-</c:formatCode>
                <c:ptCount val="6"/>
                <c:pt idx="0">
                  <c:v>24179438756</c:v>
                </c:pt>
                <c:pt idx="1">
                  <c:v>22527392874</c:v>
                </c:pt>
                <c:pt idx="2">
                  <c:v>25937004736</c:v>
                </c:pt>
                <c:pt idx="3">
                  <c:v>8712929794</c:v>
                </c:pt>
                <c:pt idx="4">
                  <c:v>8661039581</c:v>
                </c:pt>
                <c:pt idx="5">
                  <c:v>6588533880</c:v>
                </c:pt>
              </c:numCache>
            </c:numRef>
          </c:val>
          <c:extLst>
            <c:ext xmlns:c16="http://schemas.microsoft.com/office/drawing/2014/chart" uri="{C3380CC4-5D6E-409C-BE32-E72D297353CC}">
              <c16:uniqueId val="{0000000A-1224-40FB-8BBB-D519729A4AF7}"/>
            </c:ext>
          </c:extLst>
        </c:ser>
        <c:ser>
          <c:idx val="1"/>
          <c:order val="1"/>
          <c:tx>
            <c:strRef>
              <c:f>TRH!$B$339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1224-40FB-8BBB-D519729A4AF7}"/>
              </c:ext>
            </c:extLst>
          </c:dPt>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TRH!$C$339:$H$339</c:f>
              <c:numCache>
                <c:formatCode>#\ ##0_-;\-#\ ##0_-;0_-;@_-</c:formatCode>
                <c:ptCount val="6"/>
                <c:pt idx="0">
                  <c:v>31978607532</c:v>
                </c:pt>
                <c:pt idx="1">
                  <c:v>30188128391</c:v>
                </c:pt>
                <c:pt idx="2">
                  <c:v>33992103043</c:v>
                </c:pt>
                <c:pt idx="3">
                  <c:v>11156123435</c:v>
                </c:pt>
                <c:pt idx="4">
                  <c:v>11563432477</c:v>
                </c:pt>
                <c:pt idx="5">
                  <c:v>8364012780</c:v>
                </c:pt>
              </c:numCache>
            </c:numRef>
          </c:val>
          <c:extLst>
            <c:ext xmlns:c16="http://schemas.microsoft.com/office/drawing/2014/chart" uri="{C3380CC4-5D6E-409C-BE32-E72D297353CC}">
              <c16:uniqueId val="{00000015-1224-40FB-8BBB-D519729A4AF7}"/>
            </c:ext>
          </c:extLst>
        </c:ser>
        <c:ser>
          <c:idx val="2"/>
          <c:order val="2"/>
          <c:tx>
            <c:strRef>
              <c:f>TRH!$B$340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1224-40FB-8BBB-D519729A4AF7}"/>
              </c:ext>
            </c:extLst>
          </c:dPt>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TRH!$C$340:$H$340</c:f>
              <c:numCache>
                <c:formatCode>#\ ##0_-;\-#\ ##0_-;0_-;@_-</c:formatCode>
                <c:ptCount val="6"/>
                <c:pt idx="0">
                  <c:v>8443973372</c:v>
                </c:pt>
                <c:pt idx="1">
                  <c:v>8129584542</c:v>
                </c:pt>
                <c:pt idx="2">
                  <c:v>9911421362</c:v>
                </c:pt>
                <c:pt idx="3">
                  <c:v>3639463937</c:v>
                </c:pt>
                <c:pt idx="4">
                  <c:v>3020191691</c:v>
                </c:pt>
                <c:pt idx="5">
                  <c:v>2468937434</c:v>
                </c:pt>
              </c:numCache>
            </c:numRef>
          </c:val>
          <c:extLst>
            <c:ext xmlns:c16="http://schemas.microsoft.com/office/drawing/2014/chart" uri="{C3380CC4-5D6E-409C-BE32-E72D297353CC}">
              <c16:uniqueId val="{00000020-1224-40FB-8BBB-D519729A4AF7}"/>
            </c:ext>
          </c:extLst>
        </c:ser>
        <c:ser>
          <c:idx val="3"/>
          <c:order val="3"/>
          <c:tx>
            <c:strRef>
              <c:f>TRH!$B$341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1224-40FB-8BBB-D519729A4AF7}"/>
              </c:ext>
            </c:extLst>
          </c:dPt>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TRH!$C$341:$H$341</c:f>
              <c:numCache>
                <c:formatCode>#\ ##0_-;\-#\ ##0_-;0_-;@_-</c:formatCode>
                <c:ptCount val="6"/>
                <c:pt idx="0">
                  <c:v>17175155154</c:v>
                </c:pt>
                <c:pt idx="1">
                  <c:v>16832888917</c:v>
                </c:pt>
                <c:pt idx="2">
                  <c:v>19039139692</c:v>
                </c:pt>
                <c:pt idx="3">
                  <c:v>6592384346</c:v>
                </c:pt>
                <c:pt idx="4">
                  <c:v>6060350787</c:v>
                </c:pt>
                <c:pt idx="5">
                  <c:v>4666766697</c:v>
                </c:pt>
              </c:numCache>
            </c:numRef>
          </c:val>
          <c:extLst>
            <c:ext xmlns:c16="http://schemas.microsoft.com/office/drawing/2014/chart" uri="{C3380CC4-5D6E-409C-BE32-E72D297353CC}">
              <c16:uniqueId val="{0000002B-1224-40FB-8BBB-D519729A4AF7}"/>
            </c:ext>
          </c:extLst>
        </c:ser>
        <c:ser>
          <c:idx val="4"/>
          <c:order val="4"/>
          <c:tx>
            <c:strRef>
              <c:f>TRH!$B$342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1224-40FB-8BBB-D519729A4AF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1224-40FB-8BBB-D519729A4AF7}"/>
              </c:ext>
            </c:extLst>
          </c:dPt>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TRH!$C$342:$H$342</c:f>
              <c:numCache>
                <c:formatCode>#\ ##0_-;\-#\ ##0_-;0_-;@_-</c:formatCode>
                <c:ptCount val="6"/>
                <c:pt idx="0">
                  <c:v>25415878997</c:v>
                </c:pt>
                <c:pt idx="1">
                  <c:v>25215208867</c:v>
                </c:pt>
                <c:pt idx="2">
                  <c:v>28585545583</c:v>
                </c:pt>
                <c:pt idx="3">
                  <c:v>9449758202</c:v>
                </c:pt>
                <c:pt idx="4">
                  <c:v>9174940760</c:v>
                </c:pt>
                <c:pt idx="5">
                  <c:v>7285347262</c:v>
                </c:pt>
              </c:numCache>
            </c:numRef>
          </c:val>
          <c:extLst>
            <c:ext xmlns:c16="http://schemas.microsoft.com/office/drawing/2014/chart" uri="{C3380CC4-5D6E-409C-BE32-E72D297353CC}">
              <c16:uniqueId val="{00000037-1224-40FB-8BBB-D519729A4AF7}"/>
            </c:ext>
          </c:extLst>
        </c:ser>
        <c:ser>
          <c:idx val="5"/>
          <c:order val="5"/>
          <c:tx>
            <c:strRef>
              <c:f>TRH!$B$343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1224-40FB-8BBB-D519729A4AF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1224-40FB-8BBB-D519729A4AF7}"/>
              </c:ext>
            </c:extLst>
          </c:dPt>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TRH!$C$343:$H$343</c:f>
              <c:numCache>
                <c:formatCode>#\ ##0_-;\-#\ ##0_-;0_-;@_-</c:formatCode>
                <c:ptCount val="6"/>
                <c:pt idx="0">
                  <c:v>33674250826</c:v>
                </c:pt>
                <c:pt idx="1">
                  <c:v>33865145580</c:v>
                </c:pt>
                <c:pt idx="2">
                  <c:v>37340870540</c:v>
                </c:pt>
                <c:pt idx="3">
                  <c:v>12104987872</c:v>
                </c:pt>
                <c:pt idx="4">
                  <c:v>12755764909</c:v>
                </c:pt>
                <c:pt idx="5">
                  <c:v>9401406756</c:v>
                </c:pt>
              </c:numCache>
            </c:numRef>
          </c:val>
          <c:extLst>
            <c:ext xmlns:c16="http://schemas.microsoft.com/office/drawing/2014/chart" uri="{C3380CC4-5D6E-409C-BE32-E72D297353CC}">
              <c16:uniqueId val="{00000043-1224-40FB-8BBB-D519729A4AF7}"/>
            </c:ext>
          </c:extLst>
        </c:ser>
        <c:ser>
          <c:idx val="6"/>
          <c:order val="6"/>
          <c:tx>
            <c:strRef>
              <c:f>TRH!$B$344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1224-40FB-8BBB-D519729A4AF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1224-40FB-8BBB-D519729A4AF7}"/>
              </c:ext>
            </c:extLst>
          </c:dPt>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TRH!$C$344:$H$344</c:f>
              <c:numCache>
                <c:formatCode>#\ ##0_-;\-#\ ##0_-;0_-;@_-</c:formatCode>
                <c:ptCount val="6"/>
                <c:pt idx="0">
                  <c:v>8924729363</c:v>
                </c:pt>
                <c:pt idx="1">
                  <c:v>9223870702</c:v>
                </c:pt>
                <c:pt idx="2">
                  <c:v>11004186309</c:v>
                </c:pt>
                <c:pt idx="3">
                  <c:v>3919481795</c:v>
                </c:pt>
                <c:pt idx="4">
                  <c:v>3344585883</c:v>
                </c:pt>
                <c:pt idx="5">
                  <c:v>2861918137</c:v>
                </c:pt>
              </c:numCache>
            </c:numRef>
          </c:val>
          <c:extLst>
            <c:ext xmlns:c16="http://schemas.microsoft.com/office/drawing/2014/chart" uri="{C3380CC4-5D6E-409C-BE32-E72D297353CC}">
              <c16:uniqueId val="{0000004F-1224-40FB-8BBB-D519729A4AF7}"/>
            </c:ext>
          </c:extLst>
        </c:ser>
        <c:ser>
          <c:idx val="7"/>
          <c:order val="7"/>
          <c:tx>
            <c:strRef>
              <c:f>TRH!$B$345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1224-40FB-8BBB-D519729A4AF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1224-40FB-8BBB-D519729A4AF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1224-40FB-8BBB-D519729A4AF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1224-40FB-8BBB-D519729A4AF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1224-40FB-8BBB-D519729A4AF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1224-40FB-8BBB-D519729A4AF7}"/>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1224-40FB-8BBB-D519729A4AF7}"/>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1224-40FB-8BBB-D519729A4AF7}"/>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1224-40FB-8BBB-D519729A4AF7}"/>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1224-40FB-8BBB-D519729A4AF7}"/>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1224-40FB-8BBB-D519729A4AF7}"/>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1224-40FB-8BBB-D519729A4AF7}"/>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TRH!$C$345:$H$345</c:f>
              <c:numCache>
                <c:formatCode>#\ ##0_-;\-#\ ##0_-;0_-;@_-</c:formatCode>
                <c:ptCount val="6"/>
                <c:pt idx="0">
                  <c:v>18158067462</c:v>
                </c:pt>
                <c:pt idx="1">
                  <c:v>18885019981</c:v>
                </c:pt>
                <c:pt idx="2">
                  <c:v>20916900836</c:v>
                </c:pt>
                <c:pt idx="3">
                  <c:v>7080112585</c:v>
                </c:pt>
                <c:pt idx="4">
                  <c:v>6709328736</c:v>
                </c:pt>
                <c:pt idx="5">
                  <c:v>5392170387</c:v>
                </c:pt>
              </c:numCache>
            </c:numRef>
          </c:val>
          <c:extLst>
            <c:ext xmlns:c16="http://schemas.microsoft.com/office/drawing/2014/chart" uri="{C3380CC4-5D6E-409C-BE32-E72D297353CC}">
              <c16:uniqueId val="{0000005B-1224-40FB-8BBB-D519729A4AF7}"/>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TRH!$B$354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DD24-48E1-BA11-96B240E4F44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DD24-48E1-BA11-96B240E4F44B}"/>
              </c:ext>
            </c:extLst>
          </c:dPt>
          <c:dLbls>
            <c:delete val="1"/>
          </c:dLbls>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TRH!$C$354:$H$354</c:f>
              <c:numCache>
                <c:formatCode>#\ ##0.0_ %_-;\-#\ ##0.0_ %_-;0.0_ %_-;@" %"_-</c:formatCode>
                <c:ptCount val="6"/>
                <c:pt idx="0">
                  <c:v>8.0327312087979719E-2</c:v>
                </c:pt>
                <c:pt idx="1">
                  <c:v>0.15309922288062983</c:v>
                </c:pt>
                <c:pt idx="2">
                  <c:v>0.17747458242428116</c:v>
                </c:pt>
                <c:pt idx="3">
                  <c:v>0.13435228393483944</c:v>
                </c:pt>
                <c:pt idx="4">
                  <c:v>6.3244590882922669E-2</c:v>
                </c:pt>
                <c:pt idx="5">
                  <c:v>0.29475407187361369</c:v>
                </c:pt>
              </c:numCache>
            </c:numRef>
          </c:val>
          <c:extLst>
            <c:ext xmlns:c16="http://schemas.microsoft.com/office/drawing/2014/chart" uri="{C3380CC4-5D6E-409C-BE32-E72D297353CC}">
              <c16:uniqueId val="{0000000B-DD24-48E1-BA11-96B240E4F44B}"/>
            </c:ext>
          </c:extLst>
        </c:ser>
        <c:ser>
          <c:idx val="1"/>
          <c:order val="1"/>
          <c:tx>
            <c:strRef>
              <c:f>TRH!$B$355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DD24-48E1-BA11-96B240E4F44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DD24-48E1-BA11-96B240E4F44B}"/>
              </c:ext>
            </c:extLst>
          </c:dPt>
          <c:dLbls>
            <c:delete val="1"/>
          </c:dLbls>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TRH!$C$355:$H$355</c:f>
              <c:numCache>
                <c:formatCode>#\ ##0.0_ %_-;\-#\ ##0.0_ %_-;0.0_ %_-;@" %"_-</c:formatCode>
                <c:ptCount val="6"/>
                <c:pt idx="0">
                  <c:v>8.4739919321847657E-2</c:v>
                </c:pt>
                <c:pt idx="1">
                  <c:v>0.15627461156004507</c:v>
                </c:pt>
                <c:pt idx="2">
                  <c:v>0.15685855348176081</c:v>
                </c:pt>
                <c:pt idx="3">
                  <c:v>0.11896617112260777</c:v>
                </c:pt>
                <c:pt idx="4">
                  <c:v>6.532520947996967E-2</c:v>
                </c:pt>
                <c:pt idx="5">
                  <c:v>0.26225924787618315</c:v>
                </c:pt>
              </c:numCache>
            </c:numRef>
          </c:val>
          <c:extLst>
            <c:ext xmlns:c16="http://schemas.microsoft.com/office/drawing/2014/chart" uri="{C3380CC4-5D6E-409C-BE32-E72D297353CC}">
              <c16:uniqueId val="{00000017-DD24-48E1-BA11-96B240E4F44B}"/>
            </c:ext>
          </c:extLst>
        </c:ser>
        <c:ser>
          <c:idx val="2"/>
          <c:order val="2"/>
          <c:tx>
            <c:strRef>
              <c:f>TRH!$B$356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DD24-48E1-BA11-96B240E4F44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DD24-48E1-BA11-96B240E4F44B}"/>
              </c:ext>
            </c:extLst>
          </c:dPt>
          <c:dLbls>
            <c:delete val="1"/>
          </c:dLbls>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TRH!$C$356:$H$356</c:f>
              <c:numCache>
                <c:formatCode>#\ ##0.0_ %_-;\-#\ ##0.0_ %_-;0.0_ %_-;@" %"_-</c:formatCode>
                <c:ptCount val="6"/>
                <c:pt idx="0">
                  <c:v>5.5991073452700935E-2</c:v>
                </c:pt>
                <c:pt idx="1">
                  <c:v>0.12160594428285743</c:v>
                </c:pt>
                <c:pt idx="2">
                  <c:v>5.7823475841282557E-2</c:v>
                </c:pt>
                <c:pt idx="3">
                  <c:v>8.167387288933714E-2</c:v>
                </c:pt>
                <c:pt idx="4">
                  <c:v>6.1642190192339408E-2</c:v>
                </c:pt>
                <c:pt idx="5">
                  <c:v>0.14162386916735481</c:v>
                </c:pt>
              </c:numCache>
            </c:numRef>
          </c:val>
          <c:extLst>
            <c:ext xmlns:c16="http://schemas.microsoft.com/office/drawing/2014/chart" uri="{C3380CC4-5D6E-409C-BE32-E72D297353CC}">
              <c16:uniqueId val="{00000023-DD24-48E1-BA11-96B240E4F44B}"/>
            </c:ext>
          </c:extLst>
        </c:ser>
        <c:ser>
          <c:idx val="3"/>
          <c:order val="3"/>
          <c:tx>
            <c:strRef>
              <c:f>TRH!$B$357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DD24-48E1-BA11-96B240E4F44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DD24-48E1-BA11-96B240E4F44B}"/>
              </c:ext>
            </c:extLst>
          </c:dPt>
          <c:dLbls>
            <c:delete val="1"/>
          </c:dLbls>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TRH!$C$357:$H$357</c:f>
              <c:numCache>
                <c:formatCode>#\ ##0.0_ %_-;\-#\ ##0.0_ %_-;0.0_ %_-;@" %"_-</c:formatCode>
                <c:ptCount val="6"/>
                <c:pt idx="0">
                  <c:v>5.2804965836783735E-2</c:v>
                </c:pt>
                <c:pt idx="1">
                  <c:v>0.12145866384385262</c:v>
                </c:pt>
                <c:pt idx="2">
                  <c:v>8.2475371382122242E-2</c:v>
                </c:pt>
                <c:pt idx="3">
                  <c:v>8.1031634079957282E-2</c:v>
                </c:pt>
                <c:pt idx="4">
                  <c:v>6.0043963782594023E-2</c:v>
                </c:pt>
                <c:pt idx="5">
                  <c:v>0.10689959871322907</c:v>
                </c:pt>
              </c:numCache>
            </c:numRef>
          </c:val>
          <c:extLst>
            <c:ext xmlns:c16="http://schemas.microsoft.com/office/drawing/2014/chart" uri="{C3380CC4-5D6E-409C-BE32-E72D297353CC}">
              <c16:uniqueId val="{0000002F-DD24-48E1-BA11-96B240E4F44B}"/>
            </c:ext>
          </c:extLst>
        </c:ser>
        <c:ser>
          <c:idx val="4"/>
          <c:order val="4"/>
          <c:tx>
            <c:strRef>
              <c:f>TRH!$B$358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DD24-48E1-BA11-96B240E4F44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DD24-48E1-BA11-96B240E4F44B}"/>
              </c:ext>
            </c:extLst>
          </c:dPt>
          <c:dLbls>
            <c:delete val="1"/>
          </c:dLbls>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TRH!$C$358:$H$358</c:f>
              <c:numCache>
                <c:formatCode>#\ ##0.0_ %_-;\-#\ ##0.0_ %_-;0.0_ %_-;@" %"_-</c:formatCode>
                <c:ptCount val="6"/>
                <c:pt idx="0">
                  <c:v>5.1136019056405191E-2</c:v>
                </c:pt>
                <c:pt idx="1">
                  <c:v>0.11931322936628597</c:v>
                </c:pt>
                <c:pt idx="2">
                  <c:v>0.10211436802199003</c:v>
                </c:pt>
                <c:pt idx="3">
                  <c:v>8.4567238049754856E-2</c:v>
                </c:pt>
                <c:pt idx="4">
                  <c:v>5.9334814740641617E-2</c:v>
                </c:pt>
                <c:pt idx="5">
                  <c:v>0.10576152368514502</c:v>
                </c:pt>
              </c:numCache>
            </c:numRef>
          </c:val>
          <c:extLst>
            <c:ext xmlns:c16="http://schemas.microsoft.com/office/drawing/2014/chart" uri="{C3380CC4-5D6E-409C-BE32-E72D297353CC}">
              <c16:uniqueId val="{0000003B-DD24-48E1-BA11-96B240E4F44B}"/>
            </c:ext>
          </c:extLst>
        </c:ser>
        <c:ser>
          <c:idx val="5"/>
          <c:order val="5"/>
          <c:tx>
            <c:strRef>
              <c:f>TRH!$B$359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DD24-48E1-BA11-96B240E4F44B}"/>
              </c:ext>
            </c:extLst>
          </c:dPt>
          <c:dLbls>
            <c:delete val="1"/>
          </c:dLbls>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TRH!$C$359:$H$359</c:f>
              <c:numCache>
                <c:formatCode>#\ ##0.0_ %_-;\-#\ ##0.0_ %_-;0.0_ %_-;@" %"_-</c:formatCode>
                <c:ptCount val="6"/>
                <c:pt idx="0">
                  <c:v>5.3024300457836349E-2</c:v>
                </c:pt>
                <c:pt idx="1">
                  <c:v>0.12180341693843566</c:v>
                </c:pt>
                <c:pt idx="2">
                  <c:v>9.8516043351710492E-2</c:v>
                </c:pt>
                <c:pt idx="3">
                  <c:v>8.5053239373735989E-2</c:v>
                </c:pt>
                <c:pt idx="4">
                  <c:v>0.10311232710283758</c:v>
                </c:pt>
                <c:pt idx="5">
                  <c:v>0.12403065409950265</c:v>
                </c:pt>
              </c:numCache>
            </c:numRef>
          </c:val>
          <c:extLst>
            <c:ext xmlns:c16="http://schemas.microsoft.com/office/drawing/2014/chart" uri="{C3380CC4-5D6E-409C-BE32-E72D297353CC}">
              <c16:uniqueId val="{00000046-DD24-48E1-BA11-96B240E4F44B}"/>
            </c:ext>
          </c:extLst>
        </c:ser>
        <c:ser>
          <c:idx val="6"/>
          <c:order val="6"/>
          <c:tx>
            <c:strRef>
              <c:f>TRH!$B$360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DD24-48E1-BA11-96B240E4F44B}"/>
              </c:ext>
            </c:extLst>
          </c:dPt>
          <c:dLbls>
            <c:delete val="1"/>
          </c:dLbls>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TRH!$C$360:$H$360</c:f>
              <c:numCache>
                <c:formatCode>#\ ##0.0_ %_-;\-#\ ##0.0_ %_-;0.0_ %_-;@" %"_-</c:formatCode>
                <c:ptCount val="6"/>
                <c:pt idx="0">
                  <c:v>5.6934806615351885E-2</c:v>
                </c:pt>
                <c:pt idx="1">
                  <c:v>0.13460542225086325</c:v>
                </c:pt>
                <c:pt idx="2">
                  <c:v>0.11025310165801416</c:v>
                </c:pt>
                <c:pt idx="3">
                  <c:v>7.6939313824007316E-2</c:v>
                </c:pt>
                <c:pt idx="4">
                  <c:v>0.10740847773559414</c:v>
                </c:pt>
                <c:pt idx="5">
                  <c:v>0.15916997230801444</c:v>
                </c:pt>
              </c:numCache>
            </c:numRef>
          </c:val>
          <c:extLst>
            <c:ext xmlns:c16="http://schemas.microsoft.com/office/drawing/2014/chart" uri="{C3380CC4-5D6E-409C-BE32-E72D297353CC}">
              <c16:uniqueId val="{00000051-DD24-48E1-BA11-96B240E4F44B}"/>
            </c:ext>
          </c:extLst>
        </c:ser>
        <c:ser>
          <c:idx val="7"/>
          <c:order val="7"/>
          <c:tx>
            <c:strRef>
              <c:f>TRH!$B$361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DD24-48E1-BA11-96B240E4F44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DD24-48E1-BA11-96B240E4F44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DD24-48E1-BA11-96B240E4F44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DD24-48E1-BA11-96B240E4F44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DD24-48E1-BA11-96B240E4F44B}"/>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DD24-48E1-BA11-96B240E4F44B}"/>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DD24-48E1-BA11-96B240E4F44B}"/>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DD24-48E1-BA11-96B240E4F44B}"/>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DD24-48E1-BA11-96B240E4F44B}"/>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DD24-48E1-BA11-96B240E4F44B}"/>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DD24-48E1-BA11-96B240E4F44B}"/>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TRH!$C$361:$H$361</c:f>
              <c:numCache>
                <c:formatCode>#\ ##0.0_ %_-;\-#\ ##0.0_ %_-;0.0_ %_-;@" %"_-</c:formatCode>
                <c:ptCount val="6"/>
                <c:pt idx="0">
                  <c:v>5.722872947503399E-2</c:v>
                </c:pt>
                <c:pt idx="1">
                  <c:v>0.12191199467415825</c:v>
                </c:pt>
                <c:pt idx="2">
                  <c:v>9.8626365181248676E-2</c:v>
                </c:pt>
                <c:pt idx="3">
                  <c:v>7.3983586726998674E-2</c:v>
                </c:pt>
                <c:pt idx="4">
                  <c:v>0.10708587205745856</c:v>
                </c:pt>
                <c:pt idx="5">
                  <c:v>0.15544031598286678</c:v>
                </c:pt>
              </c:numCache>
            </c:numRef>
          </c:val>
          <c:extLst>
            <c:ext xmlns:c16="http://schemas.microsoft.com/office/drawing/2014/chart" uri="{C3380CC4-5D6E-409C-BE32-E72D297353CC}">
              <c16:uniqueId val="{0000005D-DD24-48E1-BA11-96B240E4F44B}"/>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TRH!$B$274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CBAB-41C8-87D6-7CE9FAC0BF7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CBAB-41C8-87D6-7CE9FAC0BF7C}"/>
              </c:ext>
            </c:extLst>
          </c:dPt>
          <c:dLbls>
            <c:delete val="1"/>
          </c:dLbls>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TRH!$C$274:$F$274</c:f>
              <c:numCache>
                <c:formatCode>#\ ##0.0_ %_-;\-#\ ##0.0_ %_-;0.0_ %_-;@" %"_-</c:formatCode>
                <c:ptCount val="4"/>
                <c:pt idx="0">
                  <c:v>-8.476588534259577E-2</c:v>
                </c:pt>
                <c:pt idx="1">
                  <c:v>1.4307774601328038E-2</c:v>
                </c:pt>
                <c:pt idx="2">
                  <c:v>0.33832859914505731</c:v>
                </c:pt>
                <c:pt idx="3">
                  <c:v>8.7772127163864955E-2</c:v>
                </c:pt>
              </c:numCache>
            </c:numRef>
          </c:val>
          <c:extLst>
            <c:ext xmlns:c16="http://schemas.microsoft.com/office/drawing/2014/chart" uri="{C3380CC4-5D6E-409C-BE32-E72D297353CC}">
              <c16:uniqueId val="{0000000B-CBAB-41C8-87D6-7CE9FAC0BF7C}"/>
            </c:ext>
          </c:extLst>
        </c:ser>
        <c:ser>
          <c:idx val="1"/>
          <c:order val="1"/>
          <c:tx>
            <c:strRef>
              <c:f>TRH!$B$275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CBAB-41C8-87D6-7CE9FAC0BF7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CBAB-41C8-87D6-7CE9FAC0BF7C}"/>
              </c:ext>
            </c:extLst>
          </c:dPt>
          <c:dLbls>
            <c:delete val="1"/>
          </c:dLbls>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TRH!$C$275:$F$275</c:f>
              <c:numCache>
                <c:formatCode>#\ ##0.0_ %_-;\-#\ ##0.0_ %_-;0.0_ %_-;@" %"_-</c:formatCode>
                <c:ptCount val="4"/>
                <c:pt idx="0">
                  <c:v>-0.10303056307092429</c:v>
                </c:pt>
                <c:pt idx="1">
                  <c:v>-0.10940257671706211</c:v>
                </c:pt>
                <c:pt idx="2">
                  <c:v>6.9276522489920334E-2</c:v>
                </c:pt>
                <c:pt idx="3">
                  <c:v>7.9388792914669493E-2</c:v>
                </c:pt>
              </c:numCache>
            </c:numRef>
          </c:val>
          <c:extLst>
            <c:ext xmlns:c16="http://schemas.microsoft.com/office/drawing/2014/chart" uri="{C3380CC4-5D6E-409C-BE32-E72D297353CC}">
              <c16:uniqueId val="{00000017-CBAB-41C8-87D6-7CE9FAC0BF7C}"/>
            </c:ext>
          </c:extLst>
        </c:ser>
        <c:ser>
          <c:idx val="2"/>
          <c:order val="2"/>
          <c:tx>
            <c:strRef>
              <c:f>TRH!$B$276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CBAB-41C8-87D6-7CE9FAC0BF7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BAB-41C8-87D6-7CE9FAC0BF7C}"/>
              </c:ext>
            </c:extLst>
          </c:dPt>
          <c:dLbls>
            <c:delete val="1"/>
          </c:dLbls>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TRH!$C$276:$F$276</c:f>
              <c:numCache>
                <c:formatCode>#\ ##0.0_ %_-;\-#\ ##0.0_ %_-;0.0_ %_-;@" %"_-</c:formatCode>
                <c:ptCount val="4"/>
                <c:pt idx="0">
                  <c:v>-9.4579295985386946E-2</c:v>
                </c:pt>
                <c:pt idx="1">
                  <c:v>-0.11677035307241024</c:v>
                </c:pt>
                <c:pt idx="2">
                  <c:v>7.0255244873011602E-2</c:v>
                </c:pt>
                <c:pt idx="3">
                  <c:v>8.0078656350975219E-2</c:v>
                </c:pt>
              </c:numCache>
            </c:numRef>
          </c:val>
          <c:extLst>
            <c:ext xmlns:c16="http://schemas.microsoft.com/office/drawing/2014/chart" uri="{C3380CC4-5D6E-409C-BE32-E72D297353CC}">
              <c16:uniqueId val="{00000023-CBAB-41C8-87D6-7CE9FAC0BF7C}"/>
            </c:ext>
          </c:extLst>
        </c:ser>
        <c:ser>
          <c:idx val="3"/>
          <c:order val="3"/>
          <c:tx>
            <c:strRef>
              <c:f>TRH!$B$277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CBAB-41C8-87D6-7CE9FAC0BF7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BAB-41C8-87D6-7CE9FAC0BF7C}"/>
              </c:ext>
            </c:extLst>
          </c:dPt>
          <c:dLbls>
            <c:delete val="1"/>
          </c:dLbls>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TRH!$C$277:$F$277</c:f>
              <c:numCache>
                <c:formatCode>#\ ##0.0_ %_-;\-#\ ##0.0_ %_-;0.0_ %_-;@" %"_-</c:formatCode>
                <c:ptCount val="4"/>
                <c:pt idx="0">
                  <c:v>-8.6918593776886599E-2</c:v>
                </c:pt>
                <c:pt idx="1">
                  <c:v>-0.15143252198029344</c:v>
                </c:pt>
                <c:pt idx="2">
                  <c:v>6.2663010767070038E-3</c:v>
                </c:pt>
                <c:pt idx="3">
                  <c:v>7.2509043843435483E-2</c:v>
                </c:pt>
              </c:numCache>
            </c:numRef>
          </c:val>
          <c:extLst>
            <c:ext xmlns:c16="http://schemas.microsoft.com/office/drawing/2014/chart" uri="{C3380CC4-5D6E-409C-BE32-E72D297353CC}">
              <c16:uniqueId val="{0000002F-CBAB-41C8-87D6-7CE9FAC0BF7C}"/>
            </c:ext>
          </c:extLst>
        </c:ser>
        <c:ser>
          <c:idx val="4"/>
          <c:order val="4"/>
          <c:tx>
            <c:strRef>
              <c:f>TRH!$B$278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CBAB-41C8-87D6-7CE9FAC0BF7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BAB-41C8-87D6-7CE9FAC0BF7C}"/>
              </c:ext>
            </c:extLst>
          </c:dPt>
          <c:dLbls>
            <c:delete val="1"/>
          </c:dLbls>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TRH!$C$278:$F$278</c:f>
              <c:numCache>
                <c:formatCode>#\ ##0.0_ %_-;\-#\ ##0.0_ %_-;0.0_ %_-;@" %"_-</c:formatCode>
                <c:ptCount val="4"/>
                <c:pt idx="0">
                  <c:v>-8.287746170678334E-2</c:v>
                </c:pt>
                <c:pt idx="1">
                  <c:v>-0.15408903084464887</c:v>
                </c:pt>
                <c:pt idx="2">
                  <c:v>1.3022749625523078E-2</c:v>
                </c:pt>
                <c:pt idx="3">
                  <c:v>8.0123259466704733E-2</c:v>
                </c:pt>
              </c:numCache>
            </c:numRef>
          </c:val>
          <c:extLst>
            <c:ext xmlns:c16="http://schemas.microsoft.com/office/drawing/2014/chart" uri="{C3380CC4-5D6E-409C-BE32-E72D297353CC}">
              <c16:uniqueId val="{0000003B-CBAB-41C8-87D6-7CE9FAC0BF7C}"/>
            </c:ext>
          </c:extLst>
        </c:ser>
        <c:ser>
          <c:idx val="5"/>
          <c:order val="5"/>
          <c:tx>
            <c:strRef>
              <c:f>TRH!$B$279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CBAB-41C8-87D6-7CE9FAC0BF7C}"/>
              </c:ext>
            </c:extLst>
          </c:dPt>
          <c:dLbls>
            <c:delete val="1"/>
          </c:dLbls>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TRH!$C$279:$F$279</c:f>
              <c:numCache>
                <c:formatCode>#\ ##0.0_ %_-;\-#\ ##0.0_ %_-;0.0_ %_-;@" %"_-</c:formatCode>
                <c:ptCount val="4"/>
                <c:pt idx="0">
                  <c:v>-0.18484269478730808</c:v>
                </c:pt>
                <c:pt idx="1">
                  <c:v>0.18811432791174298</c:v>
                </c:pt>
                <c:pt idx="2">
                  <c:v>6.8841144064786919E-2</c:v>
                </c:pt>
                <c:pt idx="3">
                  <c:v>0.12293910526624252</c:v>
                </c:pt>
              </c:numCache>
            </c:numRef>
          </c:val>
          <c:extLst>
            <c:ext xmlns:c16="http://schemas.microsoft.com/office/drawing/2014/chart" uri="{C3380CC4-5D6E-409C-BE32-E72D297353CC}">
              <c16:uniqueId val="{00000046-CBAB-41C8-87D6-7CE9FAC0BF7C}"/>
            </c:ext>
          </c:extLst>
        </c:ser>
        <c:ser>
          <c:idx val="6"/>
          <c:order val="6"/>
          <c:tx>
            <c:strRef>
              <c:f>TRH!$B$280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CBAB-41C8-87D6-7CE9FAC0BF7C}"/>
              </c:ext>
            </c:extLst>
          </c:dPt>
          <c:dLbls>
            <c:delete val="1"/>
          </c:dLbls>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TRH!$C$280:$F$280</c:f>
              <c:numCache>
                <c:formatCode>#\ ##0.0_ %_-;\-#\ ##0.0_ %_-;0.0_ %_-;@" %"_-</c:formatCode>
                <c:ptCount val="4"/>
                <c:pt idx="0">
                  <c:v>-0.10620393269815531</c:v>
                </c:pt>
                <c:pt idx="1">
                  <c:v>0.11027470930447003</c:v>
                </c:pt>
                <c:pt idx="2">
                  <c:v>7.8091514544546881E-2</c:v>
                </c:pt>
                <c:pt idx="3">
                  <c:v>0.10827364039293497</c:v>
                </c:pt>
              </c:numCache>
            </c:numRef>
          </c:val>
          <c:extLst>
            <c:ext xmlns:c16="http://schemas.microsoft.com/office/drawing/2014/chart" uri="{C3380CC4-5D6E-409C-BE32-E72D297353CC}">
              <c16:uniqueId val="{00000051-CBAB-41C8-87D6-7CE9FAC0BF7C}"/>
            </c:ext>
          </c:extLst>
        </c:ser>
        <c:ser>
          <c:idx val="7"/>
          <c:order val="7"/>
          <c:tx>
            <c:strRef>
              <c:f>TRH!$B$281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CBAB-41C8-87D6-7CE9FAC0BF7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CBAB-41C8-87D6-7CE9FAC0BF7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CBAB-41C8-87D6-7CE9FAC0BF7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CBAB-41C8-87D6-7CE9FAC0BF7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CBAB-41C8-87D6-7CE9FAC0BF7C}"/>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CBAB-41C8-87D6-7CE9FAC0BF7C}"/>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CBAB-41C8-87D6-7CE9FAC0BF7C}"/>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CBAB-41C8-87D6-7CE9FAC0BF7C}"/>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CBAB-41C8-87D6-7CE9FAC0BF7C}"/>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CBAB-41C8-87D6-7CE9FAC0BF7C}"/>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CBAB-41C8-87D6-7CE9FAC0BF7C}"/>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TRH!$C$281:$F$281</c:f>
              <c:numCache>
                <c:formatCode>#\ ##0.0_ %_-;\-#\ ##0.0_ %_-;0.0_ %_-;@" %"_-</c:formatCode>
                <c:ptCount val="4"/>
                <c:pt idx="0">
                  <c:v>-0.11762745824224685</c:v>
                </c:pt>
                <c:pt idx="1">
                  <c:v>0.16953434149127466</c:v>
                </c:pt>
                <c:pt idx="2">
                  <c:v>8.259678806044457E-2</c:v>
                </c:pt>
                <c:pt idx="3">
                  <c:v>0.10210495700227029</c:v>
                </c:pt>
              </c:numCache>
            </c:numRef>
          </c:val>
          <c:extLst>
            <c:ext xmlns:c16="http://schemas.microsoft.com/office/drawing/2014/chart" uri="{C3380CC4-5D6E-409C-BE32-E72D297353CC}">
              <c16:uniqueId val="{0000005D-CBAB-41C8-87D6-7CE9FAC0BF7C}"/>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TRH!$B$265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0508-4774-B080-786EBB6F7C55}"/>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0508-4774-B080-786EBB6F7C55}"/>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0508-4774-B080-786EBB6F7C55}"/>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0508-4774-B080-786EBB6F7C55}"/>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0508-4774-B080-786EBB6F7C55}"/>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0508-4774-B080-786EBB6F7C55}"/>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0508-4774-B080-786EBB6F7C55}"/>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0508-4774-B080-786EBB6F7C55}"/>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TRH!$C$265:$F$265</c:f>
              <c:numCache>
                <c:formatCode>#\ ##0_-;\-#\ ##0_-;0_-;@_-</c:formatCode>
                <c:ptCount val="4"/>
                <c:pt idx="0">
                  <c:v>1615340</c:v>
                </c:pt>
                <c:pt idx="1">
                  <c:v>1490768</c:v>
                </c:pt>
                <c:pt idx="2">
                  <c:v>1791846</c:v>
                </c:pt>
                <c:pt idx="3">
                  <c:v>253882</c:v>
                </c:pt>
              </c:numCache>
            </c:numRef>
          </c:val>
          <c:extLst>
            <c:ext xmlns:c16="http://schemas.microsoft.com/office/drawing/2014/chart" uri="{C3380CC4-5D6E-409C-BE32-E72D297353CC}">
              <c16:uniqueId val="{00000008-0508-4774-B080-786EBB6F7C55}"/>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TRH!$B$425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78C-4A59-9ADE-03F0FC934B41}"/>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78C-4A59-9ADE-03F0FC934B41}"/>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478C-4A59-9ADE-03F0FC934B41}"/>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478C-4A59-9ADE-03F0FC934B41}"/>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478C-4A59-9ADE-03F0FC934B41}"/>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478C-4A59-9ADE-03F0FC934B41}"/>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478C-4A59-9ADE-03F0FC934B41}"/>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478C-4A59-9ADE-03F0FC934B41}"/>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478C-4A59-9ADE-03F0FC934B41}"/>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478C-4A59-9ADE-03F0FC934B41}"/>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478C-4A59-9ADE-03F0FC934B41}"/>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478C-4A59-9ADE-03F0FC934B41}"/>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TRH!$C$425:$H$425</c:f>
              <c:numCache>
                <c:formatCode>#\ ##0_-;\-#\ ##0_-;0_-;@_-</c:formatCode>
                <c:ptCount val="6"/>
                <c:pt idx="0">
                  <c:v>8718286</c:v>
                </c:pt>
                <c:pt idx="1">
                  <c:v>2741345</c:v>
                </c:pt>
                <c:pt idx="2">
                  <c:v>7271269</c:v>
                </c:pt>
                <c:pt idx="3">
                  <c:v>2715098</c:v>
                </c:pt>
                <c:pt idx="4">
                  <c:v>1132409</c:v>
                </c:pt>
                <c:pt idx="5">
                  <c:v>2458288</c:v>
                </c:pt>
              </c:numCache>
            </c:numRef>
          </c:val>
          <c:extLst>
            <c:ext xmlns:c16="http://schemas.microsoft.com/office/drawing/2014/chart" uri="{C3380CC4-5D6E-409C-BE32-E72D297353CC}">
              <c16:uniqueId val="{0000000C-478C-4A59-9ADE-03F0FC934B4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TRH!$B$418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47A9-4894-B143-2A83F418D24C}"/>
              </c:ext>
            </c:extLst>
          </c:dPt>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TRH!$C$418:$H$418</c:f>
              <c:numCache>
                <c:formatCode>#\ ##0_-;\-#\ ##0_-;0_-;@_-</c:formatCode>
                <c:ptCount val="6"/>
                <c:pt idx="0">
                  <c:v>8851658</c:v>
                </c:pt>
                <c:pt idx="1">
                  <c:v>2470617</c:v>
                </c:pt>
                <c:pt idx="2">
                  <c:v>6924818</c:v>
                </c:pt>
                <c:pt idx="3">
                  <c:v>2699064</c:v>
                </c:pt>
                <c:pt idx="4">
                  <c:v>906834</c:v>
                </c:pt>
                <c:pt idx="5">
                  <c:v>2118899</c:v>
                </c:pt>
              </c:numCache>
            </c:numRef>
          </c:val>
          <c:extLst>
            <c:ext xmlns:c16="http://schemas.microsoft.com/office/drawing/2014/chart" uri="{C3380CC4-5D6E-409C-BE32-E72D297353CC}">
              <c16:uniqueId val="{0000000A-47A9-4894-B143-2A83F418D24C}"/>
            </c:ext>
          </c:extLst>
        </c:ser>
        <c:ser>
          <c:idx val="1"/>
          <c:order val="1"/>
          <c:tx>
            <c:strRef>
              <c:f>TRH!$B$419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47A9-4894-B143-2A83F418D24C}"/>
              </c:ext>
            </c:extLst>
          </c:dPt>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TRH!$C$419:$H$419</c:f>
              <c:numCache>
                <c:formatCode>#\ ##0_-;\-#\ ##0_-;0_-;@_-</c:formatCode>
                <c:ptCount val="6"/>
                <c:pt idx="0">
                  <c:v>8800299</c:v>
                </c:pt>
                <c:pt idx="1">
                  <c:v>2310572</c:v>
                </c:pt>
                <c:pt idx="2">
                  <c:v>6621431</c:v>
                </c:pt>
                <c:pt idx="3">
                  <c:v>2785713</c:v>
                </c:pt>
                <c:pt idx="4">
                  <c:v>918024</c:v>
                </c:pt>
                <c:pt idx="5">
                  <c:v>2142627</c:v>
                </c:pt>
              </c:numCache>
            </c:numRef>
          </c:val>
          <c:extLst>
            <c:ext xmlns:c16="http://schemas.microsoft.com/office/drawing/2014/chart" uri="{C3380CC4-5D6E-409C-BE32-E72D297353CC}">
              <c16:uniqueId val="{00000015-47A9-4894-B143-2A83F418D24C}"/>
            </c:ext>
          </c:extLst>
        </c:ser>
        <c:ser>
          <c:idx val="2"/>
          <c:order val="2"/>
          <c:tx>
            <c:strRef>
              <c:f>TRH!$B$420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47A9-4894-B143-2A83F418D24C}"/>
              </c:ext>
            </c:extLst>
          </c:dPt>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TRH!$C$420:$H$420</c:f>
              <c:numCache>
                <c:formatCode>#\ ##0_-;\-#\ ##0_-;0_-;@_-</c:formatCode>
                <c:ptCount val="6"/>
                <c:pt idx="0">
                  <c:v>8563035</c:v>
                </c:pt>
                <c:pt idx="1">
                  <c:v>2558031</c:v>
                </c:pt>
                <c:pt idx="2">
                  <c:v>6949398</c:v>
                </c:pt>
                <c:pt idx="3">
                  <c:v>2544301</c:v>
                </c:pt>
                <c:pt idx="4">
                  <c:v>944469</c:v>
                </c:pt>
                <c:pt idx="5">
                  <c:v>2168110</c:v>
                </c:pt>
              </c:numCache>
            </c:numRef>
          </c:val>
          <c:extLst>
            <c:ext xmlns:c16="http://schemas.microsoft.com/office/drawing/2014/chart" uri="{C3380CC4-5D6E-409C-BE32-E72D297353CC}">
              <c16:uniqueId val="{00000020-47A9-4894-B143-2A83F418D24C}"/>
            </c:ext>
          </c:extLst>
        </c:ser>
        <c:ser>
          <c:idx val="3"/>
          <c:order val="3"/>
          <c:tx>
            <c:strRef>
              <c:f>TRH!$B$421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47A9-4894-B143-2A83F418D24C}"/>
              </c:ext>
            </c:extLst>
          </c:dPt>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TRH!$C$421:$H$421</c:f>
              <c:numCache>
                <c:formatCode>#\ ##0_-;\-#\ ##0_-;0_-;@_-</c:formatCode>
                <c:ptCount val="6"/>
                <c:pt idx="0">
                  <c:v>8630974</c:v>
                </c:pt>
                <c:pt idx="1">
                  <c:v>2626013</c:v>
                </c:pt>
                <c:pt idx="2">
                  <c:v>7024543</c:v>
                </c:pt>
                <c:pt idx="3">
                  <c:v>2567562</c:v>
                </c:pt>
                <c:pt idx="4">
                  <c:v>925686</c:v>
                </c:pt>
                <c:pt idx="5">
                  <c:v>2170001</c:v>
                </c:pt>
              </c:numCache>
            </c:numRef>
          </c:val>
          <c:extLst>
            <c:ext xmlns:c16="http://schemas.microsoft.com/office/drawing/2014/chart" uri="{C3380CC4-5D6E-409C-BE32-E72D297353CC}">
              <c16:uniqueId val="{0000002B-47A9-4894-B143-2A83F418D24C}"/>
            </c:ext>
          </c:extLst>
        </c:ser>
        <c:ser>
          <c:idx val="4"/>
          <c:order val="4"/>
          <c:tx>
            <c:strRef>
              <c:f>TRH!$B$422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47A9-4894-B143-2A83F418D24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47A9-4894-B143-2A83F418D24C}"/>
              </c:ext>
            </c:extLst>
          </c:dPt>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TRH!$C$422:$H$422</c:f>
              <c:numCache>
                <c:formatCode>#\ ##0_-;\-#\ ##0_-;0_-;@_-</c:formatCode>
                <c:ptCount val="6"/>
                <c:pt idx="0">
                  <c:v>8659015</c:v>
                </c:pt>
                <c:pt idx="1">
                  <c:v>2678690</c:v>
                </c:pt>
                <c:pt idx="2">
                  <c:v>7122276</c:v>
                </c:pt>
                <c:pt idx="3">
                  <c:v>2616773</c:v>
                </c:pt>
                <c:pt idx="4">
                  <c:v>949566</c:v>
                </c:pt>
                <c:pt idx="5">
                  <c:v>2276611</c:v>
                </c:pt>
              </c:numCache>
            </c:numRef>
          </c:val>
          <c:extLst>
            <c:ext xmlns:c16="http://schemas.microsoft.com/office/drawing/2014/chart" uri="{C3380CC4-5D6E-409C-BE32-E72D297353CC}">
              <c16:uniqueId val="{00000037-47A9-4894-B143-2A83F418D24C}"/>
            </c:ext>
          </c:extLst>
        </c:ser>
        <c:ser>
          <c:idx val="5"/>
          <c:order val="5"/>
          <c:tx>
            <c:strRef>
              <c:f>TRH!$B$423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47A9-4894-B143-2A83F418D24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47A9-4894-B143-2A83F418D24C}"/>
              </c:ext>
            </c:extLst>
          </c:dPt>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TRH!$C$423:$H$423</c:f>
              <c:numCache>
                <c:formatCode>#\ ##0_-;\-#\ ##0_-;0_-;@_-</c:formatCode>
                <c:ptCount val="6"/>
                <c:pt idx="0">
                  <c:v>8674302</c:v>
                </c:pt>
                <c:pt idx="1">
                  <c:v>2712577</c:v>
                </c:pt>
                <c:pt idx="2">
                  <c:v>7138499</c:v>
                </c:pt>
                <c:pt idx="3">
                  <c:v>2614753</c:v>
                </c:pt>
                <c:pt idx="4">
                  <c:v>926134</c:v>
                </c:pt>
                <c:pt idx="5">
                  <c:v>2279383</c:v>
                </c:pt>
              </c:numCache>
            </c:numRef>
          </c:val>
          <c:extLst>
            <c:ext xmlns:c16="http://schemas.microsoft.com/office/drawing/2014/chart" uri="{C3380CC4-5D6E-409C-BE32-E72D297353CC}">
              <c16:uniqueId val="{00000043-47A9-4894-B143-2A83F418D24C}"/>
            </c:ext>
          </c:extLst>
        </c:ser>
        <c:ser>
          <c:idx val="6"/>
          <c:order val="6"/>
          <c:tx>
            <c:strRef>
              <c:f>TRH!$B$424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47A9-4894-B143-2A83F418D24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47A9-4894-B143-2A83F418D24C}"/>
              </c:ext>
            </c:extLst>
          </c:dPt>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TRH!$C$424:$H$424</c:f>
              <c:numCache>
                <c:formatCode>#\ ##0_-;\-#\ ##0_-;0_-;@_-</c:formatCode>
                <c:ptCount val="6"/>
                <c:pt idx="0">
                  <c:v>8664871</c:v>
                </c:pt>
                <c:pt idx="1">
                  <c:v>2695811</c:v>
                </c:pt>
                <c:pt idx="2">
                  <c:v>7201696</c:v>
                </c:pt>
                <c:pt idx="3">
                  <c:v>2689074</c:v>
                </c:pt>
                <c:pt idx="4">
                  <c:v>1029732</c:v>
                </c:pt>
                <c:pt idx="5">
                  <c:v>2339736</c:v>
                </c:pt>
              </c:numCache>
            </c:numRef>
          </c:val>
          <c:extLst>
            <c:ext xmlns:c16="http://schemas.microsoft.com/office/drawing/2014/chart" uri="{C3380CC4-5D6E-409C-BE32-E72D297353CC}">
              <c16:uniqueId val="{0000004F-47A9-4894-B143-2A83F418D24C}"/>
            </c:ext>
          </c:extLst>
        </c:ser>
        <c:ser>
          <c:idx val="7"/>
          <c:order val="7"/>
          <c:tx>
            <c:strRef>
              <c:f>TRH!$B$425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47A9-4894-B143-2A83F418D24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47A9-4894-B143-2A83F418D24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47A9-4894-B143-2A83F418D24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47A9-4894-B143-2A83F418D24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47A9-4894-B143-2A83F418D24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47A9-4894-B143-2A83F418D24C}"/>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47A9-4894-B143-2A83F418D24C}"/>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47A9-4894-B143-2A83F418D24C}"/>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47A9-4894-B143-2A83F418D24C}"/>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47A9-4894-B143-2A83F418D24C}"/>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47A9-4894-B143-2A83F418D24C}"/>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47A9-4894-B143-2A83F418D24C}"/>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TRH!$C$425:$H$425</c:f>
              <c:numCache>
                <c:formatCode>#\ ##0_-;\-#\ ##0_-;0_-;@_-</c:formatCode>
                <c:ptCount val="6"/>
                <c:pt idx="0">
                  <c:v>8718286</c:v>
                </c:pt>
                <c:pt idx="1">
                  <c:v>2741345</c:v>
                </c:pt>
                <c:pt idx="2">
                  <c:v>7271269</c:v>
                </c:pt>
                <c:pt idx="3">
                  <c:v>2715098</c:v>
                </c:pt>
                <c:pt idx="4">
                  <c:v>1132409</c:v>
                </c:pt>
                <c:pt idx="5">
                  <c:v>2458288</c:v>
                </c:pt>
              </c:numCache>
            </c:numRef>
          </c:val>
          <c:extLst>
            <c:ext xmlns:c16="http://schemas.microsoft.com/office/drawing/2014/chart" uri="{C3380CC4-5D6E-409C-BE32-E72D297353CC}">
              <c16:uniqueId val="{0000005B-47A9-4894-B143-2A83F418D24C}"/>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TRH!$B$434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C5C5-48B8-8E0B-9DAB218B67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C5C5-48B8-8E0B-9DAB218B67E6}"/>
              </c:ext>
            </c:extLst>
          </c:dPt>
          <c:dLbls>
            <c:delete val="1"/>
          </c:dLbls>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TRH!$C$434:$H$434</c:f>
              <c:numCache>
                <c:formatCode>#\ ##0.0_ %_-;\-#\ ##0.0_ %_-;0.0_ %_-;@" %"_-</c:formatCode>
                <c:ptCount val="6"/>
                <c:pt idx="0">
                  <c:v>5.5069182290983232E-2</c:v>
                </c:pt>
                <c:pt idx="1">
                  <c:v>9.2334478598022685E-2</c:v>
                </c:pt>
                <c:pt idx="2">
                  <c:v>8.7962125039906081E-2</c:v>
                </c:pt>
                <c:pt idx="3">
                  <c:v>-2.2702173467518239E-2</c:v>
                </c:pt>
                <c:pt idx="4">
                  <c:v>9.2765938986710816E-2</c:v>
                </c:pt>
                <c:pt idx="5">
                  <c:v>-1.1570171600343682E-2</c:v>
                </c:pt>
              </c:numCache>
            </c:numRef>
          </c:val>
          <c:extLst>
            <c:ext xmlns:c16="http://schemas.microsoft.com/office/drawing/2014/chart" uri="{C3380CC4-5D6E-409C-BE32-E72D297353CC}">
              <c16:uniqueId val="{0000000B-C5C5-48B8-8E0B-9DAB218B67E6}"/>
            </c:ext>
          </c:extLst>
        </c:ser>
        <c:ser>
          <c:idx val="1"/>
          <c:order val="1"/>
          <c:tx>
            <c:strRef>
              <c:f>TRH!$B$435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C5C5-48B8-8E0B-9DAB218B67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C5C5-48B8-8E0B-9DAB218B67E6}"/>
              </c:ext>
            </c:extLst>
          </c:dPt>
          <c:dLbls>
            <c:delete val="1"/>
          </c:dLbls>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TRH!$C$435:$H$435</c:f>
              <c:numCache>
                <c:formatCode>#\ ##0.0_ %_-;\-#\ ##0.0_ %_-;0.0_ %_-;@" %"_-</c:formatCode>
                <c:ptCount val="6"/>
                <c:pt idx="0">
                  <c:v>-2.7851943109015176E-3</c:v>
                </c:pt>
                <c:pt idx="1">
                  <c:v>-4.2047835170197612E-2</c:v>
                </c:pt>
                <c:pt idx="2">
                  <c:v>-2.7636756022025866E-2</c:v>
                </c:pt>
                <c:pt idx="3">
                  <c:v>-1.4287928347697099E-2</c:v>
                </c:pt>
                <c:pt idx="4">
                  <c:v>3.0759160099210758E-2</c:v>
                </c:pt>
                <c:pt idx="5">
                  <c:v>1.1581150438341625E-2</c:v>
                </c:pt>
              </c:numCache>
            </c:numRef>
          </c:val>
          <c:extLst>
            <c:ext xmlns:c16="http://schemas.microsoft.com/office/drawing/2014/chart" uri="{C3380CC4-5D6E-409C-BE32-E72D297353CC}">
              <c16:uniqueId val="{00000017-C5C5-48B8-8E0B-9DAB218B67E6}"/>
            </c:ext>
          </c:extLst>
        </c:ser>
        <c:ser>
          <c:idx val="2"/>
          <c:order val="2"/>
          <c:tx>
            <c:strRef>
              <c:f>TRH!$B$436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C5C5-48B8-8E0B-9DAB218B67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5C5-48B8-8E0B-9DAB218B67E6}"/>
              </c:ext>
            </c:extLst>
          </c:dPt>
          <c:dLbls>
            <c:delete val="1"/>
          </c:dLbls>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TRH!$C$436:$H$436</c:f>
              <c:numCache>
                <c:formatCode>#\ ##0.0_ %_-;\-#\ ##0.0_ %_-;0.0_ %_-;@" %"_-</c:formatCode>
                <c:ptCount val="6"/>
                <c:pt idx="0">
                  <c:v>-2.8531205995922182E-2</c:v>
                </c:pt>
                <c:pt idx="1">
                  <c:v>5.3271504821808646E-2</c:v>
                </c:pt>
                <c:pt idx="2">
                  <c:v>-5.0844193572442964E-2</c:v>
                </c:pt>
                <c:pt idx="3">
                  <c:v>-0.11226341164541909</c:v>
                </c:pt>
                <c:pt idx="4">
                  <c:v>6.3675064475803289E-2</c:v>
                </c:pt>
                <c:pt idx="5">
                  <c:v>4.4161755952094373E-2</c:v>
                </c:pt>
              </c:numCache>
            </c:numRef>
          </c:val>
          <c:extLst>
            <c:ext xmlns:c16="http://schemas.microsoft.com/office/drawing/2014/chart" uri="{C3380CC4-5D6E-409C-BE32-E72D297353CC}">
              <c16:uniqueId val="{00000023-C5C5-48B8-8E0B-9DAB218B67E6}"/>
            </c:ext>
          </c:extLst>
        </c:ser>
        <c:ser>
          <c:idx val="3"/>
          <c:order val="3"/>
          <c:tx>
            <c:strRef>
              <c:f>TRH!$B$437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C5C5-48B8-8E0B-9DAB218B67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5C5-48B8-8E0B-9DAB218B67E6}"/>
              </c:ext>
            </c:extLst>
          </c:dPt>
          <c:dLbls>
            <c:delete val="1"/>
          </c:dLbls>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TRH!$C$437:$H$437</c:f>
              <c:numCache>
                <c:formatCode>#\ ##0.0_ %_-;\-#\ ##0.0_ %_-;0.0_ %_-;@" %"_-</c:formatCode>
                <c:ptCount val="6"/>
                <c:pt idx="0">
                  <c:v>-2.5294425550440369E-2</c:v>
                </c:pt>
                <c:pt idx="1">
                  <c:v>7.1795669248595706E-2</c:v>
                </c:pt>
                <c:pt idx="2">
                  <c:v>6.8946309745525625E-3</c:v>
                </c:pt>
                <c:pt idx="3">
                  <c:v>-0.12545403763096585</c:v>
                </c:pt>
                <c:pt idx="4">
                  <c:v>2.3486252327396651E-2</c:v>
                </c:pt>
                <c:pt idx="5">
                  <c:v>1.152532354811231E-2</c:v>
                </c:pt>
              </c:numCache>
            </c:numRef>
          </c:val>
          <c:extLst>
            <c:ext xmlns:c16="http://schemas.microsoft.com/office/drawing/2014/chart" uri="{C3380CC4-5D6E-409C-BE32-E72D297353CC}">
              <c16:uniqueId val="{0000002F-C5C5-48B8-8E0B-9DAB218B67E6}"/>
            </c:ext>
          </c:extLst>
        </c:ser>
        <c:ser>
          <c:idx val="4"/>
          <c:order val="4"/>
          <c:tx>
            <c:strRef>
              <c:f>TRH!$B$438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C5C5-48B8-8E0B-9DAB218B67E6}"/>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5C5-48B8-8E0B-9DAB218B67E6}"/>
              </c:ext>
            </c:extLst>
          </c:dPt>
          <c:dLbls>
            <c:delete val="1"/>
          </c:dLbls>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TRH!$C$438:$H$438</c:f>
              <c:numCache>
                <c:formatCode>#\ ##0.0_ %_-;\-#\ ##0.0_ %_-;0.0_ %_-;@" %"_-</c:formatCode>
                <c:ptCount val="6"/>
                <c:pt idx="0">
                  <c:v>-2.1763493347799923E-2</c:v>
                </c:pt>
                <c:pt idx="1">
                  <c:v>8.4219043259234461E-2</c:v>
                </c:pt>
                <c:pt idx="2">
                  <c:v>2.8514540021123969E-2</c:v>
                </c:pt>
                <c:pt idx="3">
                  <c:v>-3.0488717570239188E-2</c:v>
                </c:pt>
                <c:pt idx="4">
                  <c:v>4.7122185537816108E-2</c:v>
                </c:pt>
                <c:pt idx="5">
                  <c:v>7.4431107853654144E-2</c:v>
                </c:pt>
              </c:numCache>
            </c:numRef>
          </c:val>
          <c:extLst>
            <c:ext xmlns:c16="http://schemas.microsoft.com/office/drawing/2014/chart" uri="{C3380CC4-5D6E-409C-BE32-E72D297353CC}">
              <c16:uniqueId val="{0000003B-C5C5-48B8-8E0B-9DAB218B67E6}"/>
            </c:ext>
          </c:extLst>
        </c:ser>
        <c:ser>
          <c:idx val="5"/>
          <c:order val="5"/>
          <c:tx>
            <c:strRef>
              <c:f>TRH!$B$439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C5C5-48B8-8E0B-9DAB218B67E6}"/>
              </c:ext>
            </c:extLst>
          </c:dPt>
          <c:dLbls>
            <c:delete val="1"/>
          </c:dLbls>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TRH!$C$439:$H$439</c:f>
              <c:numCache>
                <c:formatCode>#\ ##0.0_ %_-;\-#\ ##0.0_ %_-;0.0_ %_-;@" %"_-</c:formatCode>
                <c:ptCount val="6"/>
                <c:pt idx="0">
                  <c:v>-1.4317354444434272E-2</c:v>
                </c:pt>
                <c:pt idx="1">
                  <c:v>0.17398505651414453</c:v>
                </c:pt>
                <c:pt idx="2">
                  <c:v>7.8090068445929584E-2</c:v>
                </c:pt>
                <c:pt idx="3">
                  <c:v>-6.1370284735003167E-2</c:v>
                </c:pt>
                <c:pt idx="4">
                  <c:v>8.8341916986920399E-3</c:v>
                </c:pt>
                <c:pt idx="5">
                  <c:v>6.3826321613607906E-2</c:v>
                </c:pt>
              </c:numCache>
            </c:numRef>
          </c:val>
          <c:extLst>
            <c:ext xmlns:c16="http://schemas.microsoft.com/office/drawing/2014/chart" uri="{C3380CC4-5D6E-409C-BE32-E72D297353CC}">
              <c16:uniqueId val="{00000046-C5C5-48B8-8E0B-9DAB218B67E6}"/>
            </c:ext>
          </c:extLst>
        </c:ser>
        <c:ser>
          <c:idx val="6"/>
          <c:order val="6"/>
          <c:tx>
            <c:strRef>
              <c:f>TRH!$B$440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C5C5-48B8-8E0B-9DAB218B67E6}"/>
              </c:ext>
            </c:extLst>
          </c:dPt>
          <c:dLbls>
            <c:delete val="1"/>
          </c:dLbls>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TRH!$C$440:$H$440</c:f>
              <c:numCache>
                <c:formatCode>#\ ##0.0_ %_-;\-#\ ##0.0_ %_-;0.0_ %_-;@" %"_-</c:formatCode>
                <c:ptCount val="6"/>
                <c:pt idx="0">
                  <c:v>1.1892512409443556E-2</c:v>
                </c:pt>
                <c:pt idx="1">
                  <c:v>5.3861739752176563E-2</c:v>
                </c:pt>
                <c:pt idx="2">
                  <c:v>3.630501519699969E-2</c:v>
                </c:pt>
                <c:pt idx="3">
                  <c:v>5.6900893408444952E-2</c:v>
                </c:pt>
                <c:pt idx="4">
                  <c:v>9.0276123409026576E-2</c:v>
                </c:pt>
                <c:pt idx="5">
                  <c:v>7.915926774933002E-2</c:v>
                </c:pt>
              </c:numCache>
            </c:numRef>
          </c:val>
          <c:extLst>
            <c:ext xmlns:c16="http://schemas.microsoft.com/office/drawing/2014/chart" uri="{C3380CC4-5D6E-409C-BE32-E72D297353CC}">
              <c16:uniqueId val="{00000051-C5C5-48B8-8E0B-9DAB218B67E6}"/>
            </c:ext>
          </c:extLst>
        </c:ser>
        <c:ser>
          <c:idx val="7"/>
          <c:order val="7"/>
          <c:tx>
            <c:strRef>
              <c:f>TRH!$B$441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C5C5-48B8-8E0B-9DAB218B67E6}"/>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C5C5-48B8-8E0B-9DAB218B67E6}"/>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C5C5-48B8-8E0B-9DAB218B67E6}"/>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C5C5-48B8-8E0B-9DAB218B67E6}"/>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C5C5-48B8-8E0B-9DAB218B67E6}"/>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C5C5-48B8-8E0B-9DAB218B67E6}"/>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C5C5-48B8-8E0B-9DAB218B67E6}"/>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C5C5-48B8-8E0B-9DAB218B67E6}"/>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C5C5-48B8-8E0B-9DAB218B67E6}"/>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C5C5-48B8-8E0B-9DAB218B67E6}"/>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C5C5-48B8-8E0B-9DAB218B67E6}"/>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TRH!$C$441:$H$441</c:f>
              <c:numCache>
                <c:formatCode>#\ ##0.0_ %_-;\-#\ ##0.0_ %_-;0.0_ %_-;@" %"_-</c:formatCode>
                <c:ptCount val="6"/>
                <c:pt idx="0">
                  <c:v>1.011612362637182E-2</c:v>
                </c:pt>
                <c:pt idx="1">
                  <c:v>4.3919051428915168E-2</c:v>
                </c:pt>
                <c:pt idx="2">
                  <c:v>3.5123423687491107E-2</c:v>
                </c:pt>
                <c:pt idx="3">
                  <c:v>5.7461514074441E-2</c:v>
                </c:pt>
                <c:pt idx="4">
                  <c:v>0.22331870634318762</c:v>
                </c:pt>
                <c:pt idx="5">
                  <c:v>0.13285109085203195</c:v>
                </c:pt>
              </c:numCache>
            </c:numRef>
          </c:val>
          <c:extLst>
            <c:ext xmlns:c16="http://schemas.microsoft.com/office/drawing/2014/chart" uri="{C3380CC4-5D6E-409C-BE32-E72D297353CC}">
              <c16:uniqueId val="{0000005D-C5C5-48B8-8E0B-9DAB218B67E6}"/>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TRH!$B$258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BBFE-4BB8-BC2E-D51B1344CD92}"/>
              </c:ext>
            </c:extLst>
          </c:dPt>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TRH!$C$258:$F$258</c:f>
              <c:numCache>
                <c:formatCode>#\ ##0_-;\-#\ ##0_-;0_-;@_-</c:formatCode>
                <c:ptCount val="4"/>
                <c:pt idx="0">
                  <c:v>1959616</c:v>
                </c:pt>
                <c:pt idx="1">
                  <c:v>1475264</c:v>
                </c:pt>
                <c:pt idx="2">
                  <c:v>1679676</c:v>
                </c:pt>
                <c:pt idx="3">
                  <c:v>217103</c:v>
                </c:pt>
              </c:numCache>
            </c:numRef>
          </c:val>
          <c:extLst>
            <c:ext xmlns:c16="http://schemas.microsoft.com/office/drawing/2014/chart" uri="{C3380CC4-5D6E-409C-BE32-E72D297353CC}">
              <c16:uniqueId val="{0000000A-BBFE-4BB8-BC2E-D51B1344CD92}"/>
            </c:ext>
          </c:extLst>
        </c:ser>
        <c:ser>
          <c:idx val="1"/>
          <c:order val="1"/>
          <c:tx>
            <c:strRef>
              <c:f>TRH!$B$259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BFE-4BB8-BC2E-D51B1344CD92}"/>
              </c:ext>
            </c:extLst>
          </c:dPt>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TRH!$C$259:$F$259</c:f>
              <c:numCache>
                <c:formatCode>#\ ##0_-;\-#\ ##0_-;0_-;@_-</c:formatCode>
                <c:ptCount val="4"/>
                <c:pt idx="0">
                  <c:v>1860555</c:v>
                </c:pt>
                <c:pt idx="1">
                  <c:v>1386678</c:v>
                </c:pt>
                <c:pt idx="2">
                  <c:v>1605014</c:v>
                </c:pt>
                <c:pt idx="3">
                  <c:v>221809</c:v>
                </c:pt>
              </c:numCache>
            </c:numRef>
          </c:val>
          <c:extLst>
            <c:ext xmlns:c16="http://schemas.microsoft.com/office/drawing/2014/chart" uri="{C3380CC4-5D6E-409C-BE32-E72D297353CC}">
              <c16:uniqueId val="{00000015-BBFE-4BB8-BC2E-D51B1344CD92}"/>
            </c:ext>
          </c:extLst>
        </c:ser>
        <c:ser>
          <c:idx val="2"/>
          <c:order val="2"/>
          <c:tx>
            <c:strRef>
              <c:f>TRH!$B$260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BBFE-4BB8-BC2E-D51B1344CD92}"/>
              </c:ext>
            </c:extLst>
          </c:dPt>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TRH!$C$260:$F$260</c:f>
              <c:numCache>
                <c:formatCode>#\ ##0_-;\-#\ ##0_-;0_-;@_-</c:formatCode>
                <c:ptCount val="4"/>
                <c:pt idx="0">
                  <c:v>1849875</c:v>
                </c:pt>
                <c:pt idx="1">
                  <c:v>1355542</c:v>
                </c:pt>
                <c:pt idx="2">
                  <c:v>1620573</c:v>
                </c:pt>
                <c:pt idx="3">
                  <c:v>226297</c:v>
                </c:pt>
              </c:numCache>
            </c:numRef>
          </c:val>
          <c:extLst>
            <c:ext xmlns:c16="http://schemas.microsoft.com/office/drawing/2014/chart" uri="{C3380CC4-5D6E-409C-BE32-E72D297353CC}">
              <c16:uniqueId val="{00000020-BBFE-4BB8-BC2E-D51B1344CD92}"/>
            </c:ext>
          </c:extLst>
        </c:ser>
        <c:ser>
          <c:idx val="3"/>
          <c:order val="3"/>
          <c:tx>
            <c:strRef>
              <c:f>TRH!$B$261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BFE-4BB8-BC2E-D51B1344CD92}"/>
              </c:ext>
            </c:extLst>
          </c:dPt>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TRH!$C$261:$F$261</c:f>
              <c:numCache>
                <c:formatCode>#\ ##0_-;\-#\ ##0_-;0_-;@_-</c:formatCode>
                <c:ptCount val="4"/>
                <c:pt idx="0">
                  <c:v>1830678</c:v>
                </c:pt>
                <c:pt idx="1">
                  <c:v>1274668</c:v>
                </c:pt>
                <c:pt idx="2">
                  <c:v>1655137</c:v>
                </c:pt>
                <c:pt idx="3">
                  <c:v>230361</c:v>
                </c:pt>
              </c:numCache>
            </c:numRef>
          </c:val>
          <c:extLst>
            <c:ext xmlns:c16="http://schemas.microsoft.com/office/drawing/2014/chart" uri="{C3380CC4-5D6E-409C-BE32-E72D297353CC}">
              <c16:uniqueId val="{0000002B-BBFE-4BB8-BC2E-D51B1344CD92}"/>
            </c:ext>
          </c:extLst>
        </c:ser>
        <c:ser>
          <c:idx val="4"/>
          <c:order val="4"/>
          <c:tx>
            <c:strRef>
              <c:f>TRH!$B$262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BBFE-4BB8-BC2E-D51B1344CD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BFE-4BB8-BC2E-D51B1344CD92}"/>
              </c:ext>
            </c:extLst>
          </c:dPt>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TRH!$C$262:$F$262</c:f>
              <c:numCache>
                <c:formatCode>#\ ##0_-;\-#\ ##0_-;0_-;@_-</c:formatCode>
                <c:ptCount val="4"/>
                <c:pt idx="0">
                  <c:v>1797208</c:v>
                </c:pt>
                <c:pt idx="1">
                  <c:v>1247942</c:v>
                </c:pt>
                <c:pt idx="2">
                  <c:v>1701550</c:v>
                </c:pt>
                <c:pt idx="3">
                  <c:v>234498</c:v>
                </c:pt>
              </c:numCache>
            </c:numRef>
          </c:val>
          <c:extLst>
            <c:ext xmlns:c16="http://schemas.microsoft.com/office/drawing/2014/chart" uri="{C3380CC4-5D6E-409C-BE32-E72D297353CC}">
              <c16:uniqueId val="{00000037-BBFE-4BB8-BC2E-D51B1344CD92}"/>
            </c:ext>
          </c:extLst>
        </c:ser>
        <c:ser>
          <c:idx val="5"/>
          <c:order val="5"/>
          <c:tx>
            <c:strRef>
              <c:f>TRH!$B$263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BBFE-4BB8-BC2E-D51B1344CD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BBFE-4BB8-BC2E-D51B1344CD92}"/>
              </c:ext>
            </c:extLst>
          </c:dPt>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TRH!$C$263:$F$263</c:f>
              <c:numCache>
                <c:formatCode>#\ ##0_-;\-#\ ##0_-;0_-;@_-</c:formatCode>
                <c:ptCount val="4"/>
                <c:pt idx="0">
                  <c:v>1516645</c:v>
                </c:pt>
                <c:pt idx="1">
                  <c:v>1647532</c:v>
                </c:pt>
                <c:pt idx="2">
                  <c:v>1715505</c:v>
                </c:pt>
                <c:pt idx="3">
                  <c:v>249078</c:v>
                </c:pt>
              </c:numCache>
            </c:numRef>
          </c:val>
          <c:extLst>
            <c:ext xmlns:c16="http://schemas.microsoft.com/office/drawing/2014/chart" uri="{C3380CC4-5D6E-409C-BE32-E72D297353CC}">
              <c16:uniqueId val="{00000043-BBFE-4BB8-BC2E-D51B1344CD92}"/>
            </c:ext>
          </c:extLst>
        </c:ser>
        <c:ser>
          <c:idx val="6"/>
          <c:order val="6"/>
          <c:tx>
            <c:strRef>
              <c:f>TRH!$B$264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BBFE-4BB8-BC2E-D51B1344CD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BFE-4BB8-BC2E-D51B1344CD92}"/>
              </c:ext>
            </c:extLst>
          </c:dPt>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TRH!$C$264:$F$264</c:f>
              <c:numCache>
                <c:formatCode>#\ ##0_-;\-#\ ##0_-;0_-;@_-</c:formatCode>
                <c:ptCount val="4"/>
                <c:pt idx="0">
                  <c:v>1653411</c:v>
                </c:pt>
                <c:pt idx="1">
                  <c:v>1505024</c:v>
                </c:pt>
                <c:pt idx="2">
                  <c:v>1747126</c:v>
                </c:pt>
                <c:pt idx="3">
                  <c:v>250799</c:v>
                </c:pt>
              </c:numCache>
            </c:numRef>
          </c:val>
          <c:extLst>
            <c:ext xmlns:c16="http://schemas.microsoft.com/office/drawing/2014/chart" uri="{C3380CC4-5D6E-409C-BE32-E72D297353CC}">
              <c16:uniqueId val="{0000004F-BBFE-4BB8-BC2E-D51B1344CD92}"/>
            </c:ext>
          </c:extLst>
        </c:ser>
        <c:ser>
          <c:idx val="7"/>
          <c:order val="7"/>
          <c:tx>
            <c:strRef>
              <c:f>TRH!$B$265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BBFE-4BB8-BC2E-D51B1344CD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BBFE-4BB8-BC2E-D51B1344CD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BBFE-4BB8-BC2E-D51B1344CD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BBFE-4BB8-BC2E-D51B1344CD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BBFE-4BB8-BC2E-D51B1344CD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BBFE-4BB8-BC2E-D51B1344CD92}"/>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BBFE-4BB8-BC2E-D51B1344CD92}"/>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BBFE-4BB8-BC2E-D51B1344CD92}"/>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BBFE-4BB8-BC2E-D51B1344CD92}"/>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BBFE-4BB8-BC2E-D51B1344CD92}"/>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BBFE-4BB8-BC2E-D51B1344CD92}"/>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BBFE-4BB8-BC2E-D51B1344CD92}"/>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TRH!$C$265:$F$265</c:f>
              <c:numCache>
                <c:formatCode>#\ ##0_-;\-#\ ##0_-;0_-;@_-</c:formatCode>
                <c:ptCount val="4"/>
                <c:pt idx="0">
                  <c:v>1615340</c:v>
                </c:pt>
                <c:pt idx="1">
                  <c:v>1490768</c:v>
                </c:pt>
                <c:pt idx="2">
                  <c:v>1791846</c:v>
                </c:pt>
                <c:pt idx="3">
                  <c:v>253882</c:v>
                </c:pt>
              </c:numCache>
            </c:numRef>
          </c:val>
          <c:extLst>
            <c:ext xmlns:c16="http://schemas.microsoft.com/office/drawing/2014/chart" uri="{C3380CC4-5D6E-409C-BE32-E72D297353CC}">
              <c16:uniqueId val="{0000005B-BBFE-4BB8-BC2E-D51B1344CD92}"/>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TRH!$B$178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CA57-428A-9E22-78480F8AE0DC}"/>
              </c:ext>
            </c:extLst>
          </c:dPt>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TRH!$C$178:$F$178</c:f>
              <c:numCache>
                <c:formatCode>#\ ##0_-;\-#\ ##0_-;0_-;@_-</c:formatCode>
                <c:ptCount val="4"/>
                <c:pt idx="0">
                  <c:v>10377636718</c:v>
                </c:pt>
                <c:pt idx="1">
                  <c:v>11707542925</c:v>
                </c:pt>
                <c:pt idx="2">
                  <c:v>12007217476</c:v>
                </c:pt>
                <c:pt idx="3">
                  <c:v>4519480116</c:v>
                </c:pt>
              </c:numCache>
            </c:numRef>
          </c:val>
          <c:extLst>
            <c:ext xmlns:c16="http://schemas.microsoft.com/office/drawing/2014/chart" uri="{C3380CC4-5D6E-409C-BE32-E72D297353CC}">
              <c16:uniqueId val="{0000000A-CA57-428A-9E22-78480F8AE0DC}"/>
            </c:ext>
          </c:extLst>
        </c:ser>
        <c:ser>
          <c:idx val="1"/>
          <c:order val="1"/>
          <c:tx>
            <c:strRef>
              <c:f>TRH!$B$179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A57-428A-9E22-78480F8AE0DC}"/>
              </c:ext>
            </c:extLst>
          </c:dPt>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TRH!$C$179:$F$179</c:f>
              <c:numCache>
                <c:formatCode>#\ ##0_-;\-#\ ##0_-;0_-;@_-</c:formatCode>
                <c:ptCount val="4"/>
                <c:pt idx="0">
                  <c:v>13227039974</c:v>
                </c:pt>
                <c:pt idx="1">
                  <c:v>15458080556</c:v>
                </c:pt>
                <c:pt idx="2">
                  <c:v>16079452884</c:v>
                </c:pt>
                <c:pt idx="3">
                  <c:v>6181875914</c:v>
                </c:pt>
              </c:numCache>
            </c:numRef>
          </c:val>
          <c:extLst>
            <c:ext xmlns:c16="http://schemas.microsoft.com/office/drawing/2014/chart" uri="{C3380CC4-5D6E-409C-BE32-E72D297353CC}">
              <c16:uniqueId val="{00000015-CA57-428A-9E22-78480F8AE0DC}"/>
            </c:ext>
          </c:extLst>
        </c:ser>
        <c:ser>
          <c:idx val="2"/>
          <c:order val="2"/>
          <c:tx>
            <c:strRef>
              <c:f>TRH!$B$180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CA57-428A-9E22-78480F8AE0DC}"/>
              </c:ext>
            </c:extLst>
          </c:dPt>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TRH!$C$180:$F$180</c:f>
              <c:numCache>
                <c:formatCode>#\ ##0_-;\-#\ ##0_-;0_-;@_-</c:formatCode>
                <c:ptCount val="4"/>
                <c:pt idx="0">
                  <c:v>3339526180</c:v>
                </c:pt>
                <c:pt idx="1">
                  <c:v>3956668140</c:v>
                </c:pt>
                <c:pt idx="2">
                  <c:v>4344326858</c:v>
                </c:pt>
                <c:pt idx="3">
                  <c:v>1741479980</c:v>
                </c:pt>
              </c:numCache>
            </c:numRef>
          </c:val>
          <c:extLst>
            <c:ext xmlns:c16="http://schemas.microsoft.com/office/drawing/2014/chart" uri="{C3380CC4-5D6E-409C-BE32-E72D297353CC}">
              <c16:uniqueId val="{00000020-CA57-428A-9E22-78480F8AE0DC}"/>
            </c:ext>
          </c:extLst>
        </c:ser>
        <c:ser>
          <c:idx val="3"/>
          <c:order val="3"/>
          <c:tx>
            <c:strRef>
              <c:f>TRH!$B$181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A57-428A-9E22-78480F8AE0DC}"/>
              </c:ext>
            </c:extLst>
          </c:dPt>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TRH!$C$181:$F$181</c:f>
              <c:numCache>
                <c:formatCode>#\ ##0_-;\-#\ ##0_-;0_-;@_-</c:formatCode>
                <c:ptCount val="4"/>
                <c:pt idx="0">
                  <c:v>5901669969</c:v>
                </c:pt>
                <c:pt idx="1">
                  <c:v>7687621114</c:v>
                </c:pt>
                <c:pt idx="2">
                  <c:v>8587423497</c:v>
                </c:pt>
                <c:pt idx="3">
                  <c:v>3536891742</c:v>
                </c:pt>
              </c:numCache>
            </c:numRef>
          </c:val>
          <c:extLst>
            <c:ext xmlns:c16="http://schemas.microsoft.com/office/drawing/2014/chart" uri="{C3380CC4-5D6E-409C-BE32-E72D297353CC}">
              <c16:uniqueId val="{0000002B-CA57-428A-9E22-78480F8AE0DC}"/>
            </c:ext>
          </c:extLst>
        </c:ser>
        <c:ser>
          <c:idx val="4"/>
          <c:order val="4"/>
          <c:tx>
            <c:strRef>
              <c:f>TRH!$B$182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CA57-428A-9E22-78480F8AE0D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A57-428A-9E22-78480F8AE0DC}"/>
              </c:ext>
            </c:extLst>
          </c:dPt>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TRH!$C$182:$F$182</c:f>
              <c:numCache>
                <c:formatCode>#\ ##0_-;\-#\ ##0_-;0_-;@_-</c:formatCode>
                <c:ptCount val="4"/>
                <c:pt idx="0">
                  <c:v>8581796281</c:v>
                </c:pt>
                <c:pt idx="1">
                  <c:v>11110155612</c:v>
                </c:pt>
                <c:pt idx="2">
                  <c:v>13024077252</c:v>
                </c:pt>
                <c:pt idx="3">
                  <c:v>5413723315</c:v>
                </c:pt>
              </c:numCache>
            </c:numRef>
          </c:val>
          <c:extLst>
            <c:ext xmlns:c16="http://schemas.microsoft.com/office/drawing/2014/chart" uri="{C3380CC4-5D6E-409C-BE32-E72D297353CC}">
              <c16:uniqueId val="{00000037-CA57-428A-9E22-78480F8AE0DC}"/>
            </c:ext>
          </c:extLst>
        </c:ser>
        <c:ser>
          <c:idx val="5"/>
          <c:order val="5"/>
          <c:tx>
            <c:strRef>
              <c:f>TRH!$B$183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CA57-428A-9E22-78480F8AE0D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CA57-428A-9E22-78480F8AE0DC}"/>
              </c:ext>
            </c:extLst>
          </c:dPt>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TRH!$C$183:$F$183</c:f>
              <c:numCache>
                <c:formatCode>#\ ##0_-;\-#\ ##0_-;0_-;@_-</c:formatCode>
                <c:ptCount val="4"/>
                <c:pt idx="0">
                  <c:v>9544193022</c:v>
                </c:pt>
                <c:pt idx="1">
                  <c:v>18228001513</c:v>
                </c:pt>
                <c:pt idx="2">
                  <c:v>17833553821</c:v>
                </c:pt>
                <c:pt idx="3">
                  <c:v>7899897853</c:v>
                </c:pt>
              </c:numCache>
            </c:numRef>
          </c:val>
          <c:extLst>
            <c:ext xmlns:c16="http://schemas.microsoft.com/office/drawing/2014/chart" uri="{C3380CC4-5D6E-409C-BE32-E72D297353CC}">
              <c16:uniqueId val="{00000043-CA57-428A-9E22-78480F8AE0DC}"/>
            </c:ext>
          </c:extLst>
        </c:ser>
        <c:ser>
          <c:idx val="6"/>
          <c:order val="6"/>
          <c:tx>
            <c:strRef>
              <c:f>TRH!$B$184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CA57-428A-9E22-78480F8AE0D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A57-428A-9E22-78480F8AE0DC}"/>
              </c:ext>
            </c:extLst>
          </c:dPt>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TRH!$C$184:$F$184</c:f>
              <c:numCache>
                <c:formatCode>#\ ##0_-;\-#\ ##0_-;0_-;@_-</c:formatCode>
                <c:ptCount val="4"/>
                <c:pt idx="0">
                  <c:v>2941028048</c:v>
                </c:pt>
                <c:pt idx="1">
                  <c:v>4452525649</c:v>
                </c:pt>
                <c:pt idx="2">
                  <c:v>4873912923</c:v>
                </c:pt>
                <c:pt idx="3">
                  <c:v>2182767521</c:v>
                </c:pt>
              </c:numCache>
            </c:numRef>
          </c:val>
          <c:extLst>
            <c:ext xmlns:c16="http://schemas.microsoft.com/office/drawing/2014/chart" uri="{C3380CC4-5D6E-409C-BE32-E72D297353CC}">
              <c16:uniqueId val="{0000004F-CA57-428A-9E22-78480F8AE0DC}"/>
            </c:ext>
          </c:extLst>
        </c:ser>
        <c:ser>
          <c:idx val="7"/>
          <c:order val="7"/>
          <c:tx>
            <c:strRef>
              <c:f>TRH!$B$185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CA57-428A-9E22-78480F8AE0D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CA57-428A-9E22-78480F8AE0D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CA57-428A-9E22-78480F8AE0D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CA57-428A-9E22-78480F8AE0D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CA57-428A-9E22-78480F8AE0D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CA57-428A-9E22-78480F8AE0DC}"/>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CA57-428A-9E22-78480F8AE0DC}"/>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CA57-428A-9E22-78480F8AE0DC}"/>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CA57-428A-9E22-78480F8AE0DC}"/>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CA57-428A-9E22-78480F8AE0DC}"/>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CA57-428A-9E22-78480F8AE0DC}"/>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CA57-428A-9E22-78480F8AE0DC}"/>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TRH!$C$185:$F$185</c:f>
              <c:numCache>
                <c:formatCode>#\ ##0_-;\-#\ ##0_-;0_-;@_-</c:formatCode>
                <c:ptCount val="4"/>
                <c:pt idx="0">
                  <c:v>5959732326</c:v>
                </c:pt>
                <c:pt idx="1">
                  <c:v>8477498390</c:v>
                </c:pt>
                <c:pt idx="2">
                  <c:v>9754506350</c:v>
                </c:pt>
                <c:pt idx="3">
                  <c:v>4454300701</c:v>
                </c:pt>
              </c:numCache>
            </c:numRef>
          </c:val>
          <c:extLst>
            <c:ext xmlns:c16="http://schemas.microsoft.com/office/drawing/2014/chart" uri="{C3380CC4-5D6E-409C-BE32-E72D297353CC}">
              <c16:uniqueId val="{0000005B-CA57-428A-9E22-78480F8AE0DC}"/>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D865-4279-ACB9-C627820B3B53}"/>
              </c:ext>
            </c:extLst>
          </c:dPt>
          <c:cat>
            <c:strRef>
              <c:f>PRODUKCE!$C$7:$E$7</c:f>
              <c:strCache>
                <c:ptCount val="3"/>
                <c:pt idx="0">
                  <c:v>Celkem</c:v>
                </c:pt>
                <c:pt idx="1">
                  <c:v>ŽP</c:v>
                </c:pt>
                <c:pt idx="2">
                  <c:v>NŽP</c:v>
                </c:pt>
              </c:strCache>
            </c:strRef>
          </c:cat>
          <c:val>
            <c:numRef>
              <c:f>PRODUKCE!$C$18:$E$18</c:f>
              <c:numCache>
                <c:formatCode>#\ ##0_-;\-#\ ##0_-;0_-;@_-</c:formatCode>
                <c:ptCount val="3"/>
                <c:pt idx="0">
                  <c:v>37961297665</c:v>
                </c:pt>
                <c:pt idx="1">
                  <c:v>7428178060</c:v>
                </c:pt>
                <c:pt idx="2">
                  <c:v>30533119605</c:v>
                </c:pt>
              </c:numCache>
            </c:numRef>
          </c:val>
          <c:extLst>
            <c:ext xmlns:c16="http://schemas.microsoft.com/office/drawing/2014/chart" uri="{C3380CC4-5D6E-409C-BE32-E72D297353CC}">
              <c16:uniqueId val="{0000000A-D865-4279-ACB9-C627820B3B53}"/>
            </c:ext>
          </c:extLst>
        </c:ser>
        <c:ser>
          <c:idx val="1"/>
          <c:order val="1"/>
          <c:tx>
            <c:strRef>
              <c:f>PRODUKCE!$B$19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D865-4279-ACB9-C627820B3B53}"/>
              </c:ext>
            </c:extLst>
          </c:dPt>
          <c:cat>
            <c:strRef>
              <c:f>PRODUKCE!$C$7:$E$7</c:f>
              <c:strCache>
                <c:ptCount val="3"/>
                <c:pt idx="0">
                  <c:v>Celkem</c:v>
                </c:pt>
                <c:pt idx="1">
                  <c:v>ŽP</c:v>
                </c:pt>
                <c:pt idx="2">
                  <c:v>NŽP</c:v>
                </c:pt>
              </c:strCache>
            </c:strRef>
          </c:cat>
          <c:val>
            <c:numRef>
              <c:f>PRODUKCE!$C$19:$E$19</c:f>
              <c:numCache>
                <c:formatCode>#\ ##0_-;\-#\ ##0_-;0_-;@_-</c:formatCode>
                <c:ptCount val="3"/>
                <c:pt idx="0">
                  <c:v>49559643217</c:v>
                </c:pt>
                <c:pt idx="1">
                  <c:v>9992947241</c:v>
                </c:pt>
                <c:pt idx="2">
                  <c:v>39566695976</c:v>
                </c:pt>
              </c:numCache>
            </c:numRef>
          </c:val>
          <c:extLst>
            <c:ext xmlns:c16="http://schemas.microsoft.com/office/drawing/2014/chart" uri="{C3380CC4-5D6E-409C-BE32-E72D297353CC}">
              <c16:uniqueId val="{00000015-D865-4279-ACB9-C627820B3B53}"/>
            </c:ext>
          </c:extLst>
        </c:ser>
        <c:ser>
          <c:idx val="2"/>
          <c:order val="2"/>
          <c:tx>
            <c:strRef>
              <c:f>PRODUKCE!$B$20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D865-4279-ACB9-C627820B3B53}"/>
              </c:ext>
            </c:extLst>
          </c:dPt>
          <c:cat>
            <c:strRef>
              <c:f>PRODUKCE!$C$7:$E$7</c:f>
              <c:strCache>
                <c:ptCount val="3"/>
                <c:pt idx="0">
                  <c:v>Celkem</c:v>
                </c:pt>
                <c:pt idx="1">
                  <c:v>ŽP</c:v>
                </c:pt>
                <c:pt idx="2">
                  <c:v>NŽP</c:v>
                </c:pt>
              </c:strCache>
            </c:strRef>
          </c:cat>
          <c:val>
            <c:numRef>
              <c:f>PRODUKCE!$C$20:$E$20</c:f>
              <c:numCache>
                <c:formatCode>#\ ##0_-;\-#\ ##0_-;0_-;@_-</c:formatCode>
                <c:ptCount val="3"/>
                <c:pt idx="0">
                  <c:v>15214071005</c:v>
                </c:pt>
                <c:pt idx="1">
                  <c:v>2610240274</c:v>
                </c:pt>
                <c:pt idx="2">
                  <c:v>12603830731</c:v>
                </c:pt>
              </c:numCache>
            </c:numRef>
          </c:val>
          <c:extLst>
            <c:ext xmlns:c16="http://schemas.microsoft.com/office/drawing/2014/chart" uri="{C3380CC4-5D6E-409C-BE32-E72D297353CC}">
              <c16:uniqueId val="{00000020-D865-4279-ACB9-C627820B3B53}"/>
            </c:ext>
          </c:extLst>
        </c:ser>
        <c:ser>
          <c:idx val="3"/>
          <c:order val="3"/>
          <c:tx>
            <c:strRef>
              <c:f>PRODUKCE!$B$21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D865-4279-ACB9-C627820B3B53}"/>
              </c:ext>
            </c:extLst>
          </c:dPt>
          <c:cat>
            <c:strRef>
              <c:f>PRODUKCE!$C$7:$E$7</c:f>
              <c:strCache>
                <c:ptCount val="3"/>
                <c:pt idx="0">
                  <c:v>Celkem</c:v>
                </c:pt>
                <c:pt idx="1">
                  <c:v>ŽP</c:v>
                </c:pt>
                <c:pt idx="2">
                  <c:v>NŽP</c:v>
                </c:pt>
              </c:strCache>
            </c:strRef>
          </c:cat>
          <c:val>
            <c:numRef>
              <c:f>PRODUKCE!$C$21:$E$21</c:f>
              <c:numCache>
                <c:formatCode>#\ ##0_-;\-#\ ##0_-;0_-;@_-</c:formatCode>
                <c:ptCount val="3"/>
                <c:pt idx="0">
                  <c:v>28447185122</c:v>
                </c:pt>
                <c:pt idx="1">
                  <c:v>5135389553</c:v>
                </c:pt>
                <c:pt idx="2">
                  <c:v>23311795569</c:v>
                </c:pt>
              </c:numCache>
            </c:numRef>
          </c:val>
          <c:extLst>
            <c:ext xmlns:c16="http://schemas.microsoft.com/office/drawing/2014/chart" uri="{C3380CC4-5D6E-409C-BE32-E72D297353CC}">
              <c16:uniqueId val="{0000002B-D865-4279-ACB9-C627820B3B53}"/>
            </c:ext>
          </c:extLst>
        </c:ser>
        <c:ser>
          <c:idx val="4"/>
          <c:order val="4"/>
          <c:tx>
            <c:strRef>
              <c:f>PRODUKCE!$B$22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D865-4279-ACB9-C627820B3B5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D865-4279-ACB9-C627820B3B53}"/>
              </c:ext>
            </c:extLst>
          </c:dPt>
          <c:cat>
            <c:strRef>
              <c:f>PRODUKCE!$C$7:$E$7</c:f>
              <c:strCache>
                <c:ptCount val="3"/>
                <c:pt idx="0">
                  <c:v>Celkem</c:v>
                </c:pt>
                <c:pt idx="1">
                  <c:v>ŽP</c:v>
                </c:pt>
                <c:pt idx="2">
                  <c:v>NŽP</c:v>
                </c:pt>
              </c:strCache>
            </c:strRef>
          </c:cat>
          <c:val>
            <c:numRef>
              <c:f>PRODUKCE!$C$22:$E$22</c:f>
              <c:numCache>
                <c:formatCode>#\ ##0_-;\-#\ ##0_-;0_-;@_-</c:formatCode>
                <c:ptCount val="3"/>
                <c:pt idx="0">
                  <c:v>40905148430</c:v>
                </c:pt>
                <c:pt idx="1">
                  <c:v>7095783602</c:v>
                </c:pt>
                <c:pt idx="2">
                  <c:v>33809364828</c:v>
                </c:pt>
              </c:numCache>
            </c:numRef>
          </c:val>
          <c:extLst>
            <c:ext xmlns:c16="http://schemas.microsoft.com/office/drawing/2014/chart" uri="{C3380CC4-5D6E-409C-BE32-E72D297353CC}">
              <c16:uniqueId val="{00000037-D865-4279-ACB9-C627820B3B53}"/>
            </c:ext>
          </c:extLst>
        </c:ser>
        <c:ser>
          <c:idx val="5"/>
          <c:order val="5"/>
          <c:tx>
            <c:strRef>
              <c:f>PRODUKCE!$B$23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D865-4279-ACB9-C627820B3B5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D865-4279-ACB9-C627820B3B53}"/>
              </c:ext>
            </c:extLst>
          </c:dPt>
          <c:cat>
            <c:strRef>
              <c:f>PRODUKCE!$C$7:$E$7</c:f>
              <c:strCache>
                <c:ptCount val="3"/>
                <c:pt idx="0">
                  <c:v>Celkem</c:v>
                </c:pt>
                <c:pt idx="1">
                  <c:v>ŽP</c:v>
                </c:pt>
                <c:pt idx="2">
                  <c:v>NŽP</c:v>
                </c:pt>
              </c:strCache>
            </c:strRef>
          </c:cat>
          <c:val>
            <c:numRef>
              <c:f>PRODUKCE!$C$23:$E$23</c:f>
              <c:numCache>
                <c:formatCode>#\ ##0_-;\-#\ ##0_-;0_-;@_-</c:formatCode>
                <c:ptCount val="3"/>
                <c:pt idx="0">
                  <c:v>54838249563</c:v>
                </c:pt>
                <c:pt idx="1">
                  <c:v>9722189297</c:v>
                </c:pt>
                <c:pt idx="2">
                  <c:v>45116060266</c:v>
                </c:pt>
              </c:numCache>
            </c:numRef>
          </c:val>
          <c:extLst>
            <c:ext xmlns:c16="http://schemas.microsoft.com/office/drawing/2014/chart" uri="{C3380CC4-5D6E-409C-BE32-E72D297353CC}">
              <c16:uniqueId val="{00000043-D865-4279-ACB9-C627820B3B53}"/>
            </c:ext>
          </c:extLst>
        </c:ser>
        <c:ser>
          <c:idx val="6"/>
          <c:order val="6"/>
          <c:tx>
            <c:strRef>
              <c:f>PRODUKCE!$B$24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D865-4279-ACB9-C627820B3B5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D865-4279-ACB9-C627820B3B53}"/>
              </c:ext>
            </c:extLst>
          </c:dPt>
          <c:cat>
            <c:strRef>
              <c:f>PRODUKCE!$C$7:$E$7</c:f>
              <c:strCache>
                <c:ptCount val="3"/>
                <c:pt idx="0">
                  <c:v>Celkem</c:v>
                </c:pt>
                <c:pt idx="1">
                  <c:v>ŽP</c:v>
                </c:pt>
                <c:pt idx="2">
                  <c:v>NŽP</c:v>
                </c:pt>
              </c:strCache>
            </c:strRef>
          </c:cat>
          <c:val>
            <c:numRef>
              <c:f>PRODUKCE!$C$24:$E$24</c:f>
              <c:numCache>
                <c:formatCode>#\ ##0_-;\-#\ ##0_-;0_-;@_-</c:formatCode>
                <c:ptCount val="3"/>
                <c:pt idx="0">
                  <c:v>15475991098</c:v>
                </c:pt>
                <c:pt idx="1">
                  <c:v>2728425156</c:v>
                </c:pt>
                <c:pt idx="2">
                  <c:v>12747565942</c:v>
                </c:pt>
              </c:numCache>
            </c:numRef>
          </c:val>
          <c:extLst>
            <c:ext xmlns:c16="http://schemas.microsoft.com/office/drawing/2014/chart" uri="{C3380CC4-5D6E-409C-BE32-E72D297353CC}">
              <c16:uniqueId val="{0000004F-D865-4279-ACB9-C627820B3B53}"/>
            </c:ext>
          </c:extLst>
        </c:ser>
        <c:ser>
          <c:idx val="7"/>
          <c:order val="7"/>
          <c:tx>
            <c:strRef>
              <c:f>PRODUKCE!$B$25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D865-4279-ACB9-C627820B3B5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D865-4279-ACB9-C627820B3B5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D865-4279-ACB9-C627820B3B5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D865-4279-ACB9-C627820B3B5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D865-4279-ACB9-C627820B3B5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D865-4279-ACB9-C627820B3B53}"/>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D865-4279-ACB9-C627820B3B53}"/>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D865-4279-ACB9-C627820B3B53}"/>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D865-4279-ACB9-C627820B3B53}"/>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D865-4279-ACB9-C627820B3B53}"/>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D865-4279-ACB9-C627820B3B53}"/>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D865-4279-ACB9-C627820B3B53}"/>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PRODUKCE!$C$7:$E$7</c:f>
              <c:strCache>
                <c:ptCount val="3"/>
                <c:pt idx="0">
                  <c:v>Celkem</c:v>
                </c:pt>
                <c:pt idx="1">
                  <c:v>ŽP</c:v>
                </c:pt>
                <c:pt idx="2">
                  <c:v>NŽP</c:v>
                </c:pt>
              </c:strCache>
            </c:strRef>
          </c:cat>
          <c:val>
            <c:numRef>
              <c:f>PRODUKCE!$C$25:$E$25</c:f>
              <c:numCache>
                <c:formatCode>#\ ##0_-;\-#\ ##0_-;0_-;@_-</c:formatCode>
                <c:ptCount val="3"/>
                <c:pt idx="0">
                  <c:v>29438274072</c:v>
                </c:pt>
                <c:pt idx="1">
                  <c:v>5277301116</c:v>
                </c:pt>
                <c:pt idx="2">
                  <c:v>24160972956</c:v>
                </c:pt>
              </c:numCache>
            </c:numRef>
          </c:val>
          <c:extLst>
            <c:ext xmlns:c16="http://schemas.microsoft.com/office/drawing/2014/chart" uri="{C3380CC4-5D6E-409C-BE32-E72D297353CC}">
              <c16:uniqueId val="{0000005B-D865-4279-ACB9-C627820B3B53}"/>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F8B1-4882-9839-B111147EBB7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F8B1-4882-9839-B111147EBB71}"/>
              </c:ext>
            </c:extLst>
          </c:dPt>
          <c:dLbls>
            <c:delete val="1"/>
          </c:dLbls>
          <c:cat>
            <c:strRef>
              <c:f>TRH!$C$7:$E$7</c:f>
              <c:strCache>
                <c:ptCount val="3"/>
                <c:pt idx="0">
                  <c:v>Celkem</c:v>
                </c:pt>
                <c:pt idx="1">
                  <c:v>ŽP</c:v>
                </c:pt>
                <c:pt idx="2">
                  <c:v>NŽP</c:v>
                </c:pt>
              </c:strCache>
            </c:strRef>
          </c:cat>
          <c:val>
            <c:numRef>
              <c:f>TRH!$C$34:$E$34</c:f>
              <c:numCache>
                <c:formatCode>#\ ##0.0_ %_-;\-#\ ##0.0_ %_-;0.0_ %_-;@" %"_-</c:formatCode>
                <c:ptCount val="3"/>
                <c:pt idx="0">
                  <c:v>0.11008809605344183</c:v>
                </c:pt>
                <c:pt idx="1">
                  <c:v>4.5964565539632352E-2</c:v>
                </c:pt>
                <c:pt idx="2">
                  <c:v>0.13824378813832428</c:v>
                </c:pt>
              </c:numCache>
            </c:numRef>
          </c:val>
          <c:extLst>
            <c:ext xmlns:c16="http://schemas.microsoft.com/office/drawing/2014/chart" uri="{C3380CC4-5D6E-409C-BE32-E72D297353CC}">
              <c16:uniqueId val="{0000000B-F8B1-4882-9839-B111147EBB71}"/>
            </c:ext>
          </c:extLst>
        </c:ser>
        <c:ser>
          <c:idx val="1"/>
          <c:order val="1"/>
          <c:tx>
            <c:strRef>
              <c:f>TRH!$B$35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F8B1-4882-9839-B111147EBB7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F8B1-4882-9839-B111147EBB71}"/>
              </c:ext>
            </c:extLst>
          </c:dPt>
          <c:dLbls>
            <c:delete val="1"/>
          </c:dLbls>
          <c:cat>
            <c:strRef>
              <c:f>TRH!$C$7:$E$7</c:f>
              <c:strCache>
                <c:ptCount val="3"/>
                <c:pt idx="0">
                  <c:v>Celkem</c:v>
                </c:pt>
                <c:pt idx="1">
                  <c:v>ŽP</c:v>
                </c:pt>
                <c:pt idx="2">
                  <c:v>NŽP</c:v>
                </c:pt>
              </c:strCache>
            </c:strRef>
          </c:cat>
          <c:val>
            <c:numRef>
              <c:f>TRH!$C$35:$E$35</c:f>
              <c:numCache>
                <c:formatCode>#\ ##0.0_ %_-;\-#\ ##0.0_ %_-;0.0_ %_-;@" %"_-</c:formatCode>
                <c:ptCount val="3"/>
                <c:pt idx="0">
                  <c:v>0.10846714121668</c:v>
                </c:pt>
                <c:pt idx="1">
                  <c:v>5.528796261016633E-2</c:v>
                </c:pt>
                <c:pt idx="2">
                  <c:v>0.13153629909690179</c:v>
                </c:pt>
              </c:numCache>
            </c:numRef>
          </c:val>
          <c:extLst>
            <c:ext xmlns:c16="http://schemas.microsoft.com/office/drawing/2014/chart" uri="{C3380CC4-5D6E-409C-BE32-E72D297353CC}">
              <c16:uniqueId val="{00000017-F8B1-4882-9839-B111147EBB71}"/>
            </c:ext>
          </c:extLst>
        </c:ser>
        <c:ser>
          <c:idx val="2"/>
          <c:order val="2"/>
          <c:tx>
            <c:strRef>
              <c:f>TRH!$B$36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F8B1-4882-9839-B111147EBB7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F8B1-4882-9839-B111147EBB71}"/>
              </c:ext>
            </c:extLst>
          </c:dPt>
          <c:dLbls>
            <c:delete val="1"/>
          </c:dLbls>
          <c:cat>
            <c:strRef>
              <c:f>TRH!$C$7:$E$7</c:f>
              <c:strCache>
                <c:ptCount val="3"/>
                <c:pt idx="0">
                  <c:v>Celkem</c:v>
                </c:pt>
                <c:pt idx="1">
                  <c:v>ŽP</c:v>
                </c:pt>
                <c:pt idx="2">
                  <c:v>NŽP</c:v>
                </c:pt>
              </c:strCache>
            </c:strRef>
          </c:cat>
          <c:val>
            <c:numRef>
              <c:f>TRH!$C$36:$E$36</c:f>
              <c:numCache>
                <c:formatCode>#\ ##0.0_ %_-;\-#\ ##0.0_ %_-;0.0_ %_-;@" %"_-</c:formatCode>
                <c:ptCount val="3"/>
                <c:pt idx="0">
                  <c:v>6.0150249712603854E-2</c:v>
                </c:pt>
                <c:pt idx="1">
                  <c:v>1.1706835597960374E-2</c:v>
                </c:pt>
                <c:pt idx="2">
                  <c:v>7.9761605211781328E-2</c:v>
                </c:pt>
              </c:numCache>
            </c:numRef>
          </c:val>
          <c:extLst>
            <c:ext xmlns:c16="http://schemas.microsoft.com/office/drawing/2014/chart" uri="{C3380CC4-5D6E-409C-BE32-E72D297353CC}">
              <c16:uniqueId val="{00000023-F8B1-4882-9839-B111147EBB71}"/>
            </c:ext>
          </c:extLst>
        </c:ser>
        <c:ser>
          <c:idx val="3"/>
          <c:order val="3"/>
          <c:tx>
            <c:strRef>
              <c:f>TRH!$B$37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F8B1-4882-9839-B111147EBB7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F8B1-4882-9839-B111147EBB71}"/>
              </c:ext>
            </c:extLst>
          </c:dPt>
          <c:dLbls>
            <c:delete val="1"/>
          </c:dLbls>
          <c:cat>
            <c:strRef>
              <c:f>TRH!$C$7:$E$7</c:f>
              <c:strCache>
                <c:ptCount val="3"/>
                <c:pt idx="0">
                  <c:v>Celkem</c:v>
                </c:pt>
                <c:pt idx="1">
                  <c:v>ŽP</c:v>
                </c:pt>
                <c:pt idx="2">
                  <c:v>NŽP</c:v>
                </c:pt>
              </c:strCache>
            </c:strRef>
          </c:cat>
          <c:val>
            <c:numRef>
              <c:f>TRH!$C$37:$E$37</c:f>
              <c:numCache>
                <c:formatCode>#\ ##0.0_ %_-;\-#\ ##0.0_ %_-;0.0_ %_-;@" %"_-</c:formatCode>
                <c:ptCount val="3"/>
                <c:pt idx="0">
                  <c:v>5.7224671414673134E-2</c:v>
                </c:pt>
                <c:pt idx="1">
                  <c:v>-8.1441764963804397E-3</c:v>
                </c:pt>
                <c:pt idx="2">
                  <c:v>8.3578527706878791E-2</c:v>
                </c:pt>
              </c:numCache>
            </c:numRef>
          </c:val>
          <c:extLst>
            <c:ext xmlns:c16="http://schemas.microsoft.com/office/drawing/2014/chart" uri="{C3380CC4-5D6E-409C-BE32-E72D297353CC}">
              <c16:uniqueId val="{0000002F-F8B1-4882-9839-B111147EBB71}"/>
            </c:ext>
          </c:extLst>
        </c:ser>
        <c:ser>
          <c:idx val="4"/>
          <c:order val="4"/>
          <c:tx>
            <c:strRef>
              <c:f>TRH!$B$38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F8B1-4882-9839-B111147EBB7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F8B1-4882-9839-B111147EBB71}"/>
              </c:ext>
            </c:extLst>
          </c:dPt>
          <c:dLbls>
            <c:delete val="1"/>
          </c:dLbls>
          <c:cat>
            <c:strRef>
              <c:f>TRH!$C$7:$E$7</c:f>
              <c:strCache>
                <c:ptCount val="3"/>
                <c:pt idx="0">
                  <c:v>Celkem</c:v>
                </c:pt>
                <c:pt idx="1">
                  <c:v>ŽP</c:v>
                </c:pt>
                <c:pt idx="2">
                  <c:v>NŽP</c:v>
                </c:pt>
              </c:strCache>
            </c:strRef>
          </c:cat>
          <c:val>
            <c:numRef>
              <c:f>TRH!$C$38:$E$38</c:f>
              <c:numCache>
                <c:formatCode>#\ ##0.0_ %_-;\-#\ ##0.0_ %_-;0.0_ %_-;@" %"_-</c:formatCode>
                <c:ptCount val="3"/>
                <c:pt idx="0">
                  <c:v>6.0390739365600021E-2</c:v>
                </c:pt>
                <c:pt idx="1">
                  <c:v>-1.1829199874622276E-2</c:v>
                </c:pt>
                <c:pt idx="2">
                  <c:v>8.9530607572156029E-2</c:v>
                </c:pt>
              </c:numCache>
            </c:numRef>
          </c:val>
          <c:extLst>
            <c:ext xmlns:c16="http://schemas.microsoft.com/office/drawing/2014/chart" uri="{C3380CC4-5D6E-409C-BE32-E72D297353CC}">
              <c16:uniqueId val="{0000003B-F8B1-4882-9839-B111147EBB71}"/>
            </c:ext>
          </c:extLst>
        </c:ser>
        <c:ser>
          <c:idx val="5"/>
          <c:order val="5"/>
          <c:tx>
            <c:strRef>
              <c:f>TRH!$B$39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F8B1-4882-9839-B111147EBB71}"/>
              </c:ext>
            </c:extLst>
          </c:dPt>
          <c:dLbls>
            <c:delete val="1"/>
          </c:dLbls>
          <c:cat>
            <c:strRef>
              <c:f>TRH!$C$7:$E$7</c:f>
              <c:strCache>
                <c:ptCount val="3"/>
                <c:pt idx="0">
                  <c:v>Celkem</c:v>
                </c:pt>
                <c:pt idx="1">
                  <c:v>ŽP</c:v>
                </c:pt>
                <c:pt idx="2">
                  <c:v>NŽP</c:v>
                </c:pt>
              </c:strCache>
            </c:strRef>
          </c:cat>
          <c:val>
            <c:numRef>
              <c:f>TRH!$C$39:$E$39</c:f>
              <c:numCache>
                <c:formatCode>#\ ##0.0_ %_-;\-#\ ##0.0_ %_-;0.0_ %_-;@" %"_-</c:formatCode>
                <c:ptCount val="3"/>
                <c:pt idx="0">
                  <c:v>8.111659881991784E-2</c:v>
                </c:pt>
                <c:pt idx="1">
                  <c:v>5.0240176688728821E-2</c:v>
                </c:pt>
                <c:pt idx="2">
                  <c:v>9.360824227689224E-2</c:v>
                </c:pt>
              </c:numCache>
            </c:numRef>
          </c:val>
          <c:extLst>
            <c:ext xmlns:c16="http://schemas.microsoft.com/office/drawing/2014/chart" uri="{C3380CC4-5D6E-409C-BE32-E72D297353CC}">
              <c16:uniqueId val="{00000046-F8B1-4882-9839-B111147EBB71}"/>
            </c:ext>
          </c:extLst>
        </c:ser>
        <c:ser>
          <c:idx val="6"/>
          <c:order val="6"/>
          <c:tx>
            <c:strRef>
              <c:f>TRH!$B$40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F8B1-4882-9839-B111147EBB71}"/>
              </c:ext>
            </c:extLst>
          </c:dPt>
          <c:dLbls>
            <c:delete val="1"/>
          </c:dLbls>
          <c:cat>
            <c:strRef>
              <c:f>TRH!$C$7:$E$7</c:f>
              <c:strCache>
                <c:ptCount val="3"/>
                <c:pt idx="0">
                  <c:v>Celkem</c:v>
                </c:pt>
                <c:pt idx="1">
                  <c:v>ŽP</c:v>
                </c:pt>
                <c:pt idx="2">
                  <c:v>NŽP</c:v>
                </c:pt>
              </c:strCache>
            </c:strRef>
          </c:cat>
          <c:val>
            <c:numRef>
              <c:f>TRH!$C$40:$E$40</c:f>
              <c:numCache>
                <c:formatCode>#\ ##0.0_ %_-;\-#\ ##0.0_ %_-;0.0_ %_-;@" %"_-</c:formatCode>
                <c:ptCount val="3"/>
                <c:pt idx="0">
                  <c:v>9.6754256546238038E-2</c:v>
                </c:pt>
                <c:pt idx="1">
                  <c:v>8.0274071277049108E-2</c:v>
                </c:pt>
                <c:pt idx="2">
                  <c:v>0.10300543306816756</c:v>
                </c:pt>
              </c:numCache>
            </c:numRef>
          </c:val>
          <c:extLst>
            <c:ext xmlns:c16="http://schemas.microsoft.com/office/drawing/2014/chart" uri="{C3380CC4-5D6E-409C-BE32-E72D297353CC}">
              <c16:uniqueId val="{00000051-F8B1-4882-9839-B111147EBB71}"/>
            </c:ext>
          </c:extLst>
        </c:ser>
        <c:ser>
          <c:idx val="7"/>
          <c:order val="7"/>
          <c:tx>
            <c:strRef>
              <c:f>TRH!$B$41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F8B1-4882-9839-B111147EBB7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F8B1-4882-9839-B111147EBB7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F8B1-4882-9839-B111147EBB7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F8B1-4882-9839-B111147EBB7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F8B1-4882-9839-B111147EBB71}"/>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F8B1-4882-9839-B111147EBB71}"/>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F8B1-4882-9839-B111147EBB71}"/>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F8B1-4882-9839-B111147EBB71}"/>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F8B1-4882-9839-B111147EBB71}"/>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F8B1-4882-9839-B111147EBB71}"/>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F8B1-4882-9839-B111147EBB71}"/>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TRH!$C$7:$E$7</c:f>
              <c:strCache>
                <c:ptCount val="3"/>
                <c:pt idx="0">
                  <c:v>Celkem</c:v>
                </c:pt>
                <c:pt idx="1">
                  <c:v>ŽP</c:v>
                </c:pt>
                <c:pt idx="2">
                  <c:v>NŽP</c:v>
                </c:pt>
              </c:strCache>
            </c:strRef>
          </c:cat>
          <c:val>
            <c:numRef>
              <c:f>TRH!$C$41:$E$41</c:f>
              <c:numCache>
                <c:formatCode>#\ ##0.0_ %_-;\-#\ ##0.0_ %_-;0.0_ %_-;@" %"_-</c:formatCode>
                <c:ptCount val="3"/>
                <c:pt idx="0">
                  <c:v>0.10124647146993393</c:v>
                </c:pt>
                <c:pt idx="1">
                  <c:v>0.11429238844300604</c:v>
                </c:pt>
                <c:pt idx="2">
                  <c:v>9.6432138653095967E-2</c:v>
                </c:pt>
              </c:numCache>
            </c:numRef>
          </c:val>
          <c:extLst>
            <c:ext xmlns:c16="http://schemas.microsoft.com/office/drawing/2014/chart" uri="{C3380CC4-5D6E-409C-BE32-E72D297353CC}">
              <c16:uniqueId val="{0000005D-F8B1-4882-9839-B111147EBB71}"/>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AE0C-4E1E-9E50-526BB42786A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AE0C-4E1E-9E50-526BB42786A7}"/>
              </c:ext>
            </c:extLst>
          </c:dPt>
          <c:dLbls>
            <c:delete val="1"/>
          </c:dLbls>
          <c:cat>
            <c:strRef>
              <c:f>PRODUKCE!$C$7:$E$7</c:f>
              <c:strCache>
                <c:ptCount val="3"/>
                <c:pt idx="0">
                  <c:v>Celkem</c:v>
                </c:pt>
                <c:pt idx="1">
                  <c:v>ŽP</c:v>
                </c:pt>
                <c:pt idx="2">
                  <c:v>NŽP</c:v>
                </c:pt>
              </c:strCache>
            </c:strRef>
          </c:cat>
          <c:val>
            <c:numRef>
              <c:f>PRODUKCE!$C$34:$E$34</c:f>
              <c:numCache>
                <c:formatCode>#\ ##0.0_ %_-;\-#\ ##0.0_ %_-;0.0_ %_-;@" %"_-</c:formatCode>
                <c:ptCount val="3"/>
                <c:pt idx="0">
                  <c:v>0.31764867378146233</c:v>
                </c:pt>
                <c:pt idx="1">
                  <c:v>-2.0226307907351582E-2</c:v>
                </c:pt>
                <c:pt idx="2">
                  <c:v>0.43831782273879671</c:v>
                </c:pt>
              </c:numCache>
            </c:numRef>
          </c:val>
          <c:extLst>
            <c:ext xmlns:c16="http://schemas.microsoft.com/office/drawing/2014/chart" uri="{C3380CC4-5D6E-409C-BE32-E72D297353CC}">
              <c16:uniqueId val="{0000000B-AE0C-4E1E-9E50-526BB42786A7}"/>
            </c:ext>
          </c:extLst>
        </c:ser>
        <c:ser>
          <c:idx val="1"/>
          <c:order val="1"/>
          <c:tx>
            <c:strRef>
              <c:f>PRODUKCE!$B$35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AE0C-4E1E-9E50-526BB42786A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AE0C-4E1E-9E50-526BB42786A7}"/>
              </c:ext>
            </c:extLst>
          </c:dPt>
          <c:dLbls>
            <c:delete val="1"/>
          </c:dLbls>
          <c:cat>
            <c:strRef>
              <c:f>PRODUKCE!$C$7:$E$7</c:f>
              <c:strCache>
                <c:ptCount val="3"/>
                <c:pt idx="0">
                  <c:v>Celkem</c:v>
                </c:pt>
                <c:pt idx="1">
                  <c:v>ŽP</c:v>
                </c:pt>
                <c:pt idx="2">
                  <c:v>NŽP</c:v>
                </c:pt>
              </c:strCache>
            </c:strRef>
          </c:cat>
          <c:val>
            <c:numRef>
              <c:f>PRODUKCE!$C$35:$E$35</c:f>
              <c:numCache>
                <c:formatCode>#\ ##0.0_ %_-;\-#\ ##0.0_ %_-;0.0_ %_-;@" %"_-</c:formatCode>
                <c:ptCount val="3"/>
                <c:pt idx="0">
                  <c:v>0.29105735058137028</c:v>
                </c:pt>
                <c:pt idx="1">
                  <c:v>2.5419047594632316E-2</c:v>
                </c:pt>
                <c:pt idx="2">
                  <c:v>0.38144001880763256</c:v>
                </c:pt>
              </c:numCache>
            </c:numRef>
          </c:val>
          <c:extLst>
            <c:ext xmlns:c16="http://schemas.microsoft.com/office/drawing/2014/chart" uri="{C3380CC4-5D6E-409C-BE32-E72D297353CC}">
              <c16:uniqueId val="{00000017-AE0C-4E1E-9E50-526BB42786A7}"/>
            </c:ext>
          </c:extLst>
        </c:ser>
        <c:ser>
          <c:idx val="2"/>
          <c:order val="2"/>
          <c:tx>
            <c:strRef>
              <c:f>PRODUKCE!$B$36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AE0C-4E1E-9E50-526BB42786A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AE0C-4E1E-9E50-526BB42786A7}"/>
              </c:ext>
            </c:extLst>
          </c:dPt>
          <c:dLbls>
            <c:delete val="1"/>
          </c:dLbls>
          <c:cat>
            <c:strRef>
              <c:f>PRODUKCE!$C$7:$E$7</c:f>
              <c:strCache>
                <c:ptCount val="3"/>
                <c:pt idx="0">
                  <c:v>Celkem</c:v>
                </c:pt>
                <c:pt idx="1">
                  <c:v>ŽP</c:v>
                </c:pt>
                <c:pt idx="2">
                  <c:v>NŽP</c:v>
                </c:pt>
              </c:strCache>
            </c:strRef>
          </c:cat>
          <c:val>
            <c:numRef>
              <c:f>PRODUKCE!$C$36:$E$36</c:f>
              <c:numCache>
                <c:formatCode>#\ ##0.0_ %_-;\-#\ ##0.0_ %_-;0.0_ %_-;@" %"_-</c:formatCode>
                <c:ptCount val="3"/>
                <c:pt idx="0">
                  <c:v>0.12822634757319684</c:v>
                </c:pt>
                <c:pt idx="1">
                  <c:v>0.12760515257786387</c:v>
                </c:pt>
                <c:pt idx="2">
                  <c:v>0.12835508197222922</c:v>
                </c:pt>
              </c:numCache>
            </c:numRef>
          </c:val>
          <c:extLst>
            <c:ext xmlns:c16="http://schemas.microsoft.com/office/drawing/2014/chart" uri="{C3380CC4-5D6E-409C-BE32-E72D297353CC}">
              <c16:uniqueId val="{00000023-AE0C-4E1E-9E50-526BB42786A7}"/>
            </c:ext>
          </c:extLst>
        </c:ser>
        <c:ser>
          <c:idx val="3"/>
          <c:order val="3"/>
          <c:tx>
            <c:strRef>
              <c:f>PRODUKCE!$B$37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AE0C-4E1E-9E50-526BB42786A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AE0C-4E1E-9E50-526BB42786A7}"/>
              </c:ext>
            </c:extLst>
          </c:dPt>
          <c:dLbls>
            <c:delete val="1"/>
          </c:dLbls>
          <c:cat>
            <c:strRef>
              <c:f>PRODUKCE!$C$7:$E$7</c:f>
              <c:strCache>
                <c:ptCount val="3"/>
                <c:pt idx="0">
                  <c:v>Celkem</c:v>
                </c:pt>
                <c:pt idx="1">
                  <c:v>ŽP</c:v>
                </c:pt>
                <c:pt idx="2">
                  <c:v>NŽP</c:v>
                </c:pt>
              </c:strCache>
            </c:strRef>
          </c:cat>
          <c:val>
            <c:numRef>
              <c:f>PRODUKCE!$C$37:$E$37</c:f>
              <c:numCache>
                <c:formatCode>#\ ##0.0_ %_-;\-#\ ##0.0_ %_-;0.0_ %_-;@" %"_-</c:formatCode>
                <c:ptCount val="3"/>
                <c:pt idx="0">
                  <c:v>9.3196915172466088E-2</c:v>
                </c:pt>
                <c:pt idx="1">
                  <c:v>6.0040571807119747E-2</c:v>
                </c:pt>
                <c:pt idx="2">
                  <c:v>0.10078169550420379</c:v>
                </c:pt>
              </c:numCache>
            </c:numRef>
          </c:val>
          <c:extLst>
            <c:ext xmlns:c16="http://schemas.microsoft.com/office/drawing/2014/chart" uri="{C3380CC4-5D6E-409C-BE32-E72D297353CC}">
              <c16:uniqueId val="{0000002F-AE0C-4E1E-9E50-526BB42786A7}"/>
            </c:ext>
          </c:extLst>
        </c:ser>
        <c:ser>
          <c:idx val="4"/>
          <c:order val="4"/>
          <c:tx>
            <c:strRef>
              <c:f>PRODUKCE!$B$38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AE0C-4E1E-9E50-526BB42786A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AE0C-4E1E-9E50-526BB42786A7}"/>
              </c:ext>
            </c:extLst>
          </c:dPt>
          <c:dLbls>
            <c:delete val="1"/>
          </c:dLbls>
          <c:cat>
            <c:strRef>
              <c:f>PRODUKCE!$C$7:$E$7</c:f>
              <c:strCache>
                <c:ptCount val="3"/>
                <c:pt idx="0">
                  <c:v>Celkem</c:v>
                </c:pt>
                <c:pt idx="1">
                  <c:v>ŽP</c:v>
                </c:pt>
                <c:pt idx="2">
                  <c:v>NŽP</c:v>
                </c:pt>
              </c:strCache>
            </c:strRef>
          </c:cat>
          <c:val>
            <c:numRef>
              <c:f>PRODUKCE!$C$38:$E$38</c:f>
              <c:numCache>
                <c:formatCode>#\ ##0.0_ %_-;\-#\ ##0.0_ %_-;0.0_ %_-;@" %"_-</c:formatCode>
                <c:ptCount val="3"/>
                <c:pt idx="0">
                  <c:v>7.7548739007260226E-2</c:v>
                </c:pt>
                <c:pt idx="1">
                  <c:v>-4.4747777357399543E-2</c:v>
                </c:pt>
                <c:pt idx="2">
                  <c:v>0.10730135883211522</c:v>
                </c:pt>
              </c:numCache>
            </c:numRef>
          </c:val>
          <c:extLst>
            <c:ext xmlns:c16="http://schemas.microsoft.com/office/drawing/2014/chart" uri="{C3380CC4-5D6E-409C-BE32-E72D297353CC}">
              <c16:uniqueId val="{0000003B-AE0C-4E1E-9E50-526BB42786A7}"/>
            </c:ext>
          </c:extLst>
        </c:ser>
        <c:ser>
          <c:idx val="5"/>
          <c:order val="5"/>
          <c:tx>
            <c:strRef>
              <c:f>PRODUKCE!$B$39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AE0C-4E1E-9E50-526BB42786A7}"/>
              </c:ext>
            </c:extLst>
          </c:dPt>
          <c:dLbls>
            <c:delete val="1"/>
          </c:dLbls>
          <c:cat>
            <c:strRef>
              <c:f>PRODUKCE!$C$7:$E$7</c:f>
              <c:strCache>
                <c:ptCount val="3"/>
                <c:pt idx="0">
                  <c:v>Celkem</c:v>
                </c:pt>
                <c:pt idx="1">
                  <c:v>ŽP</c:v>
                </c:pt>
                <c:pt idx="2">
                  <c:v>NŽP</c:v>
                </c:pt>
              </c:strCache>
            </c:strRef>
          </c:cat>
          <c:val>
            <c:numRef>
              <c:f>PRODUKCE!$C$39:$E$39</c:f>
              <c:numCache>
                <c:formatCode>#\ ##0.0_ %_-;\-#\ ##0.0_ %_-;0.0_ %_-;@" %"_-</c:formatCode>
                <c:ptCount val="3"/>
                <c:pt idx="0">
                  <c:v>0.10651017649354921</c:v>
                </c:pt>
                <c:pt idx="1">
                  <c:v>-2.709490378265067E-2</c:v>
                </c:pt>
                <c:pt idx="2">
                  <c:v>0.1402534164936613</c:v>
                </c:pt>
              </c:numCache>
            </c:numRef>
          </c:val>
          <c:extLst>
            <c:ext xmlns:c16="http://schemas.microsoft.com/office/drawing/2014/chart" uri="{C3380CC4-5D6E-409C-BE32-E72D297353CC}">
              <c16:uniqueId val="{00000046-AE0C-4E1E-9E50-526BB42786A7}"/>
            </c:ext>
          </c:extLst>
        </c:ser>
        <c:ser>
          <c:idx val="6"/>
          <c:order val="6"/>
          <c:tx>
            <c:strRef>
              <c:f>PRODUKCE!$B$40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AE0C-4E1E-9E50-526BB42786A7}"/>
              </c:ext>
            </c:extLst>
          </c:dPt>
          <c:dLbls>
            <c:delete val="1"/>
          </c:dLbls>
          <c:cat>
            <c:strRef>
              <c:f>PRODUKCE!$C$7:$E$7</c:f>
              <c:strCache>
                <c:ptCount val="3"/>
                <c:pt idx="0">
                  <c:v>Celkem</c:v>
                </c:pt>
                <c:pt idx="1">
                  <c:v>ŽP</c:v>
                </c:pt>
                <c:pt idx="2">
                  <c:v>NŽP</c:v>
                </c:pt>
              </c:strCache>
            </c:strRef>
          </c:cat>
          <c:val>
            <c:numRef>
              <c:f>PRODUKCE!$C$40:$E$40</c:f>
              <c:numCache>
                <c:formatCode>#\ ##0.0_ %_-;\-#\ ##0.0_ %_-;0.0_ %_-;@" %"_-</c:formatCode>
                <c:ptCount val="3"/>
                <c:pt idx="0">
                  <c:v>1.7215648126916339E-2</c:v>
                </c:pt>
                <c:pt idx="1">
                  <c:v>4.5277395792721498E-2</c:v>
                </c:pt>
                <c:pt idx="2">
                  <c:v>1.1404089285844909E-2</c:v>
                </c:pt>
              </c:numCache>
            </c:numRef>
          </c:val>
          <c:extLst>
            <c:ext xmlns:c16="http://schemas.microsoft.com/office/drawing/2014/chart" uri="{C3380CC4-5D6E-409C-BE32-E72D297353CC}">
              <c16:uniqueId val="{00000051-AE0C-4E1E-9E50-526BB42786A7}"/>
            </c:ext>
          </c:extLst>
        </c:ser>
        <c:ser>
          <c:idx val="7"/>
          <c:order val="7"/>
          <c:tx>
            <c:strRef>
              <c:f>PRODUKCE!$B$41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AE0C-4E1E-9E50-526BB42786A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AE0C-4E1E-9E50-526BB42786A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AE0C-4E1E-9E50-526BB42786A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AE0C-4E1E-9E50-526BB42786A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AE0C-4E1E-9E50-526BB42786A7}"/>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AE0C-4E1E-9E50-526BB42786A7}"/>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AE0C-4E1E-9E50-526BB42786A7}"/>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AE0C-4E1E-9E50-526BB42786A7}"/>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AE0C-4E1E-9E50-526BB42786A7}"/>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AE0C-4E1E-9E50-526BB42786A7}"/>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AE0C-4E1E-9E50-526BB42786A7}"/>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PRODUKCE!$C$7:$E$7</c:f>
              <c:strCache>
                <c:ptCount val="3"/>
                <c:pt idx="0">
                  <c:v>Celkem</c:v>
                </c:pt>
                <c:pt idx="1">
                  <c:v>ŽP</c:v>
                </c:pt>
                <c:pt idx="2">
                  <c:v>NŽP</c:v>
                </c:pt>
              </c:strCache>
            </c:strRef>
          </c:cat>
          <c:val>
            <c:numRef>
              <c:f>PRODUKCE!$C$41:$E$41</c:f>
              <c:numCache>
                <c:formatCode>#\ ##0.0_ %_-;\-#\ ##0.0_ %_-;0.0_ %_-;@" %"_-</c:formatCode>
                <c:ptCount val="3"/>
                <c:pt idx="0">
                  <c:v>3.4839614033851385E-2</c:v>
                </c:pt>
                <c:pt idx="1">
                  <c:v>2.7634040521248737E-2</c:v>
                </c:pt>
                <c:pt idx="2">
                  <c:v>3.642694036529881E-2</c:v>
                </c:pt>
              </c:numCache>
            </c:numRef>
          </c:val>
          <c:extLst>
            <c:ext xmlns:c16="http://schemas.microsoft.com/office/drawing/2014/chart" uri="{C3380CC4-5D6E-409C-BE32-E72D297353CC}">
              <c16:uniqueId val="{0000005D-AE0C-4E1E-9E50-526BB42786A7}"/>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PRODUKCE!$B$194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DD6B-42CD-B238-B04CA2C58B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DD6B-42CD-B238-B04CA2C58B92}"/>
              </c:ext>
            </c:extLst>
          </c:dPt>
          <c:dLbls>
            <c:delete val="1"/>
          </c:dLbls>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PRODUKCE!$C$194:$F$194</c:f>
              <c:numCache>
                <c:formatCode>#\ ##0.0_ %_-;\-#\ ##0.0_ %_-;0.0_ %_-;@" %"_-</c:formatCode>
                <c:ptCount val="4"/>
                <c:pt idx="0">
                  <c:v>-0.24719077613510743</c:v>
                </c:pt>
                <c:pt idx="1">
                  <c:v>-5.2395101648604836E-2</c:v>
                </c:pt>
                <c:pt idx="2">
                  <c:v>0.57104428797788032</c:v>
                </c:pt>
                <c:pt idx="3">
                  <c:v>1.0685507530970075</c:v>
                </c:pt>
              </c:numCache>
            </c:numRef>
          </c:val>
          <c:extLst>
            <c:ext xmlns:c16="http://schemas.microsoft.com/office/drawing/2014/chart" uri="{C3380CC4-5D6E-409C-BE32-E72D297353CC}">
              <c16:uniqueId val="{0000000B-DD6B-42CD-B238-B04CA2C58B92}"/>
            </c:ext>
          </c:extLst>
        </c:ser>
        <c:ser>
          <c:idx val="1"/>
          <c:order val="1"/>
          <c:tx>
            <c:strRef>
              <c:f>PRODUKCE!$B$195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DD6B-42CD-B238-B04CA2C58B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DD6B-42CD-B238-B04CA2C58B92}"/>
              </c:ext>
            </c:extLst>
          </c:dPt>
          <c:dLbls>
            <c:delete val="1"/>
          </c:dLbls>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PRODUKCE!$C$195:$F$195</c:f>
              <c:numCache>
                <c:formatCode>#\ ##0.0_ %_-;\-#\ ##0.0_ %_-;0.0_ %_-;@" %"_-</c:formatCode>
                <c:ptCount val="4"/>
                <c:pt idx="0">
                  <c:v>-0.16425912888613348</c:v>
                </c:pt>
                <c:pt idx="1">
                  <c:v>-4.4677401483819712E-2</c:v>
                </c:pt>
                <c:pt idx="2">
                  <c:v>0.44242876955935184</c:v>
                </c:pt>
                <c:pt idx="3">
                  <c:v>0.91254861615952576</c:v>
                </c:pt>
              </c:numCache>
            </c:numRef>
          </c:val>
          <c:extLst>
            <c:ext xmlns:c16="http://schemas.microsoft.com/office/drawing/2014/chart" uri="{C3380CC4-5D6E-409C-BE32-E72D297353CC}">
              <c16:uniqueId val="{00000017-DD6B-42CD-B238-B04CA2C58B92}"/>
            </c:ext>
          </c:extLst>
        </c:ser>
        <c:ser>
          <c:idx val="2"/>
          <c:order val="2"/>
          <c:tx>
            <c:strRef>
              <c:f>PRODUKCE!$B$196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DD6B-42CD-B238-B04CA2C58B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DD6B-42CD-B238-B04CA2C58B92}"/>
              </c:ext>
            </c:extLst>
          </c:dPt>
          <c:dLbls>
            <c:delete val="1"/>
          </c:dLbls>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PRODUKCE!$C$196:$F$196</c:f>
              <c:numCache>
                <c:formatCode>#\ ##0.0_ %_-;\-#\ ##0.0_ %_-;0.0_ %_-;@" %"_-</c:formatCode>
                <c:ptCount val="4"/>
                <c:pt idx="0">
                  <c:v>-0.31904047094937471</c:v>
                </c:pt>
                <c:pt idx="1">
                  <c:v>0.54571082078312316</c:v>
                </c:pt>
                <c:pt idx="2">
                  <c:v>0.28644074656609542</c:v>
                </c:pt>
                <c:pt idx="3">
                  <c:v>1.0367288302715965</c:v>
                </c:pt>
              </c:numCache>
            </c:numRef>
          </c:val>
          <c:extLst>
            <c:ext xmlns:c16="http://schemas.microsoft.com/office/drawing/2014/chart" uri="{C3380CC4-5D6E-409C-BE32-E72D297353CC}">
              <c16:uniqueId val="{00000023-DD6B-42CD-B238-B04CA2C58B92}"/>
            </c:ext>
          </c:extLst>
        </c:ser>
        <c:ser>
          <c:idx val="3"/>
          <c:order val="3"/>
          <c:tx>
            <c:strRef>
              <c:f>PRODUKCE!$B$197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DD6B-42CD-B238-B04CA2C58B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DD6B-42CD-B238-B04CA2C58B92}"/>
              </c:ext>
            </c:extLst>
          </c:dPt>
          <c:dLbls>
            <c:delete val="1"/>
          </c:dLbls>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PRODUKCE!$C$197:$F$197</c:f>
              <c:numCache>
                <c:formatCode>#\ ##0.0_ %_-;\-#\ ##0.0_ %_-;0.0_ %_-;@" %"_-</c:formatCode>
                <c:ptCount val="4"/>
                <c:pt idx="0">
                  <c:v>-4.5962562650882055E-2</c:v>
                </c:pt>
                <c:pt idx="1">
                  <c:v>3.2535566555464746E-2</c:v>
                </c:pt>
                <c:pt idx="2">
                  <c:v>-9.4748428907086568E-3</c:v>
                </c:pt>
                <c:pt idx="3">
                  <c:v>0.96652099199798247</c:v>
                </c:pt>
              </c:numCache>
            </c:numRef>
          </c:val>
          <c:extLst>
            <c:ext xmlns:c16="http://schemas.microsoft.com/office/drawing/2014/chart" uri="{C3380CC4-5D6E-409C-BE32-E72D297353CC}">
              <c16:uniqueId val="{0000002F-DD6B-42CD-B238-B04CA2C58B92}"/>
            </c:ext>
          </c:extLst>
        </c:ser>
        <c:ser>
          <c:idx val="4"/>
          <c:order val="4"/>
          <c:tx>
            <c:strRef>
              <c:f>PRODUKCE!$B$198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DD6B-42CD-B238-B04CA2C58B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DD6B-42CD-B238-B04CA2C58B92}"/>
              </c:ext>
            </c:extLst>
          </c:dPt>
          <c:dLbls>
            <c:delete val="1"/>
          </c:dLbls>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PRODUKCE!$C$198:$F$198</c:f>
              <c:numCache>
                <c:formatCode>#\ ##0.0_ %_-;\-#\ ##0.0_ %_-;0.0_ %_-;@" %"_-</c:formatCode>
                <c:ptCount val="4"/>
                <c:pt idx="0">
                  <c:v>-0.21169552930063606</c:v>
                </c:pt>
                <c:pt idx="1">
                  <c:v>-6.1645581690417672E-2</c:v>
                </c:pt>
                <c:pt idx="2">
                  <c:v>9.3368026805227267E-3</c:v>
                </c:pt>
                <c:pt idx="3">
                  <c:v>0.61391653798040524</c:v>
                </c:pt>
              </c:numCache>
            </c:numRef>
          </c:val>
          <c:extLst>
            <c:ext xmlns:c16="http://schemas.microsoft.com/office/drawing/2014/chart" uri="{C3380CC4-5D6E-409C-BE32-E72D297353CC}">
              <c16:uniqueId val="{0000003B-DD6B-42CD-B238-B04CA2C58B92}"/>
            </c:ext>
          </c:extLst>
        </c:ser>
        <c:ser>
          <c:idx val="5"/>
          <c:order val="5"/>
          <c:tx>
            <c:strRef>
              <c:f>PRODUKCE!$B$199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DD6B-42CD-B238-B04CA2C58B92}"/>
              </c:ext>
            </c:extLst>
          </c:dPt>
          <c:dLbls>
            <c:delete val="1"/>
          </c:dLbls>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PRODUKCE!$C$199:$F$199</c:f>
              <c:numCache>
                <c:formatCode>#\ ##0.0_ %_-;\-#\ ##0.0_ %_-;0.0_ %_-;@" %"_-</c:formatCode>
                <c:ptCount val="4"/>
                <c:pt idx="0">
                  <c:v>-0.28857760003800959</c:v>
                </c:pt>
                <c:pt idx="1">
                  <c:v>-4.0224740594960728E-3</c:v>
                </c:pt>
                <c:pt idx="2">
                  <c:v>2.2925909805826983E-2</c:v>
                </c:pt>
                <c:pt idx="3">
                  <c:v>0.5600285406831198</c:v>
                </c:pt>
              </c:numCache>
            </c:numRef>
          </c:val>
          <c:extLst>
            <c:ext xmlns:c16="http://schemas.microsoft.com/office/drawing/2014/chart" uri="{C3380CC4-5D6E-409C-BE32-E72D297353CC}">
              <c16:uniqueId val="{00000046-DD6B-42CD-B238-B04CA2C58B92}"/>
            </c:ext>
          </c:extLst>
        </c:ser>
        <c:ser>
          <c:idx val="6"/>
          <c:order val="6"/>
          <c:tx>
            <c:strRef>
              <c:f>PRODUKCE!$B$200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DD6B-42CD-B238-B04CA2C58B92}"/>
              </c:ext>
            </c:extLst>
          </c:dPt>
          <c:dLbls>
            <c:delete val="1"/>
          </c:dLbls>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PRODUKCE!$C$200:$F$200</c:f>
              <c:numCache>
                <c:formatCode>#\ ##0.0_ %_-;\-#\ ##0.0_ %_-;0.0_ %_-;@" %"_-</c:formatCode>
                <c:ptCount val="4"/>
                <c:pt idx="0">
                  <c:v>-2.6770882810582375E-2</c:v>
                </c:pt>
                <c:pt idx="1">
                  <c:v>7.0287670305718253E-2</c:v>
                </c:pt>
                <c:pt idx="2">
                  <c:v>0.14843571402776012</c:v>
                </c:pt>
                <c:pt idx="3">
                  <c:v>5.2462929892516108E-4</c:v>
                </c:pt>
              </c:numCache>
            </c:numRef>
          </c:val>
          <c:extLst>
            <c:ext xmlns:c16="http://schemas.microsoft.com/office/drawing/2014/chart" uri="{C3380CC4-5D6E-409C-BE32-E72D297353CC}">
              <c16:uniqueId val="{00000051-DD6B-42CD-B238-B04CA2C58B92}"/>
            </c:ext>
          </c:extLst>
        </c:ser>
        <c:ser>
          <c:idx val="7"/>
          <c:order val="7"/>
          <c:tx>
            <c:strRef>
              <c:f>PRODUKCE!$B$201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DD6B-42CD-B238-B04CA2C58B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DD6B-42CD-B238-B04CA2C58B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DD6B-42CD-B238-B04CA2C58B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DD6B-42CD-B238-B04CA2C58B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DD6B-42CD-B238-B04CA2C58B92}"/>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DD6B-42CD-B238-B04CA2C58B92}"/>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DD6B-42CD-B238-B04CA2C58B92}"/>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DD6B-42CD-B238-B04CA2C58B92}"/>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DD6B-42CD-B238-B04CA2C58B92}"/>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DD6B-42CD-B238-B04CA2C58B92}"/>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DD6B-42CD-B238-B04CA2C58B92}"/>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PRODUKCE!$C$201:$F$201</c:f>
              <c:numCache>
                <c:formatCode>#\ ##0.0_ %_-;\-#\ ##0.0_ %_-;0.0_ %_-;@" %"_-</c:formatCode>
                <c:ptCount val="4"/>
                <c:pt idx="0">
                  <c:v>0.1096002264190139</c:v>
                </c:pt>
                <c:pt idx="1">
                  <c:v>-6.5928401576391571E-2</c:v>
                </c:pt>
                <c:pt idx="2">
                  <c:v>0.22866677164564897</c:v>
                </c:pt>
                <c:pt idx="3">
                  <c:v>-9.0343065272344703E-3</c:v>
                </c:pt>
              </c:numCache>
            </c:numRef>
          </c:val>
          <c:extLst>
            <c:ext xmlns:c16="http://schemas.microsoft.com/office/drawing/2014/chart" uri="{C3380CC4-5D6E-409C-BE32-E72D297353CC}">
              <c16:uniqueId val="{0000005D-DD6B-42CD-B238-B04CA2C58B92}"/>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PRODUKCE!$B$98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A90B-4B99-855E-EF61CB2D6581}"/>
              </c:ext>
            </c:extLst>
          </c:dPt>
          <c:cat>
            <c:strRef>
              <c:f>PRODUKCE!$C$87:$E$87</c:f>
              <c:strCache>
                <c:ptCount val="3"/>
                <c:pt idx="0">
                  <c:v>Celkem</c:v>
                </c:pt>
                <c:pt idx="1">
                  <c:v>ŽP</c:v>
                </c:pt>
                <c:pt idx="2">
                  <c:v>NŽP</c:v>
                </c:pt>
              </c:strCache>
            </c:strRef>
          </c:cat>
          <c:val>
            <c:numRef>
              <c:f>PRODUKCE!$C$98:$E$98</c:f>
              <c:numCache>
                <c:formatCode>#\ ##0_-;\-#\ ##0_-;0_-;@_-</c:formatCode>
                <c:ptCount val="3"/>
                <c:pt idx="0">
                  <c:v>8169301</c:v>
                </c:pt>
                <c:pt idx="1">
                  <c:v>486786</c:v>
                </c:pt>
                <c:pt idx="2">
                  <c:v>7682515</c:v>
                </c:pt>
              </c:numCache>
            </c:numRef>
          </c:val>
          <c:extLst>
            <c:ext xmlns:c16="http://schemas.microsoft.com/office/drawing/2014/chart" uri="{C3380CC4-5D6E-409C-BE32-E72D297353CC}">
              <c16:uniqueId val="{0000000A-A90B-4B99-855E-EF61CB2D6581}"/>
            </c:ext>
          </c:extLst>
        </c:ser>
        <c:ser>
          <c:idx val="1"/>
          <c:order val="1"/>
          <c:tx>
            <c:strRef>
              <c:f>PRODUKCE!$B$99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A90B-4B99-855E-EF61CB2D6581}"/>
              </c:ext>
            </c:extLst>
          </c:dPt>
          <c:cat>
            <c:strRef>
              <c:f>PRODUKCE!$C$87:$E$87</c:f>
              <c:strCache>
                <c:ptCount val="3"/>
                <c:pt idx="0">
                  <c:v>Celkem</c:v>
                </c:pt>
                <c:pt idx="1">
                  <c:v>ŽP</c:v>
                </c:pt>
                <c:pt idx="2">
                  <c:v>NŽP</c:v>
                </c:pt>
              </c:strCache>
            </c:strRef>
          </c:cat>
          <c:val>
            <c:numRef>
              <c:f>PRODUKCE!$C$99:$E$99</c:f>
              <c:numCache>
                <c:formatCode>#\ ##0_-;\-#\ ##0_-;0_-;@_-</c:formatCode>
                <c:ptCount val="3"/>
                <c:pt idx="0">
                  <c:v>10503477</c:v>
                </c:pt>
                <c:pt idx="1">
                  <c:v>679845</c:v>
                </c:pt>
                <c:pt idx="2">
                  <c:v>9823632</c:v>
                </c:pt>
              </c:numCache>
            </c:numRef>
          </c:val>
          <c:extLst>
            <c:ext xmlns:c16="http://schemas.microsoft.com/office/drawing/2014/chart" uri="{C3380CC4-5D6E-409C-BE32-E72D297353CC}">
              <c16:uniqueId val="{00000015-A90B-4B99-855E-EF61CB2D6581}"/>
            </c:ext>
          </c:extLst>
        </c:ser>
        <c:ser>
          <c:idx val="2"/>
          <c:order val="2"/>
          <c:tx>
            <c:strRef>
              <c:f>PRODUKCE!$B$100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A90B-4B99-855E-EF61CB2D6581}"/>
              </c:ext>
            </c:extLst>
          </c:dPt>
          <c:cat>
            <c:strRef>
              <c:f>PRODUKCE!$C$87:$E$87</c:f>
              <c:strCache>
                <c:ptCount val="3"/>
                <c:pt idx="0">
                  <c:v>Celkem</c:v>
                </c:pt>
                <c:pt idx="1">
                  <c:v>ŽP</c:v>
                </c:pt>
                <c:pt idx="2">
                  <c:v>NŽP</c:v>
                </c:pt>
              </c:strCache>
            </c:strRef>
          </c:cat>
          <c:val>
            <c:numRef>
              <c:f>PRODUKCE!$C$100:$E$100</c:f>
              <c:numCache>
                <c:formatCode>#\ ##0_-;\-#\ ##0_-;0_-;@_-</c:formatCode>
                <c:ptCount val="3"/>
                <c:pt idx="0">
                  <c:v>2818373</c:v>
                </c:pt>
                <c:pt idx="1">
                  <c:v>146362</c:v>
                </c:pt>
                <c:pt idx="2">
                  <c:v>2672011</c:v>
                </c:pt>
              </c:numCache>
            </c:numRef>
          </c:val>
          <c:extLst>
            <c:ext xmlns:c16="http://schemas.microsoft.com/office/drawing/2014/chart" uri="{C3380CC4-5D6E-409C-BE32-E72D297353CC}">
              <c16:uniqueId val="{00000020-A90B-4B99-855E-EF61CB2D6581}"/>
            </c:ext>
          </c:extLst>
        </c:ser>
        <c:ser>
          <c:idx val="3"/>
          <c:order val="3"/>
          <c:tx>
            <c:strRef>
              <c:f>PRODUKCE!$B$101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A90B-4B99-855E-EF61CB2D6581}"/>
              </c:ext>
            </c:extLst>
          </c:dPt>
          <c:cat>
            <c:strRef>
              <c:f>PRODUKCE!$C$87:$E$87</c:f>
              <c:strCache>
                <c:ptCount val="3"/>
                <c:pt idx="0">
                  <c:v>Celkem</c:v>
                </c:pt>
                <c:pt idx="1">
                  <c:v>ŽP</c:v>
                </c:pt>
                <c:pt idx="2">
                  <c:v>NŽP</c:v>
                </c:pt>
              </c:strCache>
            </c:strRef>
          </c:cat>
          <c:val>
            <c:numRef>
              <c:f>PRODUKCE!$C$101:$E$101</c:f>
              <c:numCache>
                <c:formatCode>#\ ##0_-;\-#\ ##0_-;0_-;@_-</c:formatCode>
                <c:ptCount val="3"/>
                <c:pt idx="0">
                  <c:v>5706528</c:v>
                </c:pt>
                <c:pt idx="1">
                  <c:v>286596</c:v>
                </c:pt>
                <c:pt idx="2">
                  <c:v>5419932</c:v>
                </c:pt>
              </c:numCache>
            </c:numRef>
          </c:val>
          <c:extLst>
            <c:ext xmlns:c16="http://schemas.microsoft.com/office/drawing/2014/chart" uri="{C3380CC4-5D6E-409C-BE32-E72D297353CC}">
              <c16:uniqueId val="{0000002B-A90B-4B99-855E-EF61CB2D6581}"/>
            </c:ext>
          </c:extLst>
        </c:ser>
        <c:ser>
          <c:idx val="4"/>
          <c:order val="4"/>
          <c:tx>
            <c:strRef>
              <c:f>PRODUKCE!$B$102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A90B-4B99-855E-EF61CB2D658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A90B-4B99-855E-EF61CB2D6581}"/>
              </c:ext>
            </c:extLst>
          </c:dPt>
          <c:cat>
            <c:strRef>
              <c:f>PRODUKCE!$C$87:$E$87</c:f>
              <c:strCache>
                <c:ptCount val="3"/>
                <c:pt idx="0">
                  <c:v>Celkem</c:v>
                </c:pt>
                <c:pt idx="1">
                  <c:v>ŽP</c:v>
                </c:pt>
                <c:pt idx="2">
                  <c:v>NŽP</c:v>
                </c:pt>
              </c:strCache>
            </c:strRef>
          </c:cat>
          <c:val>
            <c:numRef>
              <c:f>PRODUKCE!$C$102:$E$102</c:f>
              <c:numCache>
                <c:formatCode>#\ ##0_-;\-#\ ##0_-;0_-;@_-</c:formatCode>
                <c:ptCount val="3"/>
                <c:pt idx="0">
                  <c:v>9370957</c:v>
                </c:pt>
                <c:pt idx="1">
                  <c:v>418991</c:v>
                </c:pt>
                <c:pt idx="2">
                  <c:v>8951966</c:v>
                </c:pt>
              </c:numCache>
            </c:numRef>
          </c:val>
          <c:extLst>
            <c:ext xmlns:c16="http://schemas.microsoft.com/office/drawing/2014/chart" uri="{C3380CC4-5D6E-409C-BE32-E72D297353CC}">
              <c16:uniqueId val="{00000037-A90B-4B99-855E-EF61CB2D6581}"/>
            </c:ext>
          </c:extLst>
        </c:ser>
        <c:ser>
          <c:idx val="5"/>
          <c:order val="5"/>
          <c:tx>
            <c:strRef>
              <c:f>PRODUKCE!$B$103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A90B-4B99-855E-EF61CB2D658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A90B-4B99-855E-EF61CB2D6581}"/>
              </c:ext>
            </c:extLst>
          </c:dPt>
          <c:cat>
            <c:strRef>
              <c:f>PRODUKCE!$C$87:$E$87</c:f>
              <c:strCache>
                <c:ptCount val="3"/>
                <c:pt idx="0">
                  <c:v>Celkem</c:v>
                </c:pt>
                <c:pt idx="1">
                  <c:v>ŽP</c:v>
                </c:pt>
                <c:pt idx="2">
                  <c:v>NŽP</c:v>
                </c:pt>
              </c:strCache>
            </c:strRef>
          </c:cat>
          <c:val>
            <c:numRef>
              <c:f>PRODUKCE!$C$103:$E$103</c:f>
              <c:numCache>
                <c:formatCode>#\ ##0_-;\-#\ ##0_-;0_-;@_-</c:formatCode>
                <c:ptCount val="3"/>
                <c:pt idx="0">
                  <c:v>11993677</c:v>
                </c:pt>
                <c:pt idx="1">
                  <c:v>563765</c:v>
                </c:pt>
                <c:pt idx="2">
                  <c:v>11429912</c:v>
                </c:pt>
              </c:numCache>
            </c:numRef>
          </c:val>
          <c:extLst>
            <c:ext xmlns:c16="http://schemas.microsoft.com/office/drawing/2014/chart" uri="{C3380CC4-5D6E-409C-BE32-E72D297353CC}">
              <c16:uniqueId val="{00000043-A90B-4B99-855E-EF61CB2D6581}"/>
            </c:ext>
          </c:extLst>
        </c:ser>
        <c:ser>
          <c:idx val="6"/>
          <c:order val="6"/>
          <c:tx>
            <c:strRef>
              <c:f>PRODUKCE!$B$104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A90B-4B99-855E-EF61CB2D658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A90B-4B99-855E-EF61CB2D6581}"/>
              </c:ext>
            </c:extLst>
          </c:dPt>
          <c:cat>
            <c:strRef>
              <c:f>PRODUKCE!$C$87:$E$87</c:f>
              <c:strCache>
                <c:ptCount val="3"/>
                <c:pt idx="0">
                  <c:v>Celkem</c:v>
                </c:pt>
                <c:pt idx="1">
                  <c:v>ŽP</c:v>
                </c:pt>
                <c:pt idx="2">
                  <c:v>NŽP</c:v>
                </c:pt>
              </c:strCache>
            </c:strRef>
          </c:cat>
          <c:val>
            <c:numRef>
              <c:f>PRODUKCE!$C$104:$E$104</c:f>
              <c:numCache>
                <c:formatCode>#\ ##0_-;\-#\ ##0_-;0_-;@_-</c:formatCode>
                <c:ptCount val="3"/>
                <c:pt idx="0">
                  <c:v>3252282</c:v>
                </c:pt>
                <c:pt idx="1">
                  <c:v>162097</c:v>
                </c:pt>
                <c:pt idx="2">
                  <c:v>3090185</c:v>
                </c:pt>
              </c:numCache>
            </c:numRef>
          </c:val>
          <c:extLst>
            <c:ext xmlns:c16="http://schemas.microsoft.com/office/drawing/2014/chart" uri="{C3380CC4-5D6E-409C-BE32-E72D297353CC}">
              <c16:uniqueId val="{0000004F-A90B-4B99-855E-EF61CB2D6581}"/>
            </c:ext>
          </c:extLst>
        </c:ser>
        <c:ser>
          <c:idx val="7"/>
          <c:order val="7"/>
          <c:tx>
            <c:strRef>
              <c:f>PRODUKCE!$B$105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A90B-4B99-855E-EF61CB2D658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A90B-4B99-855E-EF61CB2D658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A90B-4B99-855E-EF61CB2D658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A90B-4B99-855E-EF61CB2D658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A90B-4B99-855E-EF61CB2D658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A90B-4B99-855E-EF61CB2D6581}"/>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A90B-4B99-855E-EF61CB2D6581}"/>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A90B-4B99-855E-EF61CB2D6581}"/>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A90B-4B99-855E-EF61CB2D6581}"/>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A90B-4B99-855E-EF61CB2D6581}"/>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A90B-4B99-855E-EF61CB2D6581}"/>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A90B-4B99-855E-EF61CB2D6581}"/>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PRODUKCE!$C$87:$E$87</c:f>
              <c:strCache>
                <c:ptCount val="3"/>
                <c:pt idx="0">
                  <c:v>Celkem</c:v>
                </c:pt>
                <c:pt idx="1">
                  <c:v>ŽP</c:v>
                </c:pt>
                <c:pt idx="2">
                  <c:v>NŽP</c:v>
                </c:pt>
              </c:strCache>
            </c:strRef>
          </c:cat>
          <c:val>
            <c:numRef>
              <c:f>PRODUKCE!$C$105:$E$105</c:f>
              <c:numCache>
                <c:formatCode>#\ ##0_-;\-#\ ##0_-;0_-;@_-</c:formatCode>
                <c:ptCount val="3"/>
                <c:pt idx="0">
                  <c:v>6773341</c:v>
                </c:pt>
                <c:pt idx="1">
                  <c:v>302141</c:v>
                </c:pt>
                <c:pt idx="2">
                  <c:v>6471200</c:v>
                </c:pt>
              </c:numCache>
            </c:numRef>
          </c:val>
          <c:extLst>
            <c:ext xmlns:c16="http://schemas.microsoft.com/office/drawing/2014/chart" uri="{C3380CC4-5D6E-409C-BE32-E72D297353CC}">
              <c16:uniqueId val="{0000005B-A90B-4B99-855E-EF61CB2D6581}"/>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PRODUKCE!$B$114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F1FD-41B2-B84A-9B7D2B9844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F1FD-41B2-B84A-9B7D2B98440F}"/>
              </c:ext>
            </c:extLst>
          </c:dPt>
          <c:dLbls>
            <c:delete val="1"/>
          </c:dLbls>
          <c:cat>
            <c:strRef>
              <c:f>PRODUKCE!$C$87:$E$87</c:f>
              <c:strCache>
                <c:ptCount val="3"/>
                <c:pt idx="0">
                  <c:v>Celkem</c:v>
                </c:pt>
                <c:pt idx="1">
                  <c:v>ŽP</c:v>
                </c:pt>
                <c:pt idx="2">
                  <c:v>NŽP</c:v>
                </c:pt>
              </c:strCache>
            </c:strRef>
          </c:cat>
          <c:val>
            <c:numRef>
              <c:f>PRODUKCE!$C$114:$E$114</c:f>
              <c:numCache>
                <c:formatCode>#\ ##0.0_ %_-;\-#\ ##0.0_ %_-;0.0_ %_-;@" %"_-</c:formatCode>
                <c:ptCount val="3"/>
                <c:pt idx="0">
                  <c:v>0.2013934120654044</c:v>
                </c:pt>
                <c:pt idx="1">
                  <c:v>0.33611286471056467</c:v>
                </c:pt>
                <c:pt idx="2">
                  <c:v>0.19376663131601535</c:v>
                </c:pt>
              </c:numCache>
            </c:numRef>
          </c:val>
          <c:extLst>
            <c:ext xmlns:c16="http://schemas.microsoft.com/office/drawing/2014/chart" uri="{C3380CC4-5D6E-409C-BE32-E72D297353CC}">
              <c16:uniqueId val="{0000000B-F1FD-41B2-B84A-9B7D2B98440F}"/>
            </c:ext>
          </c:extLst>
        </c:ser>
        <c:ser>
          <c:idx val="1"/>
          <c:order val="1"/>
          <c:tx>
            <c:strRef>
              <c:f>PRODUKCE!$B$115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F1FD-41B2-B84A-9B7D2B9844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F1FD-41B2-B84A-9B7D2B98440F}"/>
              </c:ext>
            </c:extLst>
          </c:dPt>
          <c:dLbls>
            <c:delete val="1"/>
          </c:dLbls>
          <c:cat>
            <c:strRef>
              <c:f>PRODUKCE!$C$87:$E$87</c:f>
              <c:strCache>
                <c:ptCount val="3"/>
                <c:pt idx="0">
                  <c:v>Celkem</c:v>
                </c:pt>
                <c:pt idx="1">
                  <c:v>ŽP</c:v>
                </c:pt>
                <c:pt idx="2">
                  <c:v>NŽP</c:v>
                </c:pt>
              </c:strCache>
            </c:strRef>
          </c:cat>
          <c:val>
            <c:numRef>
              <c:f>PRODUKCE!$C$115:$E$115</c:f>
              <c:numCache>
                <c:formatCode>#\ ##0.0_ %_-;\-#\ ##0.0_ %_-;0.0_ %_-;@" %"_-</c:formatCode>
                <c:ptCount val="3"/>
                <c:pt idx="0">
                  <c:v>0.17786329847974724</c:v>
                </c:pt>
                <c:pt idx="1">
                  <c:v>0.40857312161243797</c:v>
                </c:pt>
                <c:pt idx="2">
                  <c:v>0.16466176654177467</c:v>
                </c:pt>
              </c:numCache>
            </c:numRef>
          </c:val>
          <c:extLst>
            <c:ext xmlns:c16="http://schemas.microsoft.com/office/drawing/2014/chart" uri="{C3380CC4-5D6E-409C-BE32-E72D297353CC}">
              <c16:uniqueId val="{00000017-F1FD-41B2-B84A-9B7D2B98440F}"/>
            </c:ext>
          </c:extLst>
        </c:ser>
        <c:ser>
          <c:idx val="2"/>
          <c:order val="2"/>
          <c:tx>
            <c:strRef>
              <c:f>PRODUKCE!$B$116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F1FD-41B2-B84A-9B7D2B9844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F1FD-41B2-B84A-9B7D2B98440F}"/>
              </c:ext>
            </c:extLst>
          </c:dPt>
          <c:dLbls>
            <c:delete val="1"/>
          </c:dLbls>
          <c:cat>
            <c:strRef>
              <c:f>PRODUKCE!$C$87:$E$87</c:f>
              <c:strCache>
                <c:ptCount val="3"/>
                <c:pt idx="0">
                  <c:v>Celkem</c:v>
                </c:pt>
                <c:pt idx="1">
                  <c:v>ŽP</c:v>
                </c:pt>
                <c:pt idx="2">
                  <c:v>NŽP</c:v>
                </c:pt>
              </c:strCache>
            </c:strRef>
          </c:cat>
          <c:val>
            <c:numRef>
              <c:f>PRODUKCE!$C$116:$E$116</c:f>
              <c:numCache>
                <c:formatCode>#\ ##0.0_ %_-;\-#\ ##0.0_ %_-;0.0_ %_-;@" %"_-</c:formatCode>
                <c:ptCount val="3"/>
                <c:pt idx="0">
                  <c:v>0.12776602232185019</c:v>
                </c:pt>
                <c:pt idx="1">
                  <c:v>-8.9424068044208216E-4</c:v>
                </c:pt>
                <c:pt idx="2">
                  <c:v>0.13577756874040148</c:v>
                </c:pt>
              </c:numCache>
            </c:numRef>
          </c:val>
          <c:extLst>
            <c:ext xmlns:c16="http://schemas.microsoft.com/office/drawing/2014/chart" uri="{C3380CC4-5D6E-409C-BE32-E72D297353CC}">
              <c16:uniqueId val="{00000023-F1FD-41B2-B84A-9B7D2B98440F}"/>
            </c:ext>
          </c:extLst>
        </c:ser>
        <c:ser>
          <c:idx val="3"/>
          <c:order val="3"/>
          <c:tx>
            <c:strRef>
              <c:f>PRODUKCE!$B$117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F1FD-41B2-B84A-9B7D2B9844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F1FD-41B2-B84A-9B7D2B98440F}"/>
              </c:ext>
            </c:extLst>
          </c:dPt>
          <c:dLbls>
            <c:delete val="1"/>
          </c:dLbls>
          <c:cat>
            <c:strRef>
              <c:f>PRODUKCE!$C$87:$E$87</c:f>
              <c:strCache>
                <c:ptCount val="3"/>
                <c:pt idx="0">
                  <c:v>Celkem</c:v>
                </c:pt>
                <c:pt idx="1">
                  <c:v>ŽP</c:v>
                </c:pt>
                <c:pt idx="2">
                  <c:v>NŽP</c:v>
                </c:pt>
              </c:strCache>
            </c:strRef>
          </c:cat>
          <c:val>
            <c:numRef>
              <c:f>PRODUKCE!$C$117:$E$117</c:f>
              <c:numCache>
                <c:formatCode>#\ ##0.0_ %_-;\-#\ ##0.0_ %_-;0.0_ %_-;@" %"_-</c:formatCode>
                <c:ptCount val="3"/>
                <c:pt idx="0">
                  <c:v>1.3263539559965398E-2</c:v>
                </c:pt>
                <c:pt idx="1">
                  <c:v>-9.883123131054905E-2</c:v>
                </c:pt>
                <c:pt idx="2">
                  <c:v>1.9972324905533689E-2</c:v>
                </c:pt>
              </c:numCache>
            </c:numRef>
          </c:val>
          <c:extLst>
            <c:ext xmlns:c16="http://schemas.microsoft.com/office/drawing/2014/chart" uri="{C3380CC4-5D6E-409C-BE32-E72D297353CC}">
              <c16:uniqueId val="{0000002F-F1FD-41B2-B84A-9B7D2B98440F}"/>
            </c:ext>
          </c:extLst>
        </c:ser>
        <c:ser>
          <c:idx val="4"/>
          <c:order val="4"/>
          <c:tx>
            <c:strRef>
              <c:f>PRODUKCE!$B$118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F1FD-41B2-B84A-9B7D2B9844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F1FD-41B2-B84A-9B7D2B98440F}"/>
              </c:ext>
            </c:extLst>
          </c:dPt>
          <c:dLbls>
            <c:delete val="1"/>
          </c:dLbls>
          <c:cat>
            <c:strRef>
              <c:f>PRODUKCE!$C$87:$E$87</c:f>
              <c:strCache>
                <c:ptCount val="3"/>
                <c:pt idx="0">
                  <c:v>Celkem</c:v>
                </c:pt>
                <c:pt idx="1">
                  <c:v>ŽP</c:v>
                </c:pt>
                <c:pt idx="2">
                  <c:v>NŽP</c:v>
                </c:pt>
              </c:strCache>
            </c:strRef>
          </c:cat>
          <c:val>
            <c:numRef>
              <c:f>PRODUKCE!$C$118:$E$118</c:f>
              <c:numCache>
                <c:formatCode>#\ ##0.0_ %_-;\-#\ ##0.0_ %_-;0.0_ %_-;@" %"_-</c:formatCode>
                <c:ptCount val="3"/>
                <c:pt idx="0">
                  <c:v>0.14709410266557699</c:v>
                </c:pt>
                <c:pt idx="1">
                  <c:v>-0.13927064459536631</c:v>
                </c:pt>
                <c:pt idx="2">
                  <c:v>0.16523898749302801</c:v>
                </c:pt>
              </c:numCache>
            </c:numRef>
          </c:val>
          <c:extLst>
            <c:ext xmlns:c16="http://schemas.microsoft.com/office/drawing/2014/chart" uri="{C3380CC4-5D6E-409C-BE32-E72D297353CC}">
              <c16:uniqueId val="{0000003B-F1FD-41B2-B84A-9B7D2B98440F}"/>
            </c:ext>
          </c:extLst>
        </c:ser>
        <c:ser>
          <c:idx val="5"/>
          <c:order val="5"/>
          <c:tx>
            <c:strRef>
              <c:f>PRODUKCE!$B$119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F1FD-41B2-B84A-9B7D2B98440F}"/>
              </c:ext>
            </c:extLst>
          </c:dPt>
          <c:dLbls>
            <c:delete val="1"/>
          </c:dLbls>
          <c:cat>
            <c:strRef>
              <c:f>PRODUKCE!$C$87:$E$87</c:f>
              <c:strCache>
                <c:ptCount val="3"/>
                <c:pt idx="0">
                  <c:v>Celkem</c:v>
                </c:pt>
                <c:pt idx="1">
                  <c:v>ŽP</c:v>
                </c:pt>
                <c:pt idx="2">
                  <c:v>NŽP</c:v>
                </c:pt>
              </c:strCache>
            </c:strRef>
          </c:cat>
          <c:val>
            <c:numRef>
              <c:f>PRODUKCE!$C$119:$E$119</c:f>
              <c:numCache>
                <c:formatCode>#\ ##0.0_ %_-;\-#\ ##0.0_ %_-;0.0_ %_-;@" %"_-</c:formatCode>
                <c:ptCount val="3"/>
                <c:pt idx="0">
                  <c:v>0.14187682802561485</c:v>
                </c:pt>
                <c:pt idx="1">
                  <c:v>-0.17074480212401355</c:v>
                </c:pt>
                <c:pt idx="2">
                  <c:v>0.16351182536153641</c:v>
                </c:pt>
              </c:numCache>
            </c:numRef>
          </c:val>
          <c:extLst>
            <c:ext xmlns:c16="http://schemas.microsoft.com/office/drawing/2014/chart" uri="{C3380CC4-5D6E-409C-BE32-E72D297353CC}">
              <c16:uniqueId val="{00000046-F1FD-41B2-B84A-9B7D2B98440F}"/>
            </c:ext>
          </c:extLst>
        </c:ser>
        <c:ser>
          <c:idx val="6"/>
          <c:order val="6"/>
          <c:tx>
            <c:strRef>
              <c:f>PRODUKCE!$B$120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F1FD-41B2-B84A-9B7D2B98440F}"/>
              </c:ext>
            </c:extLst>
          </c:dPt>
          <c:dLbls>
            <c:delete val="1"/>
          </c:dLbls>
          <c:cat>
            <c:strRef>
              <c:f>PRODUKCE!$C$87:$E$87</c:f>
              <c:strCache>
                <c:ptCount val="3"/>
                <c:pt idx="0">
                  <c:v>Celkem</c:v>
                </c:pt>
                <c:pt idx="1">
                  <c:v>ŽP</c:v>
                </c:pt>
                <c:pt idx="2">
                  <c:v>NŽP</c:v>
                </c:pt>
              </c:strCache>
            </c:strRef>
          </c:cat>
          <c:val>
            <c:numRef>
              <c:f>PRODUKCE!$C$120:$E$120</c:f>
              <c:numCache>
                <c:formatCode>#\ ##0.0_ %_-;\-#\ ##0.0_ %_-;0.0_ %_-;@" %"_-</c:formatCode>
                <c:ptCount val="3"/>
                <c:pt idx="0">
                  <c:v>0.15395726541518817</c:v>
                </c:pt>
                <c:pt idx="1">
                  <c:v>0.10750741312635803</c:v>
                </c:pt>
                <c:pt idx="2">
                  <c:v>0.15650160122843815</c:v>
                </c:pt>
              </c:numCache>
            </c:numRef>
          </c:val>
          <c:extLst>
            <c:ext xmlns:c16="http://schemas.microsoft.com/office/drawing/2014/chart" uri="{C3380CC4-5D6E-409C-BE32-E72D297353CC}">
              <c16:uniqueId val="{00000051-F1FD-41B2-B84A-9B7D2B98440F}"/>
            </c:ext>
          </c:extLst>
        </c:ser>
        <c:ser>
          <c:idx val="7"/>
          <c:order val="7"/>
          <c:tx>
            <c:strRef>
              <c:f>PRODUKCE!$B$121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F1FD-41B2-B84A-9B7D2B9844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F1FD-41B2-B84A-9B7D2B9844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F1FD-41B2-B84A-9B7D2B9844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F1FD-41B2-B84A-9B7D2B9844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F1FD-41B2-B84A-9B7D2B98440F}"/>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F1FD-41B2-B84A-9B7D2B98440F}"/>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F1FD-41B2-B84A-9B7D2B98440F}"/>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F1FD-41B2-B84A-9B7D2B98440F}"/>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F1FD-41B2-B84A-9B7D2B98440F}"/>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F1FD-41B2-B84A-9B7D2B98440F}"/>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F1FD-41B2-B84A-9B7D2B98440F}"/>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PRODUKCE!$C$87:$E$87</c:f>
              <c:strCache>
                <c:ptCount val="3"/>
                <c:pt idx="0">
                  <c:v>Celkem</c:v>
                </c:pt>
                <c:pt idx="1">
                  <c:v>ŽP</c:v>
                </c:pt>
                <c:pt idx="2">
                  <c:v>NŽP</c:v>
                </c:pt>
              </c:strCache>
            </c:strRef>
          </c:cat>
          <c:val>
            <c:numRef>
              <c:f>PRODUKCE!$C$121:$E$121</c:f>
              <c:numCache>
                <c:formatCode>#\ ##0.0_ %_-;\-#\ ##0.0_ %_-;0.0_ %_-;@" %"_-</c:formatCode>
                <c:ptCount val="3"/>
                <c:pt idx="0">
                  <c:v>0.18694607298868937</c:v>
                </c:pt>
                <c:pt idx="1">
                  <c:v>5.424011500509418E-2</c:v>
                </c:pt>
                <c:pt idx="2">
                  <c:v>0.19396331909699227</c:v>
                </c:pt>
              </c:numCache>
            </c:numRef>
          </c:val>
          <c:extLst>
            <c:ext xmlns:c16="http://schemas.microsoft.com/office/drawing/2014/chart" uri="{C3380CC4-5D6E-409C-BE32-E72D297353CC}">
              <c16:uniqueId val="{0000005D-F1FD-41B2-B84A-9B7D2B98440F}"/>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A50-4087-A6F2-2C7E90365980}"/>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A50-4087-A6F2-2C7E90365980}"/>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9A50-4087-A6F2-2C7E90365980}"/>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9A50-4087-A6F2-2C7E90365980}"/>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PRODUKCE!$D$7:$E$7</c:f>
              <c:strCache>
                <c:ptCount val="2"/>
                <c:pt idx="0">
                  <c:v>ŽP</c:v>
                </c:pt>
                <c:pt idx="1">
                  <c:v>NŽP</c:v>
                </c:pt>
              </c:strCache>
            </c:strRef>
          </c:cat>
          <c:val>
            <c:numRef>
              <c:f>PRODUKCE!$D$25:$E$25</c:f>
              <c:numCache>
                <c:formatCode>#\ ##0_-;\-#\ ##0_-;0_-;@_-</c:formatCode>
                <c:ptCount val="2"/>
                <c:pt idx="0">
                  <c:v>5277301116</c:v>
                </c:pt>
                <c:pt idx="1">
                  <c:v>24160972956</c:v>
                </c:pt>
              </c:numCache>
            </c:numRef>
          </c:val>
          <c:extLst>
            <c:ext xmlns:c16="http://schemas.microsoft.com/office/drawing/2014/chart" uri="{C3380CC4-5D6E-409C-BE32-E72D297353CC}">
              <c16:uniqueId val="{00000004-9A50-4087-A6F2-2C7E9036598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PRODUKCE!$B$105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D596-437E-84FD-CD8AEE562F46}"/>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D596-437E-84FD-CD8AEE562F46}"/>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D596-437E-84FD-CD8AEE562F46}"/>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D596-437E-84FD-CD8AEE562F46}"/>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PRODUKCE!$D$87:$E$87</c:f>
              <c:strCache>
                <c:ptCount val="2"/>
                <c:pt idx="0">
                  <c:v>ŽP</c:v>
                </c:pt>
                <c:pt idx="1">
                  <c:v>NŽP</c:v>
                </c:pt>
              </c:strCache>
            </c:strRef>
          </c:cat>
          <c:val>
            <c:numRef>
              <c:f>PRODUKCE!$D$105:$E$105</c:f>
              <c:numCache>
                <c:formatCode>#\ ##0_-;\-#\ ##0_-;0_-;@_-</c:formatCode>
                <c:ptCount val="2"/>
                <c:pt idx="0">
                  <c:v>302141</c:v>
                </c:pt>
                <c:pt idx="1">
                  <c:v>6471200</c:v>
                </c:pt>
              </c:numCache>
            </c:numRef>
          </c:val>
          <c:extLst>
            <c:ext xmlns:c16="http://schemas.microsoft.com/office/drawing/2014/chart" uri="{C3380CC4-5D6E-409C-BE32-E72D297353CC}">
              <c16:uniqueId val="{00000004-D596-437E-84FD-CD8AEE562F4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PRODUKCE!$B$185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84F0-4766-993F-61B6A9E076D2}"/>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84F0-4766-993F-61B6A9E076D2}"/>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84F0-4766-993F-61B6A9E076D2}"/>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84F0-4766-993F-61B6A9E076D2}"/>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84F0-4766-993F-61B6A9E076D2}"/>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84F0-4766-993F-61B6A9E076D2}"/>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84F0-4766-993F-61B6A9E076D2}"/>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84F0-4766-993F-61B6A9E076D2}"/>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PRODUKCE!$C$185:$F$185</c:f>
              <c:numCache>
                <c:formatCode>#\ ##0_-;\-#\ ##0_-;0_-;@_-</c:formatCode>
                <c:ptCount val="4"/>
                <c:pt idx="0">
                  <c:v>1440246000</c:v>
                </c:pt>
                <c:pt idx="1">
                  <c:v>2352138000</c:v>
                </c:pt>
                <c:pt idx="2">
                  <c:v>917947116</c:v>
                </c:pt>
                <c:pt idx="3">
                  <c:v>566970000</c:v>
                </c:pt>
              </c:numCache>
            </c:numRef>
          </c:val>
          <c:extLst>
            <c:ext xmlns:c16="http://schemas.microsoft.com/office/drawing/2014/chart" uri="{C3380CC4-5D6E-409C-BE32-E72D297353CC}">
              <c16:uniqueId val="{00000008-84F0-4766-993F-61B6A9E076D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PRODUKCE!$B$345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A778-4AC2-B4E7-C6FAE9CF18E2}"/>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A778-4AC2-B4E7-C6FAE9CF18E2}"/>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A778-4AC2-B4E7-C6FAE9CF18E2}"/>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A778-4AC2-B4E7-C6FAE9CF18E2}"/>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A778-4AC2-B4E7-C6FAE9CF18E2}"/>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A778-4AC2-B4E7-C6FAE9CF18E2}"/>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A778-4AC2-B4E7-C6FAE9CF18E2}"/>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A778-4AC2-B4E7-C6FAE9CF18E2}"/>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A778-4AC2-B4E7-C6FAE9CF18E2}"/>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A778-4AC2-B4E7-C6FAE9CF18E2}"/>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A778-4AC2-B4E7-C6FAE9CF18E2}"/>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A778-4AC2-B4E7-C6FAE9CF18E2}"/>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PRODUKCE!$C$345:$H$345</c:f>
              <c:numCache>
                <c:formatCode>#\ ##0_-;\-#\ ##0_-;0_-;@_-</c:formatCode>
                <c:ptCount val="6"/>
                <c:pt idx="0">
                  <c:v>5624282467</c:v>
                </c:pt>
                <c:pt idx="1">
                  <c:v>6682521239</c:v>
                </c:pt>
                <c:pt idx="2">
                  <c:v>6304336264</c:v>
                </c:pt>
                <c:pt idx="3">
                  <c:v>2503052581</c:v>
                </c:pt>
                <c:pt idx="4">
                  <c:v>1015683759</c:v>
                </c:pt>
                <c:pt idx="5">
                  <c:v>2031096646</c:v>
                </c:pt>
              </c:numCache>
            </c:numRef>
          </c:val>
          <c:extLst>
            <c:ext xmlns:c16="http://schemas.microsoft.com/office/drawing/2014/chart" uri="{C3380CC4-5D6E-409C-BE32-E72D297353CC}">
              <c16:uniqueId val="{0000000C-A778-4AC2-B4E7-C6FAE9CF18E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PRODUKCE!$B$338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3F41-463D-92B8-4797E4C9A4D1}"/>
              </c:ext>
            </c:extLst>
          </c:dPt>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PRODUKCE!$C$338:$H$338</c:f>
              <c:numCache>
                <c:formatCode>#\ ##0_-;\-#\ ##0_-;0_-;@_-</c:formatCode>
                <c:ptCount val="6"/>
                <c:pt idx="0">
                  <c:v>7437544827</c:v>
                </c:pt>
                <c:pt idx="1">
                  <c:v>7127188959</c:v>
                </c:pt>
                <c:pt idx="2">
                  <c:v>9290463058</c:v>
                </c:pt>
                <c:pt idx="3">
                  <c:v>3248684890</c:v>
                </c:pt>
                <c:pt idx="4">
                  <c:v>1029767027</c:v>
                </c:pt>
                <c:pt idx="5">
                  <c:v>2399470844</c:v>
                </c:pt>
              </c:numCache>
            </c:numRef>
          </c:val>
          <c:extLst>
            <c:ext xmlns:c16="http://schemas.microsoft.com/office/drawing/2014/chart" uri="{C3380CC4-5D6E-409C-BE32-E72D297353CC}">
              <c16:uniqueId val="{0000000A-3F41-463D-92B8-4797E4C9A4D1}"/>
            </c:ext>
          </c:extLst>
        </c:ser>
        <c:ser>
          <c:idx val="1"/>
          <c:order val="1"/>
          <c:tx>
            <c:strRef>
              <c:f>PRODUKCE!$B$339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3F41-463D-92B8-4797E4C9A4D1}"/>
              </c:ext>
            </c:extLst>
          </c:dPt>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PRODUKCE!$C$339:$H$339</c:f>
              <c:numCache>
                <c:formatCode>#\ ##0_-;\-#\ ##0_-;0_-;@_-</c:formatCode>
                <c:ptCount val="6"/>
                <c:pt idx="0">
                  <c:v>9839269633</c:v>
                </c:pt>
                <c:pt idx="1">
                  <c:v>9659421749</c:v>
                </c:pt>
                <c:pt idx="2">
                  <c:v>11497527171</c:v>
                </c:pt>
                <c:pt idx="3">
                  <c:v>3894766449</c:v>
                </c:pt>
                <c:pt idx="4">
                  <c:v>1502054710</c:v>
                </c:pt>
                <c:pt idx="5">
                  <c:v>3173656264</c:v>
                </c:pt>
              </c:numCache>
            </c:numRef>
          </c:val>
          <c:extLst>
            <c:ext xmlns:c16="http://schemas.microsoft.com/office/drawing/2014/chart" uri="{C3380CC4-5D6E-409C-BE32-E72D297353CC}">
              <c16:uniqueId val="{00000015-3F41-463D-92B8-4797E4C9A4D1}"/>
            </c:ext>
          </c:extLst>
        </c:ser>
        <c:ser>
          <c:idx val="2"/>
          <c:order val="2"/>
          <c:tx>
            <c:strRef>
              <c:f>PRODUKCE!$B$340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3F41-463D-92B8-4797E4C9A4D1}"/>
              </c:ext>
            </c:extLst>
          </c:dPt>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PRODUKCE!$C$340:$H$340</c:f>
              <c:numCache>
                <c:formatCode>#\ ##0_-;\-#\ ##0_-;0_-;@_-</c:formatCode>
                <c:ptCount val="6"/>
                <c:pt idx="0">
                  <c:v>2837471234</c:v>
                </c:pt>
                <c:pt idx="1">
                  <c:v>2923418146</c:v>
                </c:pt>
                <c:pt idx="2">
                  <c:v>3955310196</c:v>
                </c:pt>
                <c:pt idx="3">
                  <c:v>1521406149</c:v>
                </c:pt>
                <c:pt idx="4">
                  <c:v>503906150</c:v>
                </c:pt>
                <c:pt idx="5">
                  <c:v>862318856</c:v>
                </c:pt>
              </c:numCache>
            </c:numRef>
          </c:val>
          <c:extLst>
            <c:ext xmlns:c16="http://schemas.microsoft.com/office/drawing/2014/chart" uri="{C3380CC4-5D6E-409C-BE32-E72D297353CC}">
              <c16:uniqueId val="{00000020-3F41-463D-92B8-4797E4C9A4D1}"/>
            </c:ext>
          </c:extLst>
        </c:ser>
        <c:ser>
          <c:idx val="3"/>
          <c:order val="3"/>
          <c:tx>
            <c:strRef>
              <c:f>PRODUKCE!$B$341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3F41-463D-92B8-4797E4C9A4D1}"/>
              </c:ext>
            </c:extLst>
          </c:dPt>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PRODUKCE!$C$341:$H$341</c:f>
              <c:numCache>
                <c:formatCode>#\ ##0_-;\-#\ ##0_-;0_-;@_-</c:formatCode>
                <c:ptCount val="6"/>
                <c:pt idx="0">
                  <c:v>5476291756</c:v>
                </c:pt>
                <c:pt idx="1">
                  <c:v>5751813179</c:v>
                </c:pt>
                <c:pt idx="2">
                  <c:v>6782558095</c:v>
                </c:pt>
                <c:pt idx="3">
                  <c:v>2575613554</c:v>
                </c:pt>
                <c:pt idx="4">
                  <c:v>1006637299</c:v>
                </c:pt>
                <c:pt idx="5">
                  <c:v>1718881686</c:v>
                </c:pt>
              </c:numCache>
            </c:numRef>
          </c:val>
          <c:extLst>
            <c:ext xmlns:c16="http://schemas.microsoft.com/office/drawing/2014/chart" uri="{C3380CC4-5D6E-409C-BE32-E72D297353CC}">
              <c16:uniqueId val="{0000002B-3F41-463D-92B8-4797E4C9A4D1}"/>
            </c:ext>
          </c:extLst>
        </c:ser>
        <c:ser>
          <c:idx val="4"/>
          <c:order val="4"/>
          <c:tx>
            <c:strRef>
              <c:f>PRODUKCE!$B$342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3F41-463D-92B8-4797E4C9A4D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3F41-463D-92B8-4797E4C9A4D1}"/>
              </c:ext>
            </c:extLst>
          </c:dPt>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PRODUKCE!$C$342:$H$342</c:f>
              <c:numCache>
                <c:formatCode>#\ ##0_-;\-#\ ##0_-;0_-;@_-</c:formatCode>
                <c:ptCount val="6"/>
                <c:pt idx="0">
                  <c:v>8009102524</c:v>
                </c:pt>
                <c:pt idx="1">
                  <c:v>8696988092</c:v>
                </c:pt>
                <c:pt idx="2">
                  <c:v>9416854065</c:v>
                </c:pt>
                <c:pt idx="3">
                  <c:v>3555742435</c:v>
                </c:pt>
                <c:pt idx="4">
                  <c:v>1372494580</c:v>
                </c:pt>
                <c:pt idx="5">
                  <c:v>2758183132</c:v>
                </c:pt>
              </c:numCache>
            </c:numRef>
          </c:val>
          <c:extLst>
            <c:ext xmlns:c16="http://schemas.microsoft.com/office/drawing/2014/chart" uri="{C3380CC4-5D6E-409C-BE32-E72D297353CC}">
              <c16:uniqueId val="{00000037-3F41-463D-92B8-4797E4C9A4D1}"/>
            </c:ext>
          </c:extLst>
        </c:ser>
        <c:ser>
          <c:idx val="5"/>
          <c:order val="5"/>
          <c:tx>
            <c:strRef>
              <c:f>PRODUKCE!$B$343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3F41-463D-92B8-4797E4C9A4D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3F41-463D-92B8-4797E4C9A4D1}"/>
              </c:ext>
            </c:extLst>
          </c:dPt>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PRODUKCE!$C$343:$H$343</c:f>
              <c:numCache>
                <c:formatCode>#\ ##0_-;\-#\ ##0_-;0_-;@_-</c:formatCode>
                <c:ptCount val="6"/>
                <c:pt idx="0">
                  <c:v>10857398156</c:v>
                </c:pt>
                <c:pt idx="1">
                  <c:v>12052893539</c:v>
                </c:pt>
                <c:pt idx="2">
                  <c:v>12213122804</c:v>
                </c:pt>
                <c:pt idx="3">
                  <c:v>4402373483</c:v>
                </c:pt>
                <c:pt idx="4">
                  <c:v>1923936997</c:v>
                </c:pt>
                <c:pt idx="5">
                  <c:v>3666335287</c:v>
                </c:pt>
              </c:numCache>
            </c:numRef>
          </c:val>
          <c:extLst>
            <c:ext xmlns:c16="http://schemas.microsoft.com/office/drawing/2014/chart" uri="{C3380CC4-5D6E-409C-BE32-E72D297353CC}">
              <c16:uniqueId val="{00000043-3F41-463D-92B8-4797E4C9A4D1}"/>
            </c:ext>
          </c:extLst>
        </c:ser>
        <c:ser>
          <c:idx val="6"/>
          <c:order val="6"/>
          <c:tx>
            <c:strRef>
              <c:f>PRODUKCE!$B$344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3F41-463D-92B8-4797E4C9A4D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3F41-463D-92B8-4797E4C9A4D1}"/>
              </c:ext>
            </c:extLst>
          </c:dPt>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PRODUKCE!$C$344:$H$344</c:f>
              <c:numCache>
                <c:formatCode>#\ ##0_-;\-#\ ##0_-;0_-;@_-</c:formatCode>
                <c:ptCount val="6"/>
                <c:pt idx="0">
                  <c:v>2814877201</c:v>
                </c:pt>
                <c:pt idx="1">
                  <c:v>3356665336</c:v>
                </c:pt>
                <c:pt idx="2">
                  <c:v>3605719569</c:v>
                </c:pt>
                <c:pt idx="3">
                  <c:v>1434498743</c:v>
                </c:pt>
                <c:pt idx="4">
                  <c:v>502345548</c:v>
                </c:pt>
                <c:pt idx="5">
                  <c:v>1033459545</c:v>
                </c:pt>
              </c:numCache>
            </c:numRef>
          </c:val>
          <c:extLst>
            <c:ext xmlns:c16="http://schemas.microsoft.com/office/drawing/2014/chart" uri="{C3380CC4-5D6E-409C-BE32-E72D297353CC}">
              <c16:uniqueId val="{0000004F-3F41-463D-92B8-4797E4C9A4D1}"/>
            </c:ext>
          </c:extLst>
        </c:ser>
        <c:ser>
          <c:idx val="7"/>
          <c:order val="7"/>
          <c:tx>
            <c:strRef>
              <c:f>PRODUKCE!$B$345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3F41-463D-92B8-4797E4C9A4D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3F41-463D-92B8-4797E4C9A4D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3F41-463D-92B8-4797E4C9A4D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3F41-463D-92B8-4797E4C9A4D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3F41-463D-92B8-4797E4C9A4D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3F41-463D-92B8-4797E4C9A4D1}"/>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3F41-463D-92B8-4797E4C9A4D1}"/>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3F41-463D-92B8-4797E4C9A4D1}"/>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3F41-463D-92B8-4797E4C9A4D1}"/>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3F41-463D-92B8-4797E4C9A4D1}"/>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3F41-463D-92B8-4797E4C9A4D1}"/>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3F41-463D-92B8-4797E4C9A4D1}"/>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PRODUKCE!$C$345:$H$345</c:f>
              <c:numCache>
                <c:formatCode>#\ ##0_-;\-#\ ##0_-;0_-;@_-</c:formatCode>
                <c:ptCount val="6"/>
                <c:pt idx="0">
                  <c:v>5624282467</c:v>
                </c:pt>
                <c:pt idx="1">
                  <c:v>6682521239</c:v>
                </c:pt>
                <c:pt idx="2">
                  <c:v>6304336264</c:v>
                </c:pt>
                <c:pt idx="3">
                  <c:v>2503052581</c:v>
                </c:pt>
                <c:pt idx="4">
                  <c:v>1015683759</c:v>
                </c:pt>
                <c:pt idx="5">
                  <c:v>2031096646</c:v>
                </c:pt>
              </c:numCache>
            </c:numRef>
          </c:val>
          <c:extLst>
            <c:ext xmlns:c16="http://schemas.microsoft.com/office/drawing/2014/chart" uri="{C3380CC4-5D6E-409C-BE32-E72D297353CC}">
              <c16:uniqueId val="{0000005B-3F41-463D-92B8-4797E4C9A4D1}"/>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PRODUKCE!$B$354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B5BF-4920-B53A-E648CA3D22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B5BF-4920-B53A-E648CA3D2292}"/>
              </c:ext>
            </c:extLst>
          </c:dPt>
          <c:dLbls>
            <c:delete val="1"/>
          </c:dLbls>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PRODUKCE!$C$354:$H$354</c:f>
              <c:numCache>
                <c:formatCode>#\ ##0.0_ %_-;\-#\ ##0.0_ %_-;0.0_ %_-;@" %"_-</c:formatCode>
                <c:ptCount val="6"/>
                <c:pt idx="0">
                  <c:v>0.18646649300423124</c:v>
                </c:pt>
                <c:pt idx="1">
                  <c:v>0.31145783395802384</c:v>
                </c:pt>
                <c:pt idx="2">
                  <c:v>0.80690454636820497</c:v>
                </c:pt>
                <c:pt idx="3">
                  <c:v>0.38148060709203757</c:v>
                </c:pt>
                <c:pt idx="4">
                  <c:v>2.1928340903405648</c:v>
                </c:pt>
                <c:pt idx="5">
                  <c:v>0.40370714992555223</c:v>
                </c:pt>
              </c:numCache>
            </c:numRef>
          </c:val>
          <c:extLst>
            <c:ext xmlns:c16="http://schemas.microsoft.com/office/drawing/2014/chart" uri="{C3380CC4-5D6E-409C-BE32-E72D297353CC}">
              <c16:uniqueId val="{0000000B-B5BF-4920-B53A-E648CA3D2292}"/>
            </c:ext>
          </c:extLst>
        </c:ser>
        <c:ser>
          <c:idx val="1"/>
          <c:order val="1"/>
          <c:tx>
            <c:strRef>
              <c:f>PRODUKCE!$B$355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B5BF-4920-B53A-E648CA3D22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B5BF-4920-B53A-E648CA3D2292}"/>
              </c:ext>
            </c:extLst>
          </c:dPt>
          <c:dLbls>
            <c:delete val="1"/>
          </c:dLbls>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PRODUKCE!$C$355:$H$355</c:f>
              <c:numCache>
                <c:formatCode>#\ ##0.0_ %_-;\-#\ ##0.0_ %_-;0.0_ %_-;@" %"_-</c:formatCode>
                <c:ptCount val="6"/>
                <c:pt idx="0">
                  <c:v>0.16921597302606761</c:v>
                </c:pt>
                <c:pt idx="1">
                  <c:v>0.3069304493518259</c:v>
                </c:pt>
                <c:pt idx="2">
                  <c:v>0.65168935361848801</c:v>
                </c:pt>
                <c:pt idx="3">
                  <c:v>0.25986948758256956</c:v>
                </c:pt>
                <c:pt idx="4">
                  <c:v>1.845294914001991</c:v>
                </c:pt>
                <c:pt idx="5">
                  <c:v>0.40735298843046919</c:v>
                </c:pt>
              </c:numCache>
            </c:numRef>
          </c:val>
          <c:extLst>
            <c:ext xmlns:c16="http://schemas.microsoft.com/office/drawing/2014/chart" uri="{C3380CC4-5D6E-409C-BE32-E72D297353CC}">
              <c16:uniqueId val="{00000017-B5BF-4920-B53A-E648CA3D2292}"/>
            </c:ext>
          </c:extLst>
        </c:ser>
        <c:ser>
          <c:idx val="2"/>
          <c:order val="2"/>
          <c:tx>
            <c:strRef>
              <c:f>PRODUKCE!$B$356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B5BF-4920-B53A-E648CA3D22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5BF-4920-B53A-E648CA3D2292}"/>
              </c:ext>
            </c:extLst>
          </c:dPt>
          <c:dLbls>
            <c:delete val="1"/>
          </c:dLbls>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PRODUKCE!$C$356:$H$356</c:f>
              <c:numCache>
                <c:formatCode>#\ ##0.0_ %_-;\-#\ ##0.0_ %_-;0.0_ %_-;@" %"_-</c:formatCode>
                <c:ptCount val="6"/>
                <c:pt idx="0">
                  <c:v>0.12499156966383196</c:v>
                </c:pt>
                <c:pt idx="1">
                  <c:v>0.29985152532109982</c:v>
                </c:pt>
                <c:pt idx="2">
                  <c:v>4.6494279955864304E-3</c:v>
                </c:pt>
                <c:pt idx="3">
                  <c:v>6.762525408645037E-2</c:v>
                </c:pt>
                <c:pt idx="4">
                  <c:v>1.031030166919098</c:v>
                </c:pt>
                <c:pt idx="5">
                  <c:v>9.3355531215398857E-2</c:v>
                </c:pt>
              </c:numCache>
            </c:numRef>
          </c:val>
          <c:extLst>
            <c:ext xmlns:c16="http://schemas.microsoft.com/office/drawing/2014/chart" uri="{C3380CC4-5D6E-409C-BE32-E72D297353CC}">
              <c16:uniqueId val="{00000023-B5BF-4920-B53A-E648CA3D2292}"/>
            </c:ext>
          </c:extLst>
        </c:ser>
        <c:ser>
          <c:idx val="3"/>
          <c:order val="3"/>
          <c:tx>
            <c:strRef>
              <c:f>PRODUKCE!$B$357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B5BF-4920-B53A-E648CA3D22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5BF-4920-B53A-E648CA3D2292}"/>
              </c:ext>
            </c:extLst>
          </c:dPt>
          <c:dLbls>
            <c:delete val="1"/>
          </c:dLbls>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PRODUKCE!$C$357:$H$357</c:f>
              <c:numCache>
                <c:formatCode>#\ ##0.0_ %_-;\-#\ ##0.0_ %_-;0.0_ %_-;@" %"_-</c:formatCode>
                <c:ptCount val="6"/>
                <c:pt idx="0">
                  <c:v>6.5591463705652719E-2</c:v>
                </c:pt>
                <c:pt idx="1">
                  <c:v>0.17541675609083462</c:v>
                </c:pt>
                <c:pt idx="2">
                  <c:v>3.5825919647762827E-3</c:v>
                </c:pt>
                <c:pt idx="3">
                  <c:v>0.10711571056188229</c:v>
                </c:pt>
                <c:pt idx="4">
                  <c:v>0.5973126735285561</c:v>
                </c:pt>
                <c:pt idx="5">
                  <c:v>0.20210471342978886</c:v>
                </c:pt>
              </c:numCache>
            </c:numRef>
          </c:val>
          <c:extLst>
            <c:ext xmlns:c16="http://schemas.microsoft.com/office/drawing/2014/chart" uri="{C3380CC4-5D6E-409C-BE32-E72D297353CC}">
              <c16:uniqueId val="{0000002F-B5BF-4920-B53A-E648CA3D2292}"/>
            </c:ext>
          </c:extLst>
        </c:ser>
        <c:ser>
          <c:idx val="4"/>
          <c:order val="4"/>
          <c:tx>
            <c:strRef>
              <c:f>PRODUKCE!$B$358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B5BF-4920-B53A-E648CA3D229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5BF-4920-B53A-E648CA3D2292}"/>
              </c:ext>
            </c:extLst>
          </c:dPt>
          <c:dLbls>
            <c:delete val="1"/>
          </c:dLbls>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PRODUKCE!$C$358:$H$358</c:f>
              <c:numCache>
                <c:formatCode>#\ ##0.0_ %_-;\-#\ ##0.0_ %_-;0.0_ %_-;@" %"_-</c:formatCode>
                <c:ptCount val="6"/>
                <c:pt idx="0">
                  <c:v>7.6847630541346579E-2</c:v>
                </c:pt>
                <c:pt idx="1">
                  <c:v>0.22025501807661563</c:v>
                </c:pt>
                <c:pt idx="2">
                  <c:v>1.3604381849531721E-2</c:v>
                </c:pt>
                <c:pt idx="3">
                  <c:v>9.451749104543028E-2</c:v>
                </c:pt>
                <c:pt idx="4">
                  <c:v>0.33282047687860183</c:v>
                </c:pt>
                <c:pt idx="5">
                  <c:v>0.14949641455197438</c:v>
                </c:pt>
              </c:numCache>
            </c:numRef>
          </c:val>
          <c:extLst>
            <c:ext xmlns:c16="http://schemas.microsoft.com/office/drawing/2014/chart" uri="{C3380CC4-5D6E-409C-BE32-E72D297353CC}">
              <c16:uniqueId val="{0000003B-B5BF-4920-B53A-E648CA3D2292}"/>
            </c:ext>
          </c:extLst>
        </c:ser>
        <c:ser>
          <c:idx val="5"/>
          <c:order val="5"/>
          <c:tx>
            <c:strRef>
              <c:f>PRODUKCE!$B$359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B5BF-4920-B53A-E648CA3D2292}"/>
              </c:ext>
            </c:extLst>
          </c:dPt>
          <c:dLbls>
            <c:delete val="1"/>
          </c:dLbls>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PRODUKCE!$C$359:$H$359</c:f>
              <c:numCache>
                <c:formatCode>#\ ##0.0_ %_-;\-#\ ##0.0_ %_-;0.0_ %_-;@" %"_-</c:formatCode>
                <c:ptCount val="6"/>
                <c:pt idx="0">
                  <c:v>0.10347602626777208</c:v>
                </c:pt>
                <c:pt idx="1">
                  <c:v>0.24778623940380129</c:v>
                </c:pt>
                <c:pt idx="2">
                  <c:v>6.2239090402407049E-2</c:v>
                </c:pt>
                <c:pt idx="3">
                  <c:v>0.13033054501389429</c:v>
                </c:pt>
                <c:pt idx="4">
                  <c:v>0.28087012023683222</c:v>
                </c:pt>
                <c:pt idx="5">
                  <c:v>0.15524019680034251</c:v>
                </c:pt>
              </c:numCache>
            </c:numRef>
          </c:val>
          <c:extLst>
            <c:ext xmlns:c16="http://schemas.microsoft.com/office/drawing/2014/chart" uri="{C3380CC4-5D6E-409C-BE32-E72D297353CC}">
              <c16:uniqueId val="{00000046-B5BF-4920-B53A-E648CA3D2292}"/>
            </c:ext>
          </c:extLst>
        </c:ser>
        <c:ser>
          <c:idx val="6"/>
          <c:order val="6"/>
          <c:tx>
            <c:strRef>
              <c:f>PRODUKCE!$B$360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B5BF-4920-B53A-E648CA3D2292}"/>
              </c:ext>
            </c:extLst>
          </c:dPt>
          <c:dLbls>
            <c:delete val="1"/>
          </c:dLbls>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PRODUKCE!$C$360:$H$360</c:f>
              <c:numCache>
                <c:formatCode>#\ ##0.0_ %_-;\-#\ ##0.0_ %_-;0.0_ %_-;@" %"_-</c:formatCode>
                <c:ptCount val="6"/>
                <c:pt idx="0">
                  <c:v>-7.9627355263612865E-3</c:v>
                </c:pt>
                <c:pt idx="1">
                  <c:v>0.14819884408010386</c:v>
                </c:pt>
                <c:pt idx="2">
                  <c:v>-8.8385135343756471E-2</c:v>
                </c:pt>
                <c:pt idx="3">
                  <c:v>-5.7123080550925298E-2</c:v>
                </c:pt>
                <c:pt idx="4">
                  <c:v>-3.0970092347553102E-3</c:v>
                </c:pt>
                <c:pt idx="5">
                  <c:v>0.19846566940894994</c:v>
                </c:pt>
              </c:numCache>
            </c:numRef>
          </c:val>
          <c:extLst>
            <c:ext xmlns:c16="http://schemas.microsoft.com/office/drawing/2014/chart" uri="{C3380CC4-5D6E-409C-BE32-E72D297353CC}">
              <c16:uniqueId val="{00000051-B5BF-4920-B53A-E648CA3D2292}"/>
            </c:ext>
          </c:extLst>
        </c:ser>
        <c:ser>
          <c:idx val="7"/>
          <c:order val="7"/>
          <c:tx>
            <c:strRef>
              <c:f>PRODUKCE!$B$361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B5BF-4920-B53A-E648CA3D229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B5BF-4920-B53A-E648CA3D229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B5BF-4920-B53A-E648CA3D229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B5BF-4920-B53A-E648CA3D229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B5BF-4920-B53A-E648CA3D2292}"/>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B5BF-4920-B53A-E648CA3D2292}"/>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B5BF-4920-B53A-E648CA3D2292}"/>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B5BF-4920-B53A-E648CA3D2292}"/>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B5BF-4920-B53A-E648CA3D2292}"/>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B5BF-4920-B53A-E648CA3D2292}"/>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B5BF-4920-B53A-E648CA3D2292}"/>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PRODUKCE!$C$361:$H$361</c:f>
              <c:numCache>
                <c:formatCode>#\ ##0.0_ %_-;\-#\ ##0.0_ %_-;0.0_ %_-;@" %"_-</c:formatCode>
                <c:ptCount val="6"/>
                <c:pt idx="0">
                  <c:v>2.7023890908999926E-2</c:v>
                </c:pt>
                <c:pt idx="1">
                  <c:v>0.16181124647755185</c:v>
                </c:pt>
                <c:pt idx="2">
                  <c:v>-7.0507590838409184E-2</c:v>
                </c:pt>
                <c:pt idx="3">
                  <c:v>-2.817230592971165E-2</c:v>
                </c:pt>
                <c:pt idx="4">
                  <c:v>8.98681184274297E-3</c:v>
                </c:pt>
                <c:pt idx="5">
                  <c:v>0.18163842371638372</c:v>
                </c:pt>
              </c:numCache>
            </c:numRef>
          </c:val>
          <c:extLst>
            <c:ext xmlns:c16="http://schemas.microsoft.com/office/drawing/2014/chart" uri="{C3380CC4-5D6E-409C-BE32-E72D297353CC}">
              <c16:uniqueId val="{0000005D-B5BF-4920-B53A-E648CA3D2292}"/>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TRH!$B$194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591F-4613-83A4-5124C5E8B5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591F-4613-83A4-5124C5E8B57F}"/>
              </c:ext>
            </c:extLst>
          </c:dPt>
          <c:dLbls>
            <c:delete val="1"/>
          </c:dLbls>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TRH!$C$194:$F$194</c:f>
              <c:numCache>
                <c:formatCode>#\ ##0.0_ %_-;\-#\ ##0.0_ %_-;0.0_ %_-;@" %"_-</c:formatCode>
                <c:ptCount val="4"/>
                <c:pt idx="0">
                  <c:v>-0.10654772257857759</c:v>
                </c:pt>
                <c:pt idx="1">
                  <c:v>-2.5061776672604785E-2</c:v>
                </c:pt>
                <c:pt idx="2">
                  <c:v>0.25489237768581763</c:v>
                </c:pt>
                <c:pt idx="3">
                  <c:v>0.21365982014433493</c:v>
                </c:pt>
              </c:numCache>
            </c:numRef>
          </c:val>
          <c:extLst>
            <c:ext xmlns:c16="http://schemas.microsoft.com/office/drawing/2014/chart" uri="{C3380CC4-5D6E-409C-BE32-E72D297353CC}">
              <c16:uniqueId val="{0000000B-591F-4613-83A4-5124C5E8B57F}"/>
            </c:ext>
          </c:extLst>
        </c:ser>
        <c:ser>
          <c:idx val="1"/>
          <c:order val="1"/>
          <c:tx>
            <c:strRef>
              <c:f>TRH!$B$195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591F-4613-83A4-5124C5E8B5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591F-4613-83A4-5124C5E8B57F}"/>
              </c:ext>
            </c:extLst>
          </c:dPt>
          <c:dLbls>
            <c:delete val="1"/>
          </c:dLbls>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TRH!$C$195:$F$195</c:f>
              <c:numCache>
                <c:formatCode>#\ ##0.0_ %_-;\-#\ ##0.0_ %_-;0.0_ %_-;@" %"_-</c:formatCode>
                <c:ptCount val="4"/>
                <c:pt idx="0">
                  <c:v>-9.6449607982601604E-2</c:v>
                </c:pt>
                <c:pt idx="1">
                  <c:v>-1.7708607625612327E-2</c:v>
                </c:pt>
                <c:pt idx="2">
                  <c:v>0.24452634868465606</c:v>
                </c:pt>
                <c:pt idx="3">
                  <c:v>0.23798597438512825</c:v>
                </c:pt>
              </c:numCache>
            </c:numRef>
          </c:val>
          <c:extLst>
            <c:ext xmlns:c16="http://schemas.microsoft.com/office/drawing/2014/chart" uri="{C3380CC4-5D6E-409C-BE32-E72D297353CC}">
              <c16:uniqueId val="{00000017-591F-4613-83A4-5124C5E8B57F}"/>
            </c:ext>
          </c:extLst>
        </c:ser>
        <c:ser>
          <c:idx val="2"/>
          <c:order val="2"/>
          <c:tx>
            <c:strRef>
              <c:f>TRH!$B$196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591F-4613-83A4-5124C5E8B5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591F-4613-83A4-5124C5E8B57F}"/>
              </c:ext>
            </c:extLst>
          </c:dPt>
          <c:dLbls>
            <c:delete val="1"/>
          </c:dLbls>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TRH!$C$196:$F$196</c:f>
              <c:numCache>
                <c:formatCode>#\ ##0.0_ %_-;\-#\ ##0.0_ %_-;0.0_ %_-;@" %"_-</c:formatCode>
                <c:ptCount val="4"/>
                <c:pt idx="0">
                  <c:v>-0.12712919005232903</c:v>
                </c:pt>
                <c:pt idx="1">
                  <c:v>-3.0285408172850969E-3</c:v>
                </c:pt>
                <c:pt idx="2">
                  <c:v>8.7638139905138246E-2</c:v>
                </c:pt>
                <c:pt idx="3">
                  <c:v>0.20458623616764093</c:v>
                </c:pt>
              </c:numCache>
            </c:numRef>
          </c:val>
          <c:extLst>
            <c:ext xmlns:c16="http://schemas.microsoft.com/office/drawing/2014/chart" uri="{C3380CC4-5D6E-409C-BE32-E72D297353CC}">
              <c16:uniqueId val="{00000023-591F-4613-83A4-5124C5E8B57F}"/>
            </c:ext>
          </c:extLst>
        </c:ser>
        <c:ser>
          <c:idx val="3"/>
          <c:order val="3"/>
          <c:tx>
            <c:strRef>
              <c:f>TRH!$B$197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591F-4613-83A4-5124C5E8B5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591F-4613-83A4-5124C5E8B57F}"/>
              </c:ext>
            </c:extLst>
          </c:dPt>
          <c:dLbls>
            <c:delete val="1"/>
          </c:dLbls>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TRH!$C$197:$F$197</c:f>
              <c:numCache>
                <c:formatCode>#\ ##0.0_ %_-;\-#\ ##0.0_ %_-;0.0_ %_-;@" %"_-</c:formatCode>
                <c:ptCount val="4"/>
                <c:pt idx="0">
                  <c:v>-0.17637865873932834</c:v>
                </c:pt>
                <c:pt idx="1">
                  <c:v>-2.4092999074148636E-2</c:v>
                </c:pt>
                <c:pt idx="2">
                  <c:v>7.9918283400407075E-2</c:v>
                </c:pt>
                <c:pt idx="3">
                  <c:v>0.19979058159263552</c:v>
                </c:pt>
              </c:numCache>
            </c:numRef>
          </c:val>
          <c:extLst>
            <c:ext xmlns:c16="http://schemas.microsoft.com/office/drawing/2014/chart" uri="{C3380CC4-5D6E-409C-BE32-E72D297353CC}">
              <c16:uniqueId val="{0000002F-591F-4613-83A4-5124C5E8B57F}"/>
            </c:ext>
          </c:extLst>
        </c:ser>
        <c:ser>
          <c:idx val="4"/>
          <c:order val="4"/>
          <c:tx>
            <c:strRef>
              <c:f>TRH!$B$198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591F-4613-83A4-5124C5E8B57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591F-4613-83A4-5124C5E8B57F}"/>
              </c:ext>
            </c:extLst>
          </c:dPt>
          <c:dLbls>
            <c:delete val="1"/>
          </c:dLbls>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TRH!$C$198:$F$198</c:f>
              <c:numCache>
                <c:formatCode>#\ ##0.0_ %_-;\-#\ ##0.0_ %_-;0.0_ %_-;@" %"_-</c:formatCode>
                <c:ptCount val="4"/>
                <c:pt idx="0">
                  <c:v>-0.17304907521816759</c:v>
                </c:pt>
                <c:pt idx="1">
                  <c:v>-5.1025848619726477E-2</c:v>
                </c:pt>
                <c:pt idx="2">
                  <c:v>8.4687378906270094E-2</c:v>
                </c:pt>
                <c:pt idx="3">
                  <c:v>0.19786417376506948</c:v>
                </c:pt>
              </c:numCache>
            </c:numRef>
          </c:val>
          <c:extLst>
            <c:ext xmlns:c16="http://schemas.microsoft.com/office/drawing/2014/chart" uri="{C3380CC4-5D6E-409C-BE32-E72D297353CC}">
              <c16:uniqueId val="{0000003B-591F-4613-83A4-5124C5E8B57F}"/>
            </c:ext>
          </c:extLst>
        </c:ser>
        <c:ser>
          <c:idx val="5"/>
          <c:order val="5"/>
          <c:tx>
            <c:strRef>
              <c:f>TRH!$B$199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591F-4613-83A4-5124C5E8B57F}"/>
              </c:ext>
            </c:extLst>
          </c:dPt>
          <c:dLbls>
            <c:delete val="1"/>
          </c:dLbls>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TRH!$C$199:$F$199</c:f>
              <c:numCache>
                <c:formatCode>#\ ##0.0_ %_-;\-#\ ##0.0_ %_-;0.0_ %_-;@" %"_-</c:formatCode>
                <c:ptCount val="4"/>
                <c:pt idx="0">
                  <c:v>-0.27843319134434186</c:v>
                </c:pt>
                <c:pt idx="1">
                  <c:v>0.17918919150184309</c:v>
                </c:pt>
                <c:pt idx="2">
                  <c:v>0.10908959089929193</c:v>
                </c:pt>
                <c:pt idx="3">
                  <c:v>0.27791271822671537</c:v>
                </c:pt>
              </c:numCache>
            </c:numRef>
          </c:val>
          <c:extLst>
            <c:ext xmlns:c16="http://schemas.microsoft.com/office/drawing/2014/chart" uri="{C3380CC4-5D6E-409C-BE32-E72D297353CC}">
              <c16:uniqueId val="{00000046-591F-4613-83A4-5124C5E8B57F}"/>
            </c:ext>
          </c:extLst>
        </c:ser>
        <c:ser>
          <c:idx val="6"/>
          <c:order val="6"/>
          <c:tx>
            <c:strRef>
              <c:f>TRH!$B$200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591F-4613-83A4-5124C5E8B57F}"/>
              </c:ext>
            </c:extLst>
          </c:dPt>
          <c:dLbls>
            <c:delete val="1"/>
          </c:dLbls>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TRH!$C$200:$F$200</c:f>
              <c:numCache>
                <c:formatCode>#\ ##0.0_ %_-;\-#\ ##0.0_ %_-;0.0_ %_-;@" %"_-</c:formatCode>
                <c:ptCount val="4"/>
                <c:pt idx="0">
                  <c:v>-0.11932774606965346</c:v>
                </c:pt>
                <c:pt idx="1">
                  <c:v>0.12532198593739019</c:v>
                </c:pt>
                <c:pt idx="2">
                  <c:v>0.12190290517040103</c:v>
                </c:pt>
                <c:pt idx="3">
                  <c:v>0.25339799829338272</c:v>
                </c:pt>
              </c:numCache>
            </c:numRef>
          </c:val>
          <c:extLst>
            <c:ext xmlns:c16="http://schemas.microsoft.com/office/drawing/2014/chart" uri="{C3380CC4-5D6E-409C-BE32-E72D297353CC}">
              <c16:uniqueId val="{00000051-591F-4613-83A4-5124C5E8B57F}"/>
            </c:ext>
          </c:extLst>
        </c:ser>
        <c:ser>
          <c:idx val="7"/>
          <c:order val="7"/>
          <c:tx>
            <c:strRef>
              <c:f>TRH!$B$201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591F-4613-83A4-5124C5E8B57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591F-4613-83A4-5124C5E8B57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591F-4613-83A4-5124C5E8B57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591F-4613-83A4-5124C5E8B57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591F-4613-83A4-5124C5E8B57F}"/>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591F-4613-83A4-5124C5E8B57F}"/>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591F-4613-83A4-5124C5E8B57F}"/>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591F-4613-83A4-5124C5E8B57F}"/>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591F-4613-83A4-5124C5E8B57F}"/>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591F-4613-83A4-5124C5E8B57F}"/>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591F-4613-83A4-5124C5E8B57F}"/>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TRH!$C$201:$F$201</c:f>
              <c:numCache>
                <c:formatCode>#\ ##0.0_ %_-;\-#\ ##0.0_ %_-;0.0_ %_-;@" %"_-</c:formatCode>
                <c:ptCount val="4"/>
                <c:pt idx="0">
                  <c:v>9.838292772213153E-3</c:v>
                </c:pt>
                <c:pt idx="1">
                  <c:v>0.10274664480557538</c:v>
                </c:pt>
                <c:pt idx="2">
                  <c:v>0.13590605533868438</c:v>
                </c:pt>
                <c:pt idx="3">
                  <c:v>0.25938282139255819</c:v>
                </c:pt>
              </c:numCache>
            </c:numRef>
          </c:val>
          <c:extLst>
            <c:ext xmlns:c16="http://schemas.microsoft.com/office/drawing/2014/chart" uri="{C3380CC4-5D6E-409C-BE32-E72D297353CC}">
              <c16:uniqueId val="{0000005D-591F-4613-83A4-5124C5E8B57F}"/>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PRODUKCE!$B$274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353D-4659-8772-ECF967AAC9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353D-4659-8772-ECF967AAC972}"/>
              </c:ext>
            </c:extLst>
          </c:dPt>
          <c:dLbls>
            <c:delete val="1"/>
          </c:dLbls>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PRODUKCE!$C$274:$F$274</c:f>
              <c:numCache>
                <c:formatCode>#\ ##0.0_ %_-;\-#\ ##0.0_ %_-;0.0_ %_-;@" %"_-</c:formatCode>
                <c:ptCount val="4"/>
                <c:pt idx="0">
                  <c:v>0.68063872255489022</c:v>
                </c:pt>
                <c:pt idx="1">
                  <c:v>0.16824846236610935</c:v>
                </c:pt>
                <c:pt idx="2">
                  <c:v>0.423821007016844</c:v>
                </c:pt>
                <c:pt idx="3">
                  <c:v>-0.18143223699556799</c:v>
                </c:pt>
              </c:numCache>
            </c:numRef>
          </c:val>
          <c:extLst>
            <c:ext xmlns:c16="http://schemas.microsoft.com/office/drawing/2014/chart" uri="{C3380CC4-5D6E-409C-BE32-E72D297353CC}">
              <c16:uniqueId val="{0000000B-353D-4659-8772-ECF967AAC972}"/>
            </c:ext>
          </c:extLst>
        </c:ser>
        <c:ser>
          <c:idx val="1"/>
          <c:order val="1"/>
          <c:tx>
            <c:strRef>
              <c:f>PRODUKCE!$B$275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353D-4659-8772-ECF967AAC9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353D-4659-8772-ECF967AAC972}"/>
              </c:ext>
            </c:extLst>
          </c:dPt>
          <c:dLbls>
            <c:delete val="1"/>
          </c:dLbls>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PRODUKCE!$C$275:$F$275</c:f>
              <c:numCache>
                <c:formatCode>#\ ##0.0_ %_-;\-#\ ##0.0_ %_-;0.0_ %_-;@" %"_-</c:formatCode>
                <c:ptCount val="4"/>
                <c:pt idx="0">
                  <c:v>0.93689122549618942</c:v>
                </c:pt>
                <c:pt idx="1">
                  <c:v>0.19455817939440112</c:v>
                </c:pt>
                <c:pt idx="2">
                  <c:v>0.47477587146152667</c:v>
                </c:pt>
                <c:pt idx="3">
                  <c:v>-0.12095661505442279</c:v>
                </c:pt>
              </c:numCache>
            </c:numRef>
          </c:val>
          <c:extLst>
            <c:ext xmlns:c16="http://schemas.microsoft.com/office/drawing/2014/chart" uri="{C3380CC4-5D6E-409C-BE32-E72D297353CC}">
              <c16:uniqueId val="{00000017-353D-4659-8772-ECF967AAC972}"/>
            </c:ext>
          </c:extLst>
        </c:ser>
        <c:ser>
          <c:idx val="2"/>
          <c:order val="2"/>
          <c:tx>
            <c:strRef>
              <c:f>PRODUKCE!$B$276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353D-4659-8772-ECF967AAC9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353D-4659-8772-ECF967AAC972}"/>
              </c:ext>
            </c:extLst>
          </c:dPt>
          <c:dLbls>
            <c:delete val="1"/>
          </c:dLbls>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PRODUKCE!$C$276:$F$276</c:f>
              <c:numCache>
                <c:formatCode>#\ ##0.0_ %_-;\-#\ ##0.0_ %_-;0.0_ %_-;@" %"_-</c:formatCode>
                <c:ptCount val="4"/>
                <c:pt idx="0">
                  <c:v>-0.26511449650282648</c:v>
                </c:pt>
                <c:pt idx="1">
                  <c:v>0.21842362924281988</c:v>
                </c:pt>
                <c:pt idx="2">
                  <c:v>-3.2280843337032517E-3</c:v>
                </c:pt>
                <c:pt idx="3">
                  <c:v>2.8343145500420608E-2</c:v>
                </c:pt>
              </c:numCache>
            </c:numRef>
          </c:val>
          <c:extLst>
            <c:ext xmlns:c16="http://schemas.microsoft.com/office/drawing/2014/chart" uri="{C3380CC4-5D6E-409C-BE32-E72D297353CC}">
              <c16:uniqueId val="{00000023-353D-4659-8772-ECF967AAC972}"/>
            </c:ext>
          </c:extLst>
        </c:ser>
        <c:ser>
          <c:idx val="3"/>
          <c:order val="3"/>
          <c:tx>
            <c:strRef>
              <c:f>PRODUKCE!$B$277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353D-4659-8772-ECF967AAC9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353D-4659-8772-ECF967AAC972}"/>
              </c:ext>
            </c:extLst>
          </c:dPt>
          <c:dLbls>
            <c:delete val="1"/>
          </c:dLbls>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PRODUKCE!$C$277:$F$277</c:f>
              <c:numCache>
                <c:formatCode>#\ ##0.0_ %_-;\-#\ ##0.0_ %_-;0.0_ %_-;@" %"_-</c:formatCode>
                <c:ptCount val="4"/>
                <c:pt idx="0">
                  <c:v>-0.21346096171148654</c:v>
                </c:pt>
                <c:pt idx="1">
                  <c:v>0.31113695248587225</c:v>
                </c:pt>
                <c:pt idx="2">
                  <c:v>-0.18905487223842965</c:v>
                </c:pt>
                <c:pt idx="3">
                  <c:v>2.2455765836036035E-2</c:v>
                </c:pt>
              </c:numCache>
            </c:numRef>
          </c:val>
          <c:extLst>
            <c:ext xmlns:c16="http://schemas.microsoft.com/office/drawing/2014/chart" uri="{C3380CC4-5D6E-409C-BE32-E72D297353CC}">
              <c16:uniqueId val="{0000002F-353D-4659-8772-ECF967AAC972}"/>
            </c:ext>
          </c:extLst>
        </c:ser>
        <c:ser>
          <c:idx val="4"/>
          <c:order val="4"/>
          <c:tx>
            <c:strRef>
              <c:f>PRODUKCE!$B$278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353D-4659-8772-ECF967AAC97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353D-4659-8772-ECF967AAC972}"/>
              </c:ext>
            </c:extLst>
          </c:dPt>
          <c:dLbls>
            <c:delete val="1"/>
          </c:dLbls>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PRODUKCE!$C$278:$F$278</c:f>
              <c:numCache>
                <c:formatCode>#\ ##0.0_ %_-;\-#\ ##0.0_ %_-;0.0_ %_-;@" %"_-</c:formatCode>
                <c:ptCount val="4"/>
                <c:pt idx="0">
                  <c:v>-0.26274794089520925</c:v>
                </c:pt>
                <c:pt idx="1">
                  <c:v>-6.5417605982295068E-2</c:v>
                </c:pt>
                <c:pt idx="2">
                  <c:v>-0.15304732070089655</c:v>
                </c:pt>
                <c:pt idx="3">
                  <c:v>5.9073293058246934E-2</c:v>
                </c:pt>
              </c:numCache>
            </c:numRef>
          </c:val>
          <c:extLst>
            <c:ext xmlns:c16="http://schemas.microsoft.com/office/drawing/2014/chart" uri="{C3380CC4-5D6E-409C-BE32-E72D297353CC}">
              <c16:uniqueId val="{0000003B-353D-4659-8772-ECF967AAC972}"/>
            </c:ext>
          </c:extLst>
        </c:ser>
        <c:ser>
          <c:idx val="5"/>
          <c:order val="5"/>
          <c:tx>
            <c:strRef>
              <c:f>PRODUKCE!$B$279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353D-4659-8772-ECF967AAC972}"/>
              </c:ext>
            </c:extLst>
          </c:dPt>
          <c:dLbls>
            <c:delete val="1"/>
          </c:dLbls>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PRODUKCE!$C$279:$F$279</c:f>
              <c:numCache>
                <c:formatCode>#\ ##0.0_ %_-;\-#\ ##0.0_ %_-;0.0_ %_-;@" %"_-</c:formatCode>
                <c:ptCount val="4"/>
                <c:pt idx="0">
                  <c:v>-0.36747640740234189</c:v>
                </c:pt>
                <c:pt idx="1">
                  <c:v>-3.5082999541659166E-2</c:v>
                </c:pt>
                <c:pt idx="2">
                  <c:v>-0.18481165632980667</c:v>
                </c:pt>
                <c:pt idx="3">
                  <c:v>7.4577084059993082E-2</c:v>
                </c:pt>
              </c:numCache>
            </c:numRef>
          </c:val>
          <c:extLst>
            <c:ext xmlns:c16="http://schemas.microsoft.com/office/drawing/2014/chart" uri="{C3380CC4-5D6E-409C-BE32-E72D297353CC}">
              <c16:uniqueId val="{00000046-353D-4659-8772-ECF967AAC972}"/>
            </c:ext>
          </c:extLst>
        </c:ser>
        <c:ser>
          <c:idx val="6"/>
          <c:order val="6"/>
          <c:tx>
            <c:strRef>
              <c:f>PRODUKCE!$B$280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353D-4659-8772-ECF967AAC972}"/>
              </c:ext>
            </c:extLst>
          </c:dPt>
          <c:dLbls>
            <c:delete val="1"/>
          </c:dLbls>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PRODUKCE!$C$280:$F$280</c:f>
              <c:numCache>
                <c:formatCode>#\ ##0.0_ %_-;\-#\ ##0.0_ %_-;0.0_ %_-;@" %"_-</c:formatCode>
                <c:ptCount val="4"/>
                <c:pt idx="0">
                  <c:v>0.84276401564537151</c:v>
                </c:pt>
                <c:pt idx="1">
                  <c:v>-4.7378289693966402E-2</c:v>
                </c:pt>
                <c:pt idx="2">
                  <c:v>6.5467957584140146E-2</c:v>
                </c:pt>
                <c:pt idx="3">
                  <c:v>-0.13085793735176254</c:v>
                </c:pt>
              </c:numCache>
            </c:numRef>
          </c:val>
          <c:extLst>
            <c:ext xmlns:c16="http://schemas.microsoft.com/office/drawing/2014/chart" uri="{C3380CC4-5D6E-409C-BE32-E72D297353CC}">
              <c16:uniqueId val="{00000051-353D-4659-8772-ECF967AAC972}"/>
            </c:ext>
          </c:extLst>
        </c:ser>
        <c:ser>
          <c:idx val="7"/>
          <c:order val="7"/>
          <c:tx>
            <c:strRef>
              <c:f>PRODUKCE!$B$281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353D-4659-8772-ECF967AAC97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353D-4659-8772-ECF967AAC97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353D-4659-8772-ECF967AAC97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353D-4659-8772-ECF967AAC97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353D-4659-8772-ECF967AAC972}"/>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353D-4659-8772-ECF967AAC972}"/>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353D-4659-8772-ECF967AAC972}"/>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353D-4659-8772-ECF967AAC972}"/>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353D-4659-8772-ECF967AAC972}"/>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353D-4659-8772-ECF967AAC972}"/>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353D-4659-8772-ECF967AAC972}"/>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PRODUKCE!$C$281:$F$281</c:f>
              <c:numCache>
                <c:formatCode>#\ ##0.0_ %_-;\-#\ ##0.0_ %_-;0.0_ %_-;@" %"_-</c:formatCode>
                <c:ptCount val="4"/>
                <c:pt idx="0">
                  <c:v>0.68459851927171056</c:v>
                </c:pt>
                <c:pt idx="1">
                  <c:v>-0.58022655131636269</c:v>
                </c:pt>
                <c:pt idx="2">
                  <c:v>0.20271646449855685</c:v>
                </c:pt>
                <c:pt idx="3">
                  <c:v>-9.4394924917690526E-2</c:v>
                </c:pt>
              </c:numCache>
            </c:numRef>
          </c:val>
          <c:extLst>
            <c:ext xmlns:c16="http://schemas.microsoft.com/office/drawing/2014/chart" uri="{C3380CC4-5D6E-409C-BE32-E72D297353CC}">
              <c16:uniqueId val="{0000005D-353D-4659-8772-ECF967AAC972}"/>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PRODUKCE!$B$265</c:f>
              <c:strCache>
                <c:ptCount val="1"/>
                <c:pt idx="0">
                  <c:v>2023-Q2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CEA-4229-92BC-33252F7188B0}"/>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CEA-4229-92BC-33252F7188B0}"/>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9CEA-4229-92BC-33252F7188B0}"/>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9CEA-4229-92BC-33252F7188B0}"/>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9CEA-4229-92BC-33252F7188B0}"/>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9CEA-4229-92BC-33252F7188B0}"/>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9CEA-4229-92BC-33252F7188B0}"/>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9CEA-4229-92BC-33252F7188B0}"/>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PRODUKCE!$C$265:$F$265</c:f>
              <c:numCache>
                <c:formatCode>#\ ##0_-;\-#\ ##0_-;0_-;@_-</c:formatCode>
                <c:ptCount val="4"/>
                <c:pt idx="0">
                  <c:v>53016</c:v>
                </c:pt>
                <c:pt idx="1">
                  <c:v>26978</c:v>
                </c:pt>
                <c:pt idx="2">
                  <c:v>199592</c:v>
                </c:pt>
                <c:pt idx="3">
                  <c:v>22555</c:v>
                </c:pt>
              </c:numCache>
            </c:numRef>
          </c:val>
          <c:extLst>
            <c:ext xmlns:c16="http://schemas.microsoft.com/office/drawing/2014/chart" uri="{C3380CC4-5D6E-409C-BE32-E72D297353CC}">
              <c16:uniqueId val="{00000008-9CEA-4229-92BC-33252F7188B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PRODUKCE!$B$425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EBFA-4B2F-9E6E-3C450A8672CB}"/>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EBFA-4B2F-9E6E-3C450A8672CB}"/>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EBFA-4B2F-9E6E-3C450A8672CB}"/>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EBFA-4B2F-9E6E-3C450A8672CB}"/>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EBFA-4B2F-9E6E-3C450A8672CB}"/>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EBFA-4B2F-9E6E-3C450A8672CB}"/>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EBFA-4B2F-9E6E-3C450A8672CB}"/>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EBFA-4B2F-9E6E-3C450A8672CB}"/>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EBFA-4B2F-9E6E-3C450A8672CB}"/>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EBFA-4B2F-9E6E-3C450A8672CB}"/>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EBFA-4B2F-9E6E-3C450A8672CB}"/>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EBFA-4B2F-9E6E-3C450A8672CB}"/>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PRODUKCE!$C$425:$H$425</c:f>
              <c:numCache>
                <c:formatCode>#\ ##0_-;\-#\ ##0_-;0_-;@_-</c:formatCode>
                <c:ptCount val="6"/>
                <c:pt idx="0">
                  <c:v>1478136</c:v>
                </c:pt>
                <c:pt idx="1">
                  <c:v>564331</c:v>
                </c:pt>
                <c:pt idx="2">
                  <c:v>1172246</c:v>
                </c:pt>
                <c:pt idx="3">
                  <c:v>563004</c:v>
                </c:pt>
                <c:pt idx="4">
                  <c:v>509677</c:v>
                </c:pt>
                <c:pt idx="5">
                  <c:v>2183806</c:v>
                </c:pt>
              </c:numCache>
            </c:numRef>
          </c:val>
          <c:extLst>
            <c:ext xmlns:c16="http://schemas.microsoft.com/office/drawing/2014/chart" uri="{C3380CC4-5D6E-409C-BE32-E72D297353CC}">
              <c16:uniqueId val="{0000000C-EBFA-4B2F-9E6E-3C450A8672CB}"/>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PRODUKCE!$B$418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50CF-48CE-A808-8EDD3F57B2AB}"/>
              </c:ext>
            </c:extLst>
          </c:dPt>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PRODUKCE!$C$418:$H$418</c:f>
              <c:numCache>
                <c:formatCode>#\ ##0_-;\-#\ ##0_-;0_-;@_-</c:formatCode>
                <c:ptCount val="6"/>
                <c:pt idx="0">
                  <c:v>1968937</c:v>
                </c:pt>
                <c:pt idx="1">
                  <c:v>554545</c:v>
                </c:pt>
                <c:pt idx="2">
                  <c:v>1440853</c:v>
                </c:pt>
                <c:pt idx="3">
                  <c:v>781548</c:v>
                </c:pt>
                <c:pt idx="4">
                  <c:v>431200</c:v>
                </c:pt>
                <c:pt idx="5">
                  <c:v>2505432</c:v>
                </c:pt>
              </c:numCache>
            </c:numRef>
          </c:val>
          <c:extLst>
            <c:ext xmlns:c16="http://schemas.microsoft.com/office/drawing/2014/chart" uri="{C3380CC4-5D6E-409C-BE32-E72D297353CC}">
              <c16:uniqueId val="{0000000A-50CF-48CE-A808-8EDD3F57B2AB}"/>
            </c:ext>
          </c:extLst>
        </c:ser>
        <c:ser>
          <c:idx val="1"/>
          <c:order val="1"/>
          <c:tx>
            <c:strRef>
              <c:f>PRODUKCE!$B$419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50CF-48CE-A808-8EDD3F57B2AB}"/>
              </c:ext>
            </c:extLst>
          </c:dPt>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PRODUKCE!$C$419:$H$419</c:f>
              <c:numCache>
                <c:formatCode>#\ ##0_-;\-#\ ##0_-;0_-;@_-</c:formatCode>
                <c:ptCount val="6"/>
                <c:pt idx="0">
                  <c:v>2435891</c:v>
                </c:pt>
                <c:pt idx="1">
                  <c:v>659607</c:v>
                </c:pt>
                <c:pt idx="2">
                  <c:v>2026434</c:v>
                </c:pt>
                <c:pt idx="3">
                  <c:v>927643</c:v>
                </c:pt>
                <c:pt idx="4">
                  <c:v>507545</c:v>
                </c:pt>
                <c:pt idx="5">
                  <c:v>3266512</c:v>
                </c:pt>
              </c:numCache>
            </c:numRef>
          </c:val>
          <c:extLst>
            <c:ext xmlns:c16="http://schemas.microsoft.com/office/drawing/2014/chart" uri="{C3380CC4-5D6E-409C-BE32-E72D297353CC}">
              <c16:uniqueId val="{00000015-50CF-48CE-A808-8EDD3F57B2AB}"/>
            </c:ext>
          </c:extLst>
        </c:ser>
        <c:ser>
          <c:idx val="2"/>
          <c:order val="2"/>
          <c:tx>
            <c:strRef>
              <c:f>PRODUKCE!$B$420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50CF-48CE-A808-8EDD3F57B2AB}"/>
              </c:ext>
            </c:extLst>
          </c:dPt>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PRODUKCE!$C$420:$H$420</c:f>
              <c:numCache>
                <c:formatCode>#\ ##0_-;\-#\ ##0_-;0_-;@_-</c:formatCode>
                <c:ptCount val="6"/>
                <c:pt idx="0">
                  <c:v>685727</c:v>
                </c:pt>
                <c:pt idx="1">
                  <c:v>214001</c:v>
                </c:pt>
                <c:pt idx="2">
                  <c:v>524476</c:v>
                </c:pt>
                <c:pt idx="3">
                  <c:v>269800</c:v>
                </c:pt>
                <c:pt idx="4">
                  <c:v>161130</c:v>
                </c:pt>
                <c:pt idx="5">
                  <c:v>816877</c:v>
                </c:pt>
              </c:numCache>
            </c:numRef>
          </c:val>
          <c:extLst>
            <c:ext xmlns:c16="http://schemas.microsoft.com/office/drawing/2014/chart" uri="{C3380CC4-5D6E-409C-BE32-E72D297353CC}">
              <c16:uniqueId val="{00000020-50CF-48CE-A808-8EDD3F57B2AB}"/>
            </c:ext>
          </c:extLst>
        </c:ser>
        <c:ser>
          <c:idx val="3"/>
          <c:order val="3"/>
          <c:tx>
            <c:strRef>
              <c:f>PRODUKCE!$B$421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50CF-48CE-A808-8EDD3F57B2AB}"/>
              </c:ext>
            </c:extLst>
          </c:dPt>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PRODUKCE!$C$421:$H$421</c:f>
              <c:numCache>
                <c:formatCode>#\ ##0_-;\-#\ ##0_-;0_-;@_-</c:formatCode>
                <c:ptCount val="6"/>
                <c:pt idx="0">
                  <c:v>1385746</c:v>
                </c:pt>
                <c:pt idx="1">
                  <c:v>441323</c:v>
                </c:pt>
                <c:pt idx="2">
                  <c:v>1004419</c:v>
                </c:pt>
                <c:pt idx="3">
                  <c:v>515170</c:v>
                </c:pt>
                <c:pt idx="4">
                  <c:v>285068</c:v>
                </c:pt>
                <c:pt idx="5">
                  <c:v>1788206</c:v>
                </c:pt>
              </c:numCache>
            </c:numRef>
          </c:val>
          <c:extLst>
            <c:ext xmlns:c16="http://schemas.microsoft.com/office/drawing/2014/chart" uri="{C3380CC4-5D6E-409C-BE32-E72D297353CC}">
              <c16:uniqueId val="{0000002B-50CF-48CE-A808-8EDD3F57B2AB}"/>
            </c:ext>
          </c:extLst>
        </c:ser>
        <c:ser>
          <c:idx val="4"/>
          <c:order val="4"/>
          <c:tx>
            <c:strRef>
              <c:f>PRODUKCE!$B$422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50CF-48CE-A808-8EDD3F57B2A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50CF-48CE-A808-8EDD3F57B2AB}"/>
              </c:ext>
            </c:extLst>
          </c:dPt>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PRODUKCE!$C$422:$H$422</c:f>
              <c:numCache>
                <c:formatCode>#\ ##0_-;\-#\ ##0_-;0_-;@_-</c:formatCode>
                <c:ptCount val="6"/>
                <c:pt idx="0">
                  <c:v>2016657</c:v>
                </c:pt>
                <c:pt idx="1">
                  <c:v>685223</c:v>
                </c:pt>
                <c:pt idx="2">
                  <c:v>1554137</c:v>
                </c:pt>
                <c:pt idx="3">
                  <c:v>798128</c:v>
                </c:pt>
                <c:pt idx="4">
                  <c:v>485095</c:v>
                </c:pt>
                <c:pt idx="5">
                  <c:v>3412726</c:v>
                </c:pt>
              </c:numCache>
            </c:numRef>
          </c:val>
          <c:extLst>
            <c:ext xmlns:c16="http://schemas.microsoft.com/office/drawing/2014/chart" uri="{C3380CC4-5D6E-409C-BE32-E72D297353CC}">
              <c16:uniqueId val="{00000037-50CF-48CE-A808-8EDD3F57B2AB}"/>
            </c:ext>
          </c:extLst>
        </c:ser>
        <c:ser>
          <c:idx val="5"/>
          <c:order val="5"/>
          <c:tx>
            <c:strRef>
              <c:f>PRODUKCE!$B$423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50CF-48CE-A808-8EDD3F57B2A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50CF-48CE-A808-8EDD3F57B2AB}"/>
              </c:ext>
            </c:extLst>
          </c:dPt>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PRODUKCE!$C$423:$H$423</c:f>
              <c:numCache>
                <c:formatCode>#\ ##0_-;\-#\ ##0_-;0_-;@_-</c:formatCode>
                <c:ptCount val="6"/>
                <c:pt idx="0">
                  <c:v>2631925</c:v>
                </c:pt>
                <c:pt idx="1">
                  <c:v>913641</c:v>
                </c:pt>
                <c:pt idx="2">
                  <c:v>2039209</c:v>
                </c:pt>
                <c:pt idx="3">
                  <c:v>997512</c:v>
                </c:pt>
                <c:pt idx="4">
                  <c:v>595747</c:v>
                </c:pt>
                <c:pt idx="5">
                  <c:v>4251878</c:v>
                </c:pt>
              </c:numCache>
            </c:numRef>
          </c:val>
          <c:extLst>
            <c:ext xmlns:c16="http://schemas.microsoft.com/office/drawing/2014/chart" uri="{C3380CC4-5D6E-409C-BE32-E72D297353CC}">
              <c16:uniqueId val="{00000043-50CF-48CE-A808-8EDD3F57B2AB}"/>
            </c:ext>
          </c:extLst>
        </c:ser>
        <c:ser>
          <c:idx val="6"/>
          <c:order val="6"/>
          <c:tx>
            <c:strRef>
              <c:f>PRODUKCE!$B$424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50CF-48CE-A808-8EDD3F57B2A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50CF-48CE-A808-8EDD3F57B2AB}"/>
              </c:ext>
            </c:extLst>
          </c:dPt>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PRODUKCE!$C$424:$H$424</c:f>
              <c:numCache>
                <c:formatCode>#\ ##0_-;\-#\ ##0_-;0_-;@_-</c:formatCode>
                <c:ptCount val="6"/>
                <c:pt idx="0">
                  <c:v>708461</c:v>
                </c:pt>
                <c:pt idx="1">
                  <c:v>253953</c:v>
                </c:pt>
                <c:pt idx="2">
                  <c:v>555811</c:v>
                </c:pt>
                <c:pt idx="3">
                  <c:v>283806</c:v>
                </c:pt>
                <c:pt idx="4">
                  <c:v>250626</c:v>
                </c:pt>
                <c:pt idx="5">
                  <c:v>1037528</c:v>
                </c:pt>
              </c:numCache>
            </c:numRef>
          </c:val>
          <c:extLst>
            <c:ext xmlns:c16="http://schemas.microsoft.com/office/drawing/2014/chart" uri="{C3380CC4-5D6E-409C-BE32-E72D297353CC}">
              <c16:uniqueId val="{0000004F-50CF-48CE-A808-8EDD3F57B2AB}"/>
            </c:ext>
          </c:extLst>
        </c:ser>
        <c:ser>
          <c:idx val="7"/>
          <c:order val="7"/>
          <c:tx>
            <c:strRef>
              <c:f>PRODUKCE!$B$425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50CF-48CE-A808-8EDD3F57B2A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50CF-48CE-A808-8EDD3F57B2A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50CF-48CE-A808-8EDD3F57B2A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50CF-48CE-A808-8EDD3F57B2A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50CF-48CE-A808-8EDD3F57B2A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50CF-48CE-A808-8EDD3F57B2AB}"/>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50CF-48CE-A808-8EDD3F57B2AB}"/>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50CF-48CE-A808-8EDD3F57B2AB}"/>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50CF-48CE-A808-8EDD3F57B2AB}"/>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50CF-48CE-A808-8EDD3F57B2AB}"/>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50CF-48CE-A808-8EDD3F57B2AB}"/>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50CF-48CE-A808-8EDD3F57B2AB}"/>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PRODUKCE!$C$425:$H$425</c:f>
              <c:numCache>
                <c:formatCode>#\ ##0_-;\-#\ ##0_-;0_-;@_-</c:formatCode>
                <c:ptCount val="6"/>
                <c:pt idx="0">
                  <c:v>1478136</c:v>
                </c:pt>
                <c:pt idx="1">
                  <c:v>564331</c:v>
                </c:pt>
                <c:pt idx="2">
                  <c:v>1172246</c:v>
                </c:pt>
                <c:pt idx="3">
                  <c:v>563004</c:v>
                </c:pt>
                <c:pt idx="4">
                  <c:v>509677</c:v>
                </c:pt>
                <c:pt idx="5">
                  <c:v>2183806</c:v>
                </c:pt>
              </c:numCache>
            </c:numRef>
          </c:val>
          <c:extLst>
            <c:ext xmlns:c16="http://schemas.microsoft.com/office/drawing/2014/chart" uri="{C3380CC4-5D6E-409C-BE32-E72D297353CC}">
              <c16:uniqueId val="{0000005B-50CF-48CE-A808-8EDD3F57B2AB}"/>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PRODUKCE!$B$434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C22D-4089-B095-8A0EA4BCADF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C22D-4089-B095-8A0EA4BCADF3}"/>
              </c:ext>
            </c:extLst>
          </c:dPt>
          <c:dLbls>
            <c:delete val="1"/>
          </c:dLbls>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PRODUKCE!$C$434:$H$434</c:f>
              <c:numCache>
                <c:formatCode>#\ ##0.0_ %_-;\-#\ ##0.0_ %_-;0.0_ %_-;@" %"_-</c:formatCode>
                <c:ptCount val="6"/>
                <c:pt idx="0">
                  <c:v>-3.9003362375655826E-2</c:v>
                </c:pt>
                <c:pt idx="1">
                  <c:v>-5.9742615890671091E-2</c:v>
                </c:pt>
                <c:pt idx="2">
                  <c:v>0.40962832301685359</c:v>
                </c:pt>
                <c:pt idx="3">
                  <c:v>0.51594113505304007</c:v>
                </c:pt>
                <c:pt idx="4">
                  <c:v>0.95453618294313625</c:v>
                </c:pt>
                <c:pt idx="5">
                  <c:v>0.22901023606172344</c:v>
                </c:pt>
              </c:numCache>
            </c:numRef>
          </c:val>
          <c:extLst>
            <c:ext xmlns:c16="http://schemas.microsoft.com/office/drawing/2014/chart" uri="{C3380CC4-5D6E-409C-BE32-E72D297353CC}">
              <c16:uniqueId val="{0000000B-C22D-4089-B095-8A0EA4BCADF3}"/>
            </c:ext>
          </c:extLst>
        </c:ser>
        <c:ser>
          <c:idx val="1"/>
          <c:order val="1"/>
          <c:tx>
            <c:strRef>
              <c:f>PRODUKCE!$B$435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C22D-4089-B095-8A0EA4BCADF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C22D-4089-B095-8A0EA4BCADF3}"/>
              </c:ext>
            </c:extLst>
          </c:dPt>
          <c:dLbls>
            <c:delete val="1"/>
          </c:dLbls>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PRODUKCE!$C$435:$H$435</c:f>
              <c:numCache>
                <c:formatCode>#\ ##0.0_ %_-;\-#\ ##0.0_ %_-;0.0_ %_-;@" %"_-</c:formatCode>
                <c:ptCount val="6"/>
                <c:pt idx="0">
                  <c:v>-7.1897977363356014E-2</c:v>
                </c:pt>
                <c:pt idx="1">
                  <c:v>-0.13176818087883191</c:v>
                </c:pt>
                <c:pt idx="2">
                  <c:v>0.39018231087176503</c:v>
                </c:pt>
                <c:pt idx="3">
                  <c:v>0.35786083888958009</c:v>
                </c:pt>
                <c:pt idx="4">
                  <c:v>0.7641589444486927</c:v>
                </c:pt>
                <c:pt idx="5">
                  <c:v>0.24585397035591661</c:v>
                </c:pt>
              </c:numCache>
            </c:numRef>
          </c:val>
          <c:extLst>
            <c:ext xmlns:c16="http://schemas.microsoft.com/office/drawing/2014/chart" uri="{C3380CC4-5D6E-409C-BE32-E72D297353CC}">
              <c16:uniqueId val="{00000017-C22D-4089-B095-8A0EA4BCADF3}"/>
            </c:ext>
          </c:extLst>
        </c:ser>
        <c:ser>
          <c:idx val="2"/>
          <c:order val="2"/>
          <c:tx>
            <c:strRef>
              <c:f>PRODUKCE!$B$436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C22D-4089-B095-8A0EA4BCADF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22D-4089-B095-8A0EA4BCADF3}"/>
              </c:ext>
            </c:extLst>
          </c:dPt>
          <c:dLbls>
            <c:delete val="1"/>
          </c:dLbls>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PRODUKCE!$C$436:$H$436</c:f>
              <c:numCache>
                <c:formatCode>#\ ##0.0_ %_-;\-#\ ##0.0_ %_-;0.0_ %_-;@" %"_-</c:formatCode>
                <c:ptCount val="6"/>
                <c:pt idx="0">
                  <c:v>-6.1610660050031019E-3</c:v>
                </c:pt>
                <c:pt idx="1">
                  <c:v>0.13037851657000399</c:v>
                </c:pt>
                <c:pt idx="2">
                  <c:v>0.16817084361608292</c:v>
                </c:pt>
                <c:pt idx="3">
                  <c:v>0.20624673066003774</c:v>
                </c:pt>
                <c:pt idx="4">
                  <c:v>0.4838656205105536</c:v>
                </c:pt>
                <c:pt idx="5">
                  <c:v>0.18035916064838498</c:v>
                </c:pt>
              </c:numCache>
            </c:numRef>
          </c:val>
          <c:extLst>
            <c:ext xmlns:c16="http://schemas.microsoft.com/office/drawing/2014/chart" uri="{C3380CC4-5D6E-409C-BE32-E72D297353CC}">
              <c16:uniqueId val="{00000023-C22D-4089-B095-8A0EA4BCADF3}"/>
            </c:ext>
          </c:extLst>
        </c:ser>
        <c:ser>
          <c:idx val="3"/>
          <c:order val="3"/>
          <c:tx>
            <c:strRef>
              <c:f>PRODUKCE!$B$437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C22D-4089-B095-8A0EA4BCADF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22D-4089-B095-8A0EA4BCADF3}"/>
              </c:ext>
            </c:extLst>
          </c:dPt>
          <c:dLbls>
            <c:delete val="1"/>
          </c:dLbls>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PRODUKCE!$C$437:$H$437</c:f>
              <c:numCache>
                <c:formatCode>#\ ##0.0_ %_-;\-#\ ##0.0_ %_-;0.0_ %_-;@" %"_-</c:formatCode>
                <c:ptCount val="6"/>
                <c:pt idx="0">
                  <c:v>-7.9909806665967253E-2</c:v>
                </c:pt>
                <c:pt idx="1">
                  <c:v>-3.0357692138682557E-2</c:v>
                </c:pt>
                <c:pt idx="2">
                  <c:v>-8.8388518486920531E-2</c:v>
                </c:pt>
                <c:pt idx="3">
                  <c:v>-1.6806113257095689E-2</c:v>
                </c:pt>
                <c:pt idx="4">
                  <c:v>-8.6753719389520367E-2</c:v>
                </c:pt>
                <c:pt idx="5">
                  <c:v>0.264075892367996</c:v>
                </c:pt>
              </c:numCache>
            </c:numRef>
          </c:val>
          <c:extLst>
            <c:ext xmlns:c16="http://schemas.microsoft.com/office/drawing/2014/chart" uri="{C3380CC4-5D6E-409C-BE32-E72D297353CC}">
              <c16:uniqueId val="{0000002F-C22D-4089-B095-8A0EA4BCADF3}"/>
            </c:ext>
          </c:extLst>
        </c:ser>
        <c:ser>
          <c:idx val="4"/>
          <c:order val="4"/>
          <c:tx>
            <c:strRef>
              <c:f>PRODUKCE!$B$438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C22D-4089-B095-8A0EA4BCADF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22D-4089-B095-8A0EA4BCADF3}"/>
              </c:ext>
            </c:extLst>
          </c:dPt>
          <c:dLbls>
            <c:delete val="1"/>
          </c:dLbls>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PRODUKCE!$C$438:$H$438</c:f>
              <c:numCache>
                <c:formatCode>#\ ##0.0_ %_-;\-#\ ##0.0_ %_-;0.0_ %_-;@" %"_-</c:formatCode>
                <c:ptCount val="6"/>
                <c:pt idx="0">
                  <c:v>2.4236428082767603E-2</c:v>
                </c:pt>
                <c:pt idx="1">
                  <c:v>0.23564904561397171</c:v>
                </c:pt>
                <c:pt idx="2">
                  <c:v>7.8622871313034803E-2</c:v>
                </c:pt>
                <c:pt idx="3">
                  <c:v>2.121430801435098E-2</c:v>
                </c:pt>
                <c:pt idx="4">
                  <c:v>0.12498840445269011</c:v>
                </c:pt>
                <c:pt idx="5">
                  <c:v>0.36213076227971852</c:v>
                </c:pt>
              </c:numCache>
            </c:numRef>
          </c:val>
          <c:extLst>
            <c:ext xmlns:c16="http://schemas.microsoft.com/office/drawing/2014/chart" uri="{C3380CC4-5D6E-409C-BE32-E72D297353CC}">
              <c16:uniqueId val="{0000003B-C22D-4089-B095-8A0EA4BCADF3}"/>
            </c:ext>
          </c:extLst>
        </c:ser>
        <c:ser>
          <c:idx val="5"/>
          <c:order val="5"/>
          <c:tx>
            <c:strRef>
              <c:f>PRODUKCE!$B$439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C22D-4089-B095-8A0EA4BCADF3}"/>
              </c:ext>
            </c:extLst>
          </c:dPt>
          <c:dLbls>
            <c:delete val="1"/>
          </c:dLbls>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PRODUKCE!$C$439:$H$439</c:f>
              <c:numCache>
                <c:formatCode>#\ ##0.0_ %_-;\-#\ ##0.0_ %_-;0.0_ %_-;@" %"_-</c:formatCode>
                <c:ptCount val="6"/>
                <c:pt idx="0">
                  <c:v>8.0477328419046756E-2</c:v>
                </c:pt>
                <c:pt idx="1">
                  <c:v>0.38512932700835489</c:v>
                </c:pt>
                <c:pt idx="2">
                  <c:v>6.3041776835564001E-3</c:v>
                </c:pt>
                <c:pt idx="3">
                  <c:v>7.5318845719743566E-2</c:v>
                </c:pt>
                <c:pt idx="4">
                  <c:v>0.17378163512594935</c:v>
                </c:pt>
                <c:pt idx="5">
                  <c:v>0.30165693559368534</c:v>
                </c:pt>
              </c:numCache>
            </c:numRef>
          </c:val>
          <c:extLst>
            <c:ext xmlns:c16="http://schemas.microsoft.com/office/drawing/2014/chart" uri="{C3380CC4-5D6E-409C-BE32-E72D297353CC}">
              <c16:uniqueId val="{00000046-C22D-4089-B095-8A0EA4BCADF3}"/>
            </c:ext>
          </c:extLst>
        </c:ser>
        <c:ser>
          <c:idx val="6"/>
          <c:order val="6"/>
          <c:tx>
            <c:strRef>
              <c:f>PRODUKCE!$B$440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C22D-4089-B095-8A0EA4BCADF3}"/>
              </c:ext>
            </c:extLst>
          </c:dPt>
          <c:dLbls>
            <c:delete val="1"/>
          </c:dLbls>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PRODUKCE!$C$440:$H$440</c:f>
              <c:numCache>
                <c:formatCode>#\ ##0.0_ %_-;\-#\ ##0.0_ %_-;0.0_ %_-;@" %"_-</c:formatCode>
                <c:ptCount val="6"/>
                <c:pt idx="0">
                  <c:v>3.3153135285616475E-2</c:v>
                </c:pt>
                <c:pt idx="1">
                  <c:v>0.18669071639852142</c:v>
                </c:pt>
                <c:pt idx="2">
                  <c:v>5.9745345830886532E-2</c:v>
                </c:pt>
                <c:pt idx="3">
                  <c:v>5.191252779836919E-2</c:v>
                </c:pt>
                <c:pt idx="4">
                  <c:v>0.55542729473096264</c:v>
                </c:pt>
                <c:pt idx="5">
                  <c:v>0.27011532948044814</c:v>
                </c:pt>
              </c:numCache>
            </c:numRef>
          </c:val>
          <c:extLst>
            <c:ext xmlns:c16="http://schemas.microsoft.com/office/drawing/2014/chart" uri="{C3380CC4-5D6E-409C-BE32-E72D297353CC}">
              <c16:uniqueId val="{00000051-C22D-4089-B095-8A0EA4BCADF3}"/>
            </c:ext>
          </c:extLst>
        </c:ser>
        <c:ser>
          <c:idx val="7"/>
          <c:order val="7"/>
          <c:tx>
            <c:strRef>
              <c:f>PRODUKCE!$B$441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C22D-4089-B095-8A0EA4BCADF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C22D-4089-B095-8A0EA4BCADF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C22D-4089-B095-8A0EA4BCADF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C22D-4089-B095-8A0EA4BCADF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C22D-4089-B095-8A0EA4BCADF3}"/>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C22D-4089-B095-8A0EA4BCADF3}"/>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C22D-4089-B095-8A0EA4BCADF3}"/>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C22D-4089-B095-8A0EA4BCADF3}"/>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C22D-4089-B095-8A0EA4BCADF3}"/>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C22D-4089-B095-8A0EA4BCADF3}"/>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C22D-4089-B095-8A0EA4BCADF3}"/>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PRODUKCE!$C$441:$H$441</c:f>
              <c:numCache>
                <c:formatCode>#\ ##0.0_ %_-;\-#\ ##0.0_ %_-;0.0_ %_-;@" %"_-</c:formatCode>
                <c:ptCount val="6"/>
                <c:pt idx="0">
                  <c:v>6.667166998858387E-2</c:v>
                </c:pt>
                <c:pt idx="1">
                  <c:v>0.27872555928424303</c:v>
                </c:pt>
                <c:pt idx="2">
                  <c:v>0.16708863532051854</c:v>
                </c:pt>
                <c:pt idx="3">
                  <c:v>9.2850903585224298E-2</c:v>
                </c:pt>
                <c:pt idx="4">
                  <c:v>0.78791376092721732</c:v>
                </c:pt>
                <c:pt idx="5">
                  <c:v>0.22122730826314196</c:v>
                </c:pt>
              </c:numCache>
            </c:numRef>
          </c:val>
          <c:extLst>
            <c:ext xmlns:c16="http://schemas.microsoft.com/office/drawing/2014/chart" uri="{C3380CC4-5D6E-409C-BE32-E72D297353CC}">
              <c16:uniqueId val="{0000005D-C22D-4089-B095-8A0EA4BCADF3}"/>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PRODUKCE!$B$258</c:f>
              <c:strCache>
                <c:ptCount val="1"/>
                <c:pt idx="0">
                  <c:v>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B310-4163-AACD-5EFBFFFF2574}"/>
              </c:ext>
            </c:extLst>
          </c:dPt>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PRODUKCE!$C$258:$F$258</c:f>
              <c:numCache>
                <c:formatCode>#\ ##0_-;\-#\ ##0_-;0_-;@_-</c:formatCode>
                <c:ptCount val="4"/>
                <c:pt idx="0">
                  <c:v>64834</c:v>
                </c:pt>
                <c:pt idx="1">
                  <c:v>72748</c:v>
                </c:pt>
                <c:pt idx="2">
                  <c:v>314112</c:v>
                </c:pt>
                <c:pt idx="3">
                  <c:v>35092</c:v>
                </c:pt>
              </c:numCache>
            </c:numRef>
          </c:val>
          <c:extLst>
            <c:ext xmlns:c16="http://schemas.microsoft.com/office/drawing/2014/chart" uri="{C3380CC4-5D6E-409C-BE32-E72D297353CC}">
              <c16:uniqueId val="{0000000A-B310-4163-AACD-5EFBFFFF2574}"/>
            </c:ext>
          </c:extLst>
        </c:ser>
        <c:ser>
          <c:idx val="1"/>
          <c:order val="1"/>
          <c:tx>
            <c:strRef>
              <c:f>PRODUKCE!$B$259</c:f>
              <c:strCache>
                <c:ptCount val="1"/>
                <c:pt idx="0">
                  <c:v>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310-4163-AACD-5EFBFFFF2574}"/>
              </c:ext>
            </c:extLst>
          </c:dPt>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PRODUKCE!$C$259:$F$259</c:f>
              <c:numCache>
                <c:formatCode>#\ ##0_-;\-#\ ##0_-;0_-;@_-</c:formatCode>
                <c:ptCount val="4"/>
                <c:pt idx="0">
                  <c:v>95051</c:v>
                </c:pt>
                <c:pt idx="1">
                  <c:v>100362</c:v>
                </c:pt>
                <c:pt idx="2">
                  <c:v>438560</c:v>
                </c:pt>
                <c:pt idx="3">
                  <c:v>45872</c:v>
                </c:pt>
              </c:numCache>
            </c:numRef>
          </c:val>
          <c:extLst>
            <c:ext xmlns:c16="http://schemas.microsoft.com/office/drawing/2014/chart" uri="{C3380CC4-5D6E-409C-BE32-E72D297353CC}">
              <c16:uniqueId val="{00000015-B310-4163-AACD-5EFBFFFF2574}"/>
            </c:ext>
          </c:extLst>
        </c:ser>
        <c:ser>
          <c:idx val="2"/>
          <c:order val="2"/>
          <c:tx>
            <c:strRef>
              <c:f>PRODUKCE!$B$260</c:f>
              <c:strCache>
                <c:ptCount val="1"/>
                <c:pt idx="0">
                  <c:v>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B310-4163-AACD-5EFBFFFF2574}"/>
              </c:ext>
            </c:extLst>
          </c:dPt>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PRODUKCE!$C$260:$F$260</c:f>
              <c:numCache>
                <c:formatCode>#\ ##0_-;\-#\ ##0_-;0_-;@_-</c:formatCode>
                <c:ptCount val="4"/>
                <c:pt idx="0">
                  <c:v>15340</c:v>
                </c:pt>
                <c:pt idx="1">
                  <c:v>29866</c:v>
                </c:pt>
                <c:pt idx="2">
                  <c:v>88929</c:v>
                </c:pt>
                <c:pt idx="3">
                  <c:v>12227</c:v>
                </c:pt>
              </c:numCache>
            </c:numRef>
          </c:val>
          <c:extLst>
            <c:ext xmlns:c16="http://schemas.microsoft.com/office/drawing/2014/chart" uri="{C3380CC4-5D6E-409C-BE32-E72D297353CC}">
              <c16:uniqueId val="{00000020-B310-4163-AACD-5EFBFFFF2574}"/>
            </c:ext>
          </c:extLst>
        </c:ser>
        <c:ser>
          <c:idx val="3"/>
          <c:order val="3"/>
          <c:tx>
            <c:strRef>
              <c:f>PRODUKCE!$B$261</c:f>
              <c:strCache>
                <c:ptCount val="1"/>
                <c:pt idx="0">
                  <c:v>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310-4163-AACD-5EFBFFFF2574}"/>
              </c:ext>
            </c:extLst>
          </c:dPt>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PRODUKCE!$C$261:$F$261</c:f>
              <c:numCache>
                <c:formatCode>#\ ##0_-;\-#\ ##0_-;0_-;@_-</c:formatCode>
                <c:ptCount val="4"/>
                <c:pt idx="0">
                  <c:v>31471</c:v>
                </c:pt>
                <c:pt idx="1">
                  <c:v>64268</c:v>
                </c:pt>
                <c:pt idx="2">
                  <c:v>165951</c:v>
                </c:pt>
                <c:pt idx="3">
                  <c:v>24906</c:v>
                </c:pt>
              </c:numCache>
            </c:numRef>
          </c:val>
          <c:extLst>
            <c:ext xmlns:c16="http://schemas.microsoft.com/office/drawing/2014/chart" uri="{C3380CC4-5D6E-409C-BE32-E72D297353CC}">
              <c16:uniqueId val="{0000002B-B310-4163-AACD-5EFBFFFF2574}"/>
            </c:ext>
          </c:extLst>
        </c:ser>
        <c:ser>
          <c:idx val="4"/>
          <c:order val="4"/>
          <c:tx>
            <c:strRef>
              <c:f>PRODUKCE!$B$262</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B310-4163-AACD-5EFBFFFF257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310-4163-AACD-5EFBFFFF2574}"/>
              </c:ext>
            </c:extLst>
          </c:dPt>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PRODUKCE!$C$262:$F$262</c:f>
              <c:numCache>
                <c:formatCode>#\ ##0_-;\-#\ ##0_-;0_-;@_-</c:formatCode>
                <c:ptCount val="4"/>
                <c:pt idx="0">
                  <c:v>47799</c:v>
                </c:pt>
                <c:pt idx="1">
                  <c:v>67989</c:v>
                </c:pt>
                <c:pt idx="2">
                  <c:v>266038</c:v>
                </c:pt>
                <c:pt idx="3">
                  <c:v>37165</c:v>
                </c:pt>
              </c:numCache>
            </c:numRef>
          </c:val>
          <c:extLst>
            <c:ext xmlns:c16="http://schemas.microsoft.com/office/drawing/2014/chart" uri="{C3380CC4-5D6E-409C-BE32-E72D297353CC}">
              <c16:uniqueId val="{00000037-B310-4163-AACD-5EFBFFFF2574}"/>
            </c:ext>
          </c:extLst>
        </c:ser>
        <c:ser>
          <c:idx val="5"/>
          <c:order val="5"/>
          <c:tx>
            <c:strRef>
              <c:f>PRODUKCE!$B$263</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B310-4163-AACD-5EFBFFFF257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B310-4163-AACD-5EFBFFFF2574}"/>
              </c:ext>
            </c:extLst>
          </c:dPt>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PRODUKCE!$C$263:$F$263</c:f>
              <c:numCache>
                <c:formatCode>#\ ##0_-;\-#\ ##0_-;0_-;@_-</c:formatCode>
                <c:ptCount val="4"/>
                <c:pt idx="0">
                  <c:v>60122</c:v>
                </c:pt>
                <c:pt idx="1">
                  <c:v>96841</c:v>
                </c:pt>
                <c:pt idx="2">
                  <c:v>357509</c:v>
                </c:pt>
                <c:pt idx="3">
                  <c:v>49293</c:v>
                </c:pt>
              </c:numCache>
            </c:numRef>
          </c:val>
          <c:extLst>
            <c:ext xmlns:c16="http://schemas.microsoft.com/office/drawing/2014/chart" uri="{C3380CC4-5D6E-409C-BE32-E72D297353CC}">
              <c16:uniqueId val="{00000043-B310-4163-AACD-5EFBFFFF2574}"/>
            </c:ext>
          </c:extLst>
        </c:ser>
        <c:ser>
          <c:idx val="6"/>
          <c:order val="6"/>
          <c:tx>
            <c:strRef>
              <c:f>PRODUKCE!$B$264</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B310-4163-AACD-5EFBFFFF257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310-4163-AACD-5EFBFFFF2574}"/>
              </c:ext>
            </c:extLst>
          </c:dPt>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PRODUKCE!$C$264:$F$264</c:f>
              <c:numCache>
                <c:formatCode>#\ ##0_-;\-#\ ##0_-;0_-;@_-</c:formatCode>
                <c:ptCount val="4"/>
                <c:pt idx="0">
                  <c:v>28268</c:v>
                </c:pt>
                <c:pt idx="1">
                  <c:v>28451</c:v>
                </c:pt>
                <c:pt idx="2">
                  <c:v>94751</c:v>
                </c:pt>
                <c:pt idx="3">
                  <c:v>10627</c:v>
                </c:pt>
              </c:numCache>
            </c:numRef>
          </c:val>
          <c:extLst>
            <c:ext xmlns:c16="http://schemas.microsoft.com/office/drawing/2014/chart" uri="{C3380CC4-5D6E-409C-BE32-E72D297353CC}">
              <c16:uniqueId val="{0000004F-B310-4163-AACD-5EFBFFFF2574}"/>
            </c:ext>
          </c:extLst>
        </c:ser>
        <c:ser>
          <c:idx val="7"/>
          <c:order val="7"/>
          <c:tx>
            <c:strRef>
              <c:f>PRODUKCE!$B$265</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B310-4163-AACD-5EFBFFFF257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B310-4163-AACD-5EFBFFFF257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B310-4163-AACD-5EFBFFFF257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B310-4163-AACD-5EFBFFFF257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B310-4163-AACD-5EFBFFFF257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B310-4163-AACD-5EFBFFFF2574}"/>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B310-4163-AACD-5EFBFFFF2574}"/>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B310-4163-AACD-5EFBFFFF2574}"/>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B310-4163-AACD-5EFBFFFF2574}"/>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B310-4163-AACD-5EFBFFFF2574}"/>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B310-4163-AACD-5EFBFFFF2574}"/>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B310-4163-AACD-5EFBFFFF2574}"/>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PRODUKCE!$C$265:$F$265</c:f>
              <c:numCache>
                <c:formatCode>#\ ##0_-;\-#\ ##0_-;0_-;@_-</c:formatCode>
                <c:ptCount val="4"/>
                <c:pt idx="0">
                  <c:v>53016</c:v>
                </c:pt>
                <c:pt idx="1">
                  <c:v>26978</c:v>
                </c:pt>
                <c:pt idx="2">
                  <c:v>199592</c:v>
                </c:pt>
                <c:pt idx="3">
                  <c:v>22555</c:v>
                </c:pt>
              </c:numCache>
            </c:numRef>
          </c:val>
          <c:extLst>
            <c:ext xmlns:c16="http://schemas.microsoft.com/office/drawing/2014/chart" uri="{C3380CC4-5D6E-409C-BE32-E72D297353CC}">
              <c16:uniqueId val="{0000005B-B310-4163-AACD-5EFBFFFF2574}"/>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PRODUKCE!$B$178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28A1-4358-A8CA-52830C23DFFF}"/>
              </c:ext>
            </c:extLst>
          </c:dPt>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PRODUKCE!$C$178:$F$178</c:f>
              <c:numCache>
                <c:formatCode>#\ ##0_-;\-#\ ##0_-;0_-;@_-</c:formatCode>
                <c:ptCount val="4"/>
                <c:pt idx="0">
                  <c:v>2060009956</c:v>
                </c:pt>
                <c:pt idx="1">
                  <c:v>3597111000</c:v>
                </c:pt>
                <c:pt idx="2">
                  <c:v>1260106420</c:v>
                </c:pt>
                <c:pt idx="3">
                  <c:v>510950684</c:v>
                </c:pt>
              </c:numCache>
            </c:numRef>
          </c:val>
          <c:extLst>
            <c:ext xmlns:c16="http://schemas.microsoft.com/office/drawing/2014/chart" uri="{C3380CC4-5D6E-409C-BE32-E72D297353CC}">
              <c16:uniqueId val="{0000000A-28A1-4358-A8CA-52830C23DFFF}"/>
            </c:ext>
          </c:extLst>
        </c:ser>
        <c:ser>
          <c:idx val="1"/>
          <c:order val="1"/>
          <c:tx>
            <c:strRef>
              <c:f>PRODUKCE!$B$179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28A1-4358-A8CA-52830C23DFFF}"/>
              </c:ext>
            </c:extLst>
          </c:dPt>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PRODUKCE!$C$179:$F$179</c:f>
              <c:numCache>
                <c:formatCode>#\ ##0_-;\-#\ ##0_-;0_-;@_-</c:formatCode>
                <c:ptCount val="4"/>
                <c:pt idx="0">
                  <c:v>2610415867</c:v>
                </c:pt>
                <c:pt idx="1">
                  <c:v>4647269000</c:v>
                </c:pt>
                <c:pt idx="2">
                  <c:v>1918780165</c:v>
                </c:pt>
                <c:pt idx="3">
                  <c:v>816482209</c:v>
                </c:pt>
              </c:numCache>
            </c:numRef>
          </c:val>
          <c:extLst>
            <c:ext xmlns:c16="http://schemas.microsoft.com/office/drawing/2014/chart" uri="{C3380CC4-5D6E-409C-BE32-E72D297353CC}">
              <c16:uniqueId val="{00000015-28A1-4358-A8CA-52830C23DFFF}"/>
            </c:ext>
          </c:extLst>
        </c:ser>
        <c:ser>
          <c:idx val="2"/>
          <c:order val="2"/>
          <c:tx>
            <c:strRef>
              <c:f>PRODUKCE!$B$180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28A1-4358-A8CA-52830C23DFFF}"/>
              </c:ext>
            </c:extLst>
          </c:dPt>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PRODUKCE!$C$180:$F$180</c:f>
              <c:numCache>
                <c:formatCode>#\ ##0_-;\-#\ ##0_-;0_-;@_-</c:formatCode>
                <c:ptCount val="4"/>
                <c:pt idx="0">
                  <c:v>757810422</c:v>
                </c:pt>
                <c:pt idx="1">
                  <c:v>1257177619</c:v>
                </c:pt>
                <c:pt idx="2">
                  <c:v>336660118</c:v>
                </c:pt>
                <c:pt idx="3">
                  <c:v>258592115</c:v>
                </c:pt>
              </c:numCache>
            </c:numRef>
          </c:val>
          <c:extLst>
            <c:ext xmlns:c16="http://schemas.microsoft.com/office/drawing/2014/chart" uri="{C3380CC4-5D6E-409C-BE32-E72D297353CC}">
              <c16:uniqueId val="{00000020-28A1-4358-A8CA-52830C23DFFF}"/>
            </c:ext>
          </c:extLst>
        </c:ser>
        <c:ser>
          <c:idx val="3"/>
          <c:order val="3"/>
          <c:tx>
            <c:strRef>
              <c:f>PRODUKCE!$B$181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28A1-4358-A8CA-52830C23DFFF}"/>
              </c:ext>
            </c:extLst>
          </c:dPt>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PRODUKCE!$C$181:$F$181</c:f>
              <c:numCache>
                <c:formatCode>#\ ##0_-;\-#\ ##0_-;0_-;@_-</c:formatCode>
                <c:ptCount val="4"/>
                <c:pt idx="0">
                  <c:v>1297986397</c:v>
                </c:pt>
                <c:pt idx="1">
                  <c:v>2518156000</c:v>
                </c:pt>
                <c:pt idx="2">
                  <c:v>747108278</c:v>
                </c:pt>
                <c:pt idx="3">
                  <c:v>572138878</c:v>
                </c:pt>
              </c:numCache>
            </c:numRef>
          </c:val>
          <c:extLst>
            <c:ext xmlns:c16="http://schemas.microsoft.com/office/drawing/2014/chart" uri="{C3380CC4-5D6E-409C-BE32-E72D297353CC}">
              <c16:uniqueId val="{0000002B-28A1-4358-A8CA-52830C23DFFF}"/>
            </c:ext>
          </c:extLst>
        </c:ser>
        <c:ser>
          <c:idx val="4"/>
          <c:order val="4"/>
          <c:tx>
            <c:strRef>
              <c:f>PRODUKCE!$B$182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28A1-4358-A8CA-52830C23DFF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28A1-4358-A8CA-52830C23DFFF}"/>
              </c:ext>
            </c:extLst>
          </c:dPt>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PRODUKCE!$C$182:$F$182</c:f>
              <c:numCache>
                <c:formatCode>#\ ##0_-;\-#\ ##0_-;0_-;@_-</c:formatCode>
                <c:ptCount val="4"/>
                <c:pt idx="0">
                  <c:v>1623915058</c:v>
                </c:pt>
                <c:pt idx="1">
                  <c:v>3375365000</c:v>
                </c:pt>
                <c:pt idx="2">
                  <c:v>1271871785</c:v>
                </c:pt>
                <c:pt idx="3">
                  <c:v>824631759</c:v>
                </c:pt>
              </c:numCache>
            </c:numRef>
          </c:val>
          <c:extLst>
            <c:ext xmlns:c16="http://schemas.microsoft.com/office/drawing/2014/chart" uri="{C3380CC4-5D6E-409C-BE32-E72D297353CC}">
              <c16:uniqueId val="{00000037-28A1-4358-A8CA-52830C23DFFF}"/>
            </c:ext>
          </c:extLst>
        </c:ser>
        <c:ser>
          <c:idx val="5"/>
          <c:order val="5"/>
          <c:tx>
            <c:strRef>
              <c:f>PRODUKCE!$B$183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28A1-4358-A8CA-52830C23DFF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28A1-4358-A8CA-52830C23DFFF}"/>
              </c:ext>
            </c:extLst>
          </c:dPt>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PRODUKCE!$C$183:$F$183</c:f>
              <c:numCache>
                <c:formatCode>#\ ##0_-;\-#\ ##0_-;0_-;@_-</c:formatCode>
                <c:ptCount val="4"/>
                <c:pt idx="0">
                  <c:v>1857108321</c:v>
                </c:pt>
                <c:pt idx="1">
                  <c:v>4628575481</c:v>
                </c:pt>
                <c:pt idx="2">
                  <c:v>1962769946</c:v>
                </c:pt>
                <c:pt idx="3">
                  <c:v>1273735549</c:v>
                </c:pt>
              </c:numCache>
            </c:numRef>
          </c:val>
          <c:extLst>
            <c:ext xmlns:c16="http://schemas.microsoft.com/office/drawing/2014/chart" uri="{C3380CC4-5D6E-409C-BE32-E72D297353CC}">
              <c16:uniqueId val="{00000043-28A1-4358-A8CA-52830C23DFFF}"/>
            </c:ext>
          </c:extLst>
        </c:ser>
        <c:ser>
          <c:idx val="6"/>
          <c:order val="6"/>
          <c:tx>
            <c:strRef>
              <c:f>PRODUKCE!$B$184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28A1-4358-A8CA-52830C23DFF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28A1-4358-A8CA-52830C23DFFF}"/>
              </c:ext>
            </c:extLst>
          </c:dPt>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PRODUKCE!$C$184:$F$184</c:f>
              <c:numCache>
                <c:formatCode>#\ ##0_-;\-#\ ##0_-;0_-;@_-</c:formatCode>
                <c:ptCount val="4"/>
                <c:pt idx="0">
                  <c:v>737523168</c:v>
                </c:pt>
                <c:pt idx="1">
                  <c:v>1345541705</c:v>
                </c:pt>
                <c:pt idx="2">
                  <c:v>386632503</c:v>
                </c:pt>
                <c:pt idx="3">
                  <c:v>258727780</c:v>
                </c:pt>
              </c:numCache>
            </c:numRef>
          </c:val>
          <c:extLst>
            <c:ext xmlns:c16="http://schemas.microsoft.com/office/drawing/2014/chart" uri="{C3380CC4-5D6E-409C-BE32-E72D297353CC}">
              <c16:uniqueId val="{0000004F-28A1-4358-A8CA-52830C23DFFF}"/>
            </c:ext>
          </c:extLst>
        </c:ser>
        <c:ser>
          <c:idx val="7"/>
          <c:order val="7"/>
          <c:tx>
            <c:strRef>
              <c:f>PRODUKCE!$B$185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28A1-4358-A8CA-52830C23DFF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28A1-4358-A8CA-52830C23DFF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28A1-4358-A8CA-52830C23DFF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28A1-4358-A8CA-52830C23DFF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28A1-4358-A8CA-52830C23DFF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28A1-4358-A8CA-52830C23DFFF}"/>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28A1-4358-A8CA-52830C23DFFF}"/>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28A1-4358-A8CA-52830C23DFFF}"/>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28A1-4358-A8CA-52830C23DFFF}"/>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28A1-4358-A8CA-52830C23DFFF}"/>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28A1-4358-A8CA-52830C23DFFF}"/>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28A1-4358-A8CA-52830C23DFFF}"/>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PRODUKCE!$C$185:$F$185</c:f>
              <c:numCache>
                <c:formatCode>#\ ##0_-;\-#\ ##0_-;0_-;@_-</c:formatCode>
                <c:ptCount val="4"/>
                <c:pt idx="0">
                  <c:v>1440246000</c:v>
                </c:pt>
                <c:pt idx="1">
                  <c:v>2352138000</c:v>
                </c:pt>
                <c:pt idx="2">
                  <c:v>917947116</c:v>
                </c:pt>
                <c:pt idx="3">
                  <c:v>566970000</c:v>
                </c:pt>
              </c:numCache>
            </c:numRef>
          </c:val>
          <c:extLst>
            <c:ext xmlns:c16="http://schemas.microsoft.com/office/drawing/2014/chart" uri="{C3380CC4-5D6E-409C-BE32-E72D297353CC}">
              <c16:uniqueId val="{0000005B-28A1-4358-A8CA-52830C23DFFF}"/>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nextTo"/>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F75C-4D6B-823C-BF4A4AC46D03}"/>
              </c:ext>
            </c:extLst>
          </c:dPt>
          <c:cat>
            <c:strRef>
              <c:f>'TRH Q+'!$C$7:$E$7</c:f>
              <c:strCache>
                <c:ptCount val="3"/>
                <c:pt idx="0">
                  <c:v>Celkem</c:v>
                </c:pt>
                <c:pt idx="1">
                  <c:v>ŽP</c:v>
                </c:pt>
                <c:pt idx="2">
                  <c:v>NŽP</c:v>
                </c:pt>
              </c:strCache>
            </c:strRef>
          </c:cat>
          <c:val>
            <c:numRef>
              <c:f>'TRH Q+'!$C$18:$E$18</c:f>
              <c:numCache>
                <c:formatCode>#\ ##0_ </c:formatCode>
                <c:ptCount val="3"/>
                <c:pt idx="0">
                  <c:v>44510951746</c:v>
                </c:pt>
                <c:pt idx="1">
                  <c:v>12811789581</c:v>
                </c:pt>
                <c:pt idx="2">
                  <c:v>31699162165</c:v>
                </c:pt>
              </c:numCache>
            </c:numRef>
          </c:val>
          <c:extLst>
            <c:ext xmlns:c16="http://schemas.microsoft.com/office/drawing/2014/chart" uri="{C3380CC4-5D6E-409C-BE32-E72D297353CC}">
              <c16:uniqueId val="{0000000A-F75C-4D6B-823C-BF4A4AC46D03}"/>
            </c:ext>
          </c:extLst>
        </c:ser>
        <c:ser>
          <c:idx val="1"/>
          <c:order val="1"/>
          <c:tx>
            <c:strRef>
              <c:f>'TRH Q+'!$B$19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F75C-4D6B-823C-BF4A4AC46D03}"/>
              </c:ext>
            </c:extLst>
          </c:dPt>
          <c:cat>
            <c:strRef>
              <c:f>'TRH Q+'!$C$7:$E$7</c:f>
              <c:strCache>
                <c:ptCount val="3"/>
                <c:pt idx="0">
                  <c:v>Celkem</c:v>
                </c:pt>
                <c:pt idx="1">
                  <c:v>ŽP</c:v>
                </c:pt>
                <c:pt idx="2">
                  <c:v>NŽP</c:v>
                </c:pt>
              </c:strCache>
            </c:strRef>
          </c:cat>
          <c:val>
            <c:numRef>
              <c:f>'TRH Q+'!$C$19:$E$19</c:f>
              <c:numCache>
                <c:formatCode>#\ ##0_ </c:formatCode>
                <c:ptCount val="3"/>
                <c:pt idx="0">
                  <c:v>43224651657</c:v>
                </c:pt>
                <c:pt idx="1">
                  <c:v>12524780347</c:v>
                </c:pt>
                <c:pt idx="2">
                  <c:v>30699871310</c:v>
                </c:pt>
              </c:numCache>
            </c:numRef>
          </c:val>
          <c:extLst>
            <c:ext xmlns:c16="http://schemas.microsoft.com/office/drawing/2014/chart" uri="{C3380CC4-5D6E-409C-BE32-E72D297353CC}">
              <c16:uniqueId val="{00000015-F75C-4D6B-823C-BF4A4AC46D03}"/>
            </c:ext>
          </c:extLst>
        </c:ser>
        <c:ser>
          <c:idx val="2"/>
          <c:order val="2"/>
          <c:tx>
            <c:strRef>
              <c:f>'TRH Q+'!$B$20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F75C-4D6B-823C-BF4A4AC46D03}"/>
              </c:ext>
            </c:extLst>
          </c:dPt>
          <c:cat>
            <c:strRef>
              <c:f>'TRH Q+'!$C$7:$E$7</c:f>
              <c:strCache>
                <c:ptCount val="3"/>
                <c:pt idx="0">
                  <c:v>Celkem</c:v>
                </c:pt>
                <c:pt idx="1">
                  <c:v>ŽP</c:v>
                </c:pt>
                <c:pt idx="2">
                  <c:v>NŽP</c:v>
                </c:pt>
              </c:strCache>
            </c:strRef>
          </c:cat>
          <c:val>
            <c:numRef>
              <c:f>'TRH Q+'!$C$20:$E$20</c:f>
              <c:numCache>
                <c:formatCode>#\ ##0_ </c:formatCode>
                <c:ptCount val="3"/>
                <c:pt idx="0">
                  <c:v>49181967914</c:v>
                </c:pt>
                <c:pt idx="1">
                  <c:v>13525153748</c:v>
                </c:pt>
                <c:pt idx="2">
                  <c:v>35656814166</c:v>
                </c:pt>
              </c:numCache>
            </c:numRef>
          </c:val>
          <c:extLst>
            <c:ext xmlns:c16="http://schemas.microsoft.com/office/drawing/2014/chart" uri="{C3380CC4-5D6E-409C-BE32-E72D297353CC}">
              <c16:uniqueId val="{00000020-F75C-4D6B-823C-BF4A4AC46D03}"/>
            </c:ext>
          </c:extLst>
        </c:ser>
        <c:ser>
          <c:idx val="3"/>
          <c:order val="3"/>
          <c:tx>
            <c:strRef>
              <c:f>'TRH Q+'!$B$21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F75C-4D6B-823C-BF4A4AC46D03}"/>
              </c:ext>
            </c:extLst>
          </c:dPt>
          <c:cat>
            <c:strRef>
              <c:f>'TRH Q+'!$C$7:$E$7</c:f>
              <c:strCache>
                <c:ptCount val="3"/>
                <c:pt idx="0">
                  <c:v>Celkem</c:v>
                </c:pt>
                <c:pt idx="1">
                  <c:v>ŽP</c:v>
                </c:pt>
                <c:pt idx="2">
                  <c:v>NŽP</c:v>
                </c:pt>
              </c:strCache>
            </c:strRef>
          </c:cat>
          <c:val>
            <c:numRef>
              <c:f>'TRH Q+'!$C$21:$E$21</c:f>
              <c:numCache>
                <c:formatCode>#\ ##0_ </c:formatCode>
                <c:ptCount val="3"/>
                <c:pt idx="0">
                  <c:v>47265856284</c:v>
                </c:pt>
                <c:pt idx="1">
                  <c:v>12472910703</c:v>
                </c:pt>
                <c:pt idx="2">
                  <c:v>34792945581</c:v>
                </c:pt>
              </c:numCache>
            </c:numRef>
          </c:val>
          <c:extLst>
            <c:ext xmlns:c16="http://schemas.microsoft.com/office/drawing/2014/chart" uri="{C3380CC4-5D6E-409C-BE32-E72D297353CC}">
              <c16:uniqueId val="{0000002B-F75C-4D6B-823C-BF4A4AC46D03}"/>
            </c:ext>
          </c:extLst>
        </c:ser>
        <c:ser>
          <c:idx val="4"/>
          <c:order val="4"/>
          <c:tx>
            <c:strRef>
              <c:f>'TRH Q+'!$B$22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F75C-4D6B-823C-BF4A4AC46D0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F75C-4D6B-823C-BF4A4AC46D03}"/>
              </c:ext>
            </c:extLst>
          </c:dPt>
          <c:cat>
            <c:strRef>
              <c:f>'TRH Q+'!$C$7:$E$7</c:f>
              <c:strCache>
                <c:ptCount val="3"/>
                <c:pt idx="0">
                  <c:v>Celkem</c:v>
                </c:pt>
                <c:pt idx="1">
                  <c:v>ŽP</c:v>
                </c:pt>
                <c:pt idx="2">
                  <c:v>NŽP</c:v>
                </c:pt>
              </c:strCache>
            </c:strRef>
          </c:cat>
          <c:val>
            <c:numRef>
              <c:f>'TRH Q+'!$C$22:$E$22</c:f>
              <c:numCache>
                <c:formatCode>#\ ##0_ </c:formatCode>
                <c:ptCount val="3"/>
                <c:pt idx="0">
                  <c:v>47487833078</c:v>
                </c:pt>
                <c:pt idx="1">
                  <c:v>12563646239</c:v>
                </c:pt>
                <c:pt idx="2">
                  <c:v>34924186839</c:v>
                </c:pt>
              </c:numCache>
            </c:numRef>
          </c:val>
          <c:extLst>
            <c:ext xmlns:c16="http://schemas.microsoft.com/office/drawing/2014/chart" uri="{C3380CC4-5D6E-409C-BE32-E72D297353CC}">
              <c16:uniqueId val="{00000037-F75C-4D6B-823C-BF4A4AC46D03}"/>
            </c:ext>
          </c:extLst>
        </c:ser>
        <c:ser>
          <c:idx val="5"/>
          <c:order val="5"/>
          <c:tx>
            <c:strRef>
              <c:f>'TRH Q+'!$B$23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F75C-4D6B-823C-BF4A4AC46D0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F75C-4D6B-823C-BF4A4AC46D03}"/>
              </c:ext>
            </c:extLst>
          </c:dPt>
          <c:cat>
            <c:strRef>
              <c:f>'TRH Q+'!$C$7:$E$7</c:f>
              <c:strCache>
                <c:ptCount val="3"/>
                <c:pt idx="0">
                  <c:v>Celkem</c:v>
                </c:pt>
                <c:pt idx="1">
                  <c:v>ŽP</c:v>
                </c:pt>
                <c:pt idx="2">
                  <c:v>NŽP</c:v>
                </c:pt>
              </c:strCache>
            </c:strRef>
          </c:cat>
          <c:val>
            <c:numRef>
              <c:f>'TRH Q+'!$C$23:$E$23</c:f>
              <c:numCache>
                <c:formatCode>#\ ##0_ </c:formatCode>
                <c:ptCount val="3"/>
                <c:pt idx="0">
                  <c:v>49544181723</c:v>
                </c:pt>
                <c:pt idx="1">
                  <c:v>15576181004</c:v>
                </c:pt>
                <c:pt idx="2">
                  <c:v>33968000719</c:v>
                </c:pt>
              </c:numCache>
            </c:numRef>
          </c:val>
          <c:extLst>
            <c:ext xmlns:c16="http://schemas.microsoft.com/office/drawing/2014/chart" uri="{C3380CC4-5D6E-409C-BE32-E72D297353CC}">
              <c16:uniqueId val="{00000043-F75C-4D6B-823C-BF4A4AC46D03}"/>
            </c:ext>
          </c:extLst>
        </c:ser>
        <c:ser>
          <c:idx val="6"/>
          <c:order val="6"/>
          <c:tx>
            <c:strRef>
              <c:f>'TRH Q+'!$B$24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F75C-4D6B-823C-BF4A4AC46D0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F75C-4D6B-823C-BF4A4AC46D03}"/>
              </c:ext>
            </c:extLst>
          </c:dPt>
          <c:cat>
            <c:strRef>
              <c:f>'TRH Q+'!$C$7:$E$7</c:f>
              <c:strCache>
                <c:ptCount val="3"/>
                <c:pt idx="0">
                  <c:v>Celkem</c:v>
                </c:pt>
                <c:pt idx="1">
                  <c:v>ŽP</c:v>
                </c:pt>
                <c:pt idx="2">
                  <c:v>NŽP</c:v>
                </c:pt>
              </c:strCache>
            </c:strRef>
          </c:cat>
          <c:val>
            <c:numRef>
              <c:f>'TRH Q+'!$C$24:$E$24</c:f>
              <c:numCache>
                <c:formatCode>#\ ##0_ </c:formatCode>
                <c:ptCount val="3"/>
                <c:pt idx="0">
                  <c:v>53940532655</c:v>
                </c:pt>
                <c:pt idx="1">
                  <c:v>14610872904</c:v>
                </c:pt>
                <c:pt idx="2">
                  <c:v>39329659751</c:v>
                </c:pt>
              </c:numCache>
            </c:numRef>
          </c:val>
          <c:extLst>
            <c:ext xmlns:c16="http://schemas.microsoft.com/office/drawing/2014/chart" uri="{C3380CC4-5D6E-409C-BE32-E72D297353CC}">
              <c16:uniqueId val="{0000004F-F75C-4D6B-823C-BF4A4AC46D03}"/>
            </c:ext>
          </c:extLst>
        </c:ser>
        <c:ser>
          <c:idx val="7"/>
          <c:order val="7"/>
          <c:tx>
            <c:strRef>
              <c:f>'TRH Q+'!$B$25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F75C-4D6B-823C-BF4A4AC46D03}"/>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F75C-4D6B-823C-BF4A4AC46D03}"/>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F75C-4D6B-823C-BF4A4AC46D03}"/>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F75C-4D6B-823C-BF4A4AC46D03}"/>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F75C-4D6B-823C-BF4A4AC46D03}"/>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F75C-4D6B-823C-BF4A4AC46D03}"/>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F75C-4D6B-823C-BF4A4AC46D03}"/>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F75C-4D6B-823C-BF4A4AC46D03}"/>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F75C-4D6B-823C-BF4A4AC46D03}"/>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F75C-4D6B-823C-BF4A4AC46D03}"/>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F75C-4D6B-823C-BF4A4AC46D03}"/>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F75C-4D6B-823C-BF4A4AC46D03}"/>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Q+'!$C$7:$E$7</c:f>
              <c:strCache>
                <c:ptCount val="3"/>
                <c:pt idx="0">
                  <c:v>Celkem</c:v>
                </c:pt>
                <c:pt idx="1">
                  <c:v>ŽP</c:v>
                </c:pt>
                <c:pt idx="2">
                  <c:v>NŽP</c:v>
                </c:pt>
              </c:strCache>
            </c:strRef>
          </c:cat>
          <c:val>
            <c:numRef>
              <c:f>'TRH Q+'!$C$25:$E$25</c:f>
              <c:numCache>
                <c:formatCode>#\ ##0_ </c:formatCode>
                <c:ptCount val="3"/>
                <c:pt idx="0">
                  <c:v>52272293424</c:v>
                </c:pt>
                <c:pt idx="1">
                  <c:v>14358572428</c:v>
                </c:pt>
                <c:pt idx="2">
                  <c:v>37913720996</c:v>
                </c:pt>
              </c:numCache>
            </c:numRef>
          </c:val>
          <c:extLst>
            <c:ext xmlns:c16="http://schemas.microsoft.com/office/drawing/2014/chart" uri="{C3380CC4-5D6E-409C-BE32-E72D297353CC}">
              <c16:uniqueId val="{0000005B-F75C-4D6B-823C-BF4A4AC46D03}"/>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70EC-49E1-8CA3-BFDD0CFE322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70EC-49E1-8CA3-BFDD0CFE322C}"/>
              </c:ext>
            </c:extLst>
          </c:dPt>
          <c:dLbls>
            <c:delete val="1"/>
          </c:dLbls>
          <c:cat>
            <c:strRef>
              <c:f>'TRH Q+'!$C$7:$E$7</c:f>
              <c:strCache>
                <c:ptCount val="3"/>
                <c:pt idx="0">
                  <c:v>Celkem</c:v>
                </c:pt>
                <c:pt idx="1">
                  <c:v>ŽP</c:v>
                </c:pt>
                <c:pt idx="2">
                  <c:v>NŽP</c:v>
                </c:pt>
              </c:strCache>
            </c:strRef>
          </c:cat>
          <c:val>
            <c:numRef>
              <c:f>'TRH Q+'!$C$34:$E$34</c:f>
              <c:numCache>
                <c:formatCode>#\ ##0.0_ %_-;\-#\ ##0.0_ %_-;0.0_ %_-;@" %"_-</c:formatCode>
                <c:ptCount val="3"/>
                <c:pt idx="0">
                  <c:v>8.7518614013795792E-2</c:v>
                </c:pt>
                <c:pt idx="1">
                  <c:v>0.12025749505748395</c:v>
                </c:pt>
                <c:pt idx="2">
                  <c:v>7.4823253416967495E-2</c:v>
                </c:pt>
              </c:numCache>
            </c:numRef>
          </c:val>
          <c:extLst>
            <c:ext xmlns:c16="http://schemas.microsoft.com/office/drawing/2014/chart" uri="{C3380CC4-5D6E-409C-BE32-E72D297353CC}">
              <c16:uniqueId val="{0000000B-70EC-49E1-8CA3-BFDD0CFE322C}"/>
            </c:ext>
          </c:extLst>
        </c:ser>
        <c:ser>
          <c:idx val="1"/>
          <c:order val="1"/>
          <c:tx>
            <c:strRef>
              <c:f>'TRH Q+'!$B$35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70EC-49E1-8CA3-BFDD0CFE322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70EC-49E1-8CA3-BFDD0CFE322C}"/>
              </c:ext>
            </c:extLst>
          </c:dPt>
          <c:dLbls>
            <c:delete val="1"/>
          </c:dLbls>
          <c:cat>
            <c:strRef>
              <c:f>'TRH Q+'!$C$7:$E$7</c:f>
              <c:strCache>
                <c:ptCount val="3"/>
                <c:pt idx="0">
                  <c:v>Celkem</c:v>
                </c:pt>
                <c:pt idx="1">
                  <c:v>ŽP</c:v>
                </c:pt>
                <c:pt idx="2">
                  <c:v>NŽP</c:v>
                </c:pt>
              </c:strCache>
            </c:strRef>
          </c:cat>
          <c:val>
            <c:numRef>
              <c:f>'TRH Q+'!$C$35:$E$35</c:f>
              <c:numCache>
                <c:formatCode>#\ ##0.0_ %_-;\-#\ ##0.0_ %_-;0.0_ %_-;@" %"_-</c:formatCode>
                <c:ptCount val="3"/>
                <c:pt idx="0">
                  <c:v>0.10340749250889969</c:v>
                </c:pt>
                <c:pt idx="1">
                  <c:v>8.5432897196152657E-2</c:v>
                </c:pt>
                <c:pt idx="2">
                  <c:v>0.11091282062401731</c:v>
                </c:pt>
              </c:numCache>
            </c:numRef>
          </c:val>
          <c:extLst>
            <c:ext xmlns:c16="http://schemas.microsoft.com/office/drawing/2014/chart" uri="{C3380CC4-5D6E-409C-BE32-E72D297353CC}">
              <c16:uniqueId val="{00000017-70EC-49E1-8CA3-BFDD0CFE322C}"/>
            </c:ext>
          </c:extLst>
        </c:ser>
        <c:ser>
          <c:idx val="2"/>
          <c:order val="2"/>
          <c:tx>
            <c:strRef>
              <c:f>'TRH Q+'!$B$36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70EC-49E1-8CA3-BFDD0CFE322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70EC-49E1-8CA3-BFDD0CFE322C}"/>
              </c:ext>
            </c:extLst>
          </c:dPt>
          <c:dLbls>
            <c:delete val="1"/>
          </c:dLbls>
          <c:cat>
            <c:strRef>
              <c:f>'TRH Q+'!$C$7:$E$7</c:f>
              <c:strCache>
                <c:ptCount val="3"/>
                <c:pt idx="0">
                  <c:v>Celkem</c:v>
                </c:pt>
                <c:pt idx="1">
                  <c:v>ŽP</c:v>
                </c:pt>
                <c:pt idx="2">
                  <c:v>NŽP</c:v>
                </c:pt>
              </c:strCache>
            </c:strRef>
          </c:cat>
          <c:val>
            <c:numRef>
              <c:f>'TRH Q+'!$C$36:$E$36</c:f>
              <c:numCache>
                <c:formatCode>#\ ##0.0_ %_-;\-#\ ##0.0_ %_-;0.0_ %_-;@" %"_-</c:formatCode>
                <c:ptCount val="3"/>
                <c:pt idx="0">
                  <c:v>6.0150249712603854E-2</c:v>
                </c:pt>
                <c:pt idx="1">
                  <c:v>1.1706835597960374E-2</c:v>
                </c:pt>
                <c:pt idx="2">
                  <c:v>7.9761605211781328E-2</c:v>
                </c:pt>
              </c:numCache>
            </c:numRef>
          </c:val>
          <c:extLst>
            <c:ext xmlns:c16="http://schemas.microsoft.com/office/drawing/2014/chart" uri="{C3380CC4-5D6E-409C-BE32-E72D297353CC}">
              <c16:uniqueId val="{00000023-70EC-49E1-8CA3-BFDD0CFE322C}"/>
            </c:ext>
          </c:extLst>
        </c:ser>
        <c:ser>
          <c:idx val="3"/>
          <c:order val="3"/>
          <c:tx>
            <c:strRef>
              <c:f>'TRH Q+'!$B$37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70EC-49E1-8CA3-BFDD0CFE322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70EC-49E1-8CA3-BFDD0CFE322C}"/>
              </c:ext>
            </c:extLst>
          </c:dPt>
          <c:dLbls>
            <c:delete val="1"/>
          </c:dLbls>
          <c:cat>
            <c:strRef>
              <c:f>'TRH Q+'!$C$7:$E$7</c:f>
              <c:strCache>
                <c:ptCount val="3"/>
                <c:pt idx="0">
                  <c:v>Celkem</c:v>
                </c:pt>
                <c:pt idx="1">
                  <c:v>ŽP</c:v>
                </c:pt>
                <c:pt idx="2">
                  <c:v>NŽP</c:v>
                </c:pt>
              </c:strCache>
            </c:strRef>
          </c:cat>
          <c:val>
            <c:numRef>
              <c:f>'TRH Q+'!$C$37:$E$37</c:f>
              <c:numCache>
                <c:formatCode>#\ ##0.0_ %_-;\-#\ ##0.0_ %_-;0.0_ %_-;@" %"_-</c:formatCode>
                <c:ptCount val="3"/>
                <c:pt idx="0">
                  <c:v>5.419758586361656E-2</c:v>
                </c:pt>
                <c:pt idx="1">
                  <c:v>-2.8807849974753164E-2</c:v>
                </c:pt>
                <c:pt idx="2">
                  <c:v>8.7518320510658221E-2</c:v>
                </c:pt>
              </c:numCache>
            </c:numRef>
          </c:val>
          <c:extLst>
            <c:ext xmlns:c16="http://schemas.microsoft.com/office/drawing/2014/chart" uri="{C3380CC4-5D6E-409C-BE32-E72D297353CC}">
              <c16:uniqueId val="{0000002F-70EC-49E1-8CA3-BFDD0CFE322C}"/>
            </c:ext>
          </c:extLst>
        </c:ser>
        <c:ser>
          <c:idx val="4"/>
          <c:order val="4"/>
          <c:tx>
            <c:strRef>
              <c:f>'TRH Q+'!$B$38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70EC-49E1-8CA3-BFDD0CFE322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70EC-49E1-8CA3-BFDD0CFE322C}"/>
              </c:ext>
            </c:extLst>
          </c:dPt>
          <c:dLbls>
            <c:delete val="1"/>
          </c:dLbls>
          <c:cat>
            <c:strRef>
              <c:f>'TRH Q+'!$C$7:$E$7</c:f>
              <c:strCache>
                <c:ptCount val="3"/>
                <c:pt idx="0">
                  <c:v>Celkem</c:v>
                </c:pt>
                <c:pt idx="1">
                  <c:v>ŽP</c:v>
                </c:pt>
                <c:pt idx="2">
                  <c:v>NŽP</c:v>
                </c:pt>
              </c:strCache>
            </c:strRef>
          </c:cat>
          <c:val>
            <c:numRef>
              <c:f>'TRH Q+'!$C$38:$E$38</c:f>
              <c:numCache>
                <c:formatCode>#\ ##0.0_ %_-;\-#\ ##0.0_ %_-;0.0_ %_-;@" %"_-</c:formatCode>
                <c:ptCount val="3"/>
                <c:pt idx="0">
                  <c:v>6.6879750156488615E-2</c:v>
                </c:pt>
                <c:pt idx="1">
                  <c:v>-1.9368359153197345E-2</c:v>
                </c:pt>
                <c:pt idx="2">
                  <c:v>0.10173848309343803</c:v>
                </c:pt>
              </c:numCache>
            </c:numRef>
          </c:val>
          <c:extLst>
            <c:ext xmlns:c16="http://schemas.microsoft.com/office/drawing/2014/chart" uri="{C3380CC4-5D6E-409C-BE32-E72D297353CC}">
              <c16:uniqueId val="{0000003B-70EC-49E1-8CA3-BFDD0CFE322C}"/>
            </c:ext>
          </c:extLst>
        </c:ser>
        <c:ser>
          <c:idx val="5"/>
          <c:order val="5"/>
          <c:tx>
            <c:strRef>
              <c:f>'TRH Q+'!$B$39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70EC-49E1-8CA3-BFDD0CFE322C}"/>
              </c:ext>
            </c:extLst>
          </c:dPt>
          <c:dLbls>
            <c:delete val="1"/>
          </c:dLbls>
          <c:cat>
            <c:strRef>
              <c:f>'TRH Q+'!$C$7:$E$7</c:f>
              <c:strCache>
                <c:ptCount val="3"/>
                <c:pt idx="0">
                  <c:v>Celkem</c:v>
                </c:pt>
                <c:pt idx="1">
                  <c:v>ŽP</c:v>
                </c:pt>
                <c:pt idx="2">
                  <c:v>NŽP</c:v>
                </c:pt>
              </c:strCache>
            </c:strRef>
          </c:cat>
          <c:val>
            <c:numRef>
              <c:f>'TRH Q+'!$C$39:$E$39</c:f>
              <c:numCache>
                <c:formatCode>#\ ##0.0_ %_-;\-#\ ##0.0_ %_-;0.0_ %_-;@" %"_-</c:formatCode>
                <c:ptCount val="3"/>
                <c:pt idx="0">
                  <c:v>0.14620198946071983</c:v>
                </c:pt>
                <c:pt idx="1">
                  <c:v>0.24362907551755097</c:v>
                </c:pt>
                <c:pt idx="2">
                  <c:v>0.10645417291816006</c:v>
                </c:pt>
              </c:numCache>
            </c:numRef>
          </c:val>
          <c:extLst>
            <c:ext xmlns:c16="http://schemas.microsoft.com/office/drawing/2014/chart" uri="{C3380CC4-5D6E-409C-BE32-E72D297353CC}">
              <c16:uniqueId val="{00000046-70EC-49E1-8CA3-BFDD0CFE322C}"/>
            </c:ext>
          </c:extLst>
        </c:ser>
        <c:ser>
          <c:idx val="6"/>
          <c:order val="6"/>
          <c:tx>
            <c:strRef>
              <c:f>'TRH Q+'!$B$40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70EC-49E1-8CA3-BFDD0CFE322C}"/>
              </c:ext>
            </c:extLst>
          </c:dPt>
          <c:dLbls>
            <c:delete val="1"/>
          </c:dLbls>
          <c:cat>
            <c:strRef>
              <c:f>'TRH Q+'!$C$7:$E$7</c:f>
              <c:strCache>
                <c:ptCount val="3"/>
                <c:pt idx="0">
                  <c:v>Celkem</c:v>
                </c:pt>
                <c:pt idx="1">
                  <c:v>ŽP</c:v>
                </c:pt>
                <c:pt idx="2">
                  <c:v>NŽP</c:v>
                </c:pt>
              </c:strCache>
            </c:strRef>
          </c:cat>
          <c:val>
            <c:numRef>
              <c:f>'TRH Q+'!$C$40:$E$40</c:f>
              <c:numCache>
                <c:formatCode>#\ ##0.0_ %_-;\-#\ ##0.0_ %_-;0.0_ %_-;@" %"_-</c:formatCode>
                <c:ptCount val="3"/>
                <c:pt idx="0">
                  <c:v>9.6754256546238038E-2</c:v>
                </c:pt>
                <c:pt idx="1">
                  <c:v>8.0274071277049108E-2</c:v>
                </c:pt>
                <c:pt idx="2">
                  <c:v>0.10300543306816756</c:v>
                </c:pt>
              </c:numCache>
            </c:numRef>
          </c:val>
          <c:extLst>
            <c:ext xmlns:c16="http://schemas.microsoft.com/office/drawing/2014/chart" uri="{C3380CC4-5D6E-409C-BE32-E72D297353CC}">
              <c16:uniqueId val="{00000051-70EC-49E1-8CA3-BFDD0CFE322C}"/>
            </c:ext>
          </c:extLst>
        </c:ser>
        <c:ser>
          <c:idx val="7"/>
          <c:order val="7"/>
          <c:tx>
            <c:strRef>
              <c:f>'TRH Q+'!$B$41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70EC-49E1-8CA3-BFDD0CFE322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70EC-49E1-8CA3-BFDD0CFE322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70EC-49E1-8CA3-BFDD0CFE322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70EC-49E1-8CA3-BFDD0CFE322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70EC-49E1-8CA3-BFDD0CFE322C}"/>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70EC-49E1-8CA3-BFDD0CFE322C}"/>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70EC-49E1-8CA3-BFDD0CFE322C}"/>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70EC-49E1-8CA3-BFDD0CFE322C}"/>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70EC-49E1-8CA3-BFDD0CFE322C}"/>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70EC-49E1-8CA3-BFDD0CFE322C}"/>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70EC-49E1-8CA3-BFDD0CFE322C}"/>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Q+'!$C$7:$E$7</c:f>
              <c:strCache>
                <c:ptCount val="3"/>
                <c:pt idx="0">
                  <c:v>Celkem</c:v>
                </c:pt>
                <c:pt idx="1">
                  <c:v>ŽP</c:v>
                </c:pt>
                <c:pt idx="2">
                  <c:v>NŽP</c:v>
                </c:pt>
              </c:strCache>
            </c:strRef>
          </c:cat>
          <c:val>
            <c:numRef>
              <c:f>'TRH Q+'!$C$41:$E$41</c:f>
              <c:numCache>
                <c:formatCode>#\ ##0.0_ %_-;\-#\ ##0.0_ %_-;0.0_ %_-;@" %"_-</c:formatCode>
                <c:ptCount val="3"/>
                <c:pt idx="0">
                  <c:v>0.10592079639726593</c:v>
                </c:pt>
                <c:pt idx="1">
                  <c:v>0.15118056802462787</c:v>
                </c:pt>
                <c:pt idx="2">
                  <c:v>8.9695636942685786E-2</c:v>
                </c:pt>
              </c:numCache>
            </c:numRef>
          </c:val>
          <c:extLst>
            <c:ext xmlns:c16="http://schemas.microsoft.com/office/drawing/2014/chart" uri="{C3380CC4-5D6E-409C-BE32-E72D297353CC}">
              <c16:uniqueId val="{0000005D-70EC-49E1-8CA3-BFDD0CFE322C}"/>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Q+'!$B$194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7582-413A-8CFE-2BE4D4845D1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7582-413A-8CFE-2BE4D4845D18}"/>
              </c:ext>
            </c:extLst>
          </c:dPt>
          <c:dLbls>
            <c:delete val="1"/>
          </c:dLbls>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Q+'!$C$194:$F$194</c:f>
              <c:numCache>
                <c:formatCode>#\ ##0.0_ %_-;\-#\ ##0.0_ %_-;0.0_ %_-;@" %"_-</c:formatCode>
                <c:ptCount val="4"/>
                <c:pt idx="0">
                  <c:v>-2.695953280283736E-2</c:v>
                </c:pt>
                <c:pt idx="1">
                  <c:v>0.10959854449998097</c:v>
                </c:pt>
                <c:pt idx="2">
                  <c:v>5.5003688525487648E-2</c:v>
                </c:pt>
                <c:pt idx="3">
                  <c:v>1.2103996677263629</c:v>
                </c:pt>
              </c:numCache>
            </c:numRef>
          </c:val>
          <c:extLst>
            <c:ext xmlns:c16="http://schemas.microsoft.com/office/drawing/2014/chart" uri="{C3380CC4-5D6E-409C-BE32-E72D297353CC}">
              <c16:uniqueId val="{0000000B-7582-413A-8CFE-2BE4D4845D18}"/>
            </c:ext>
          </c:extLst>
        </c:ser>
        <c:ser>
          <c:idx val="1"/>
          <c:order val="1"/>
          <c:tx>
            <c:strRef>
              <c:f>'TRH Q+'!$B$195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7582-413A-8CFE-2BE4D4845D1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7582-413A-8CFE-2BE4D4845D18}"/>
              </c:ext>
            </c:extLst>
          </c:dPt>
          <c:dLbls>
            <c:delete val="1"/>
          </c:dLbls>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Q+'!$C$195:$F$195</c:f>
              <c:numCache>
                <c:formatCode>#\ ##0.0_ %_-;\-#\ ##0.0_ %_-;0.0_ %_-;@" %"_-</c:formatCode>
                <c:ptCount val="4"/>
                <c:pt idx="0">
                  <c:v>-5.7659467382834229E-2</c:v>
                </c:pt>
                <c:pt idx="1">
                  <c:v>5.9755034684811914E-3</c:v>
                </c:pt>
                <c:pt idx="2">
                  <c:v>0.21493475235205617</c:v>
                </c:pt>
                <c:pt idx="3">
                  <c:v>0.30933382890714878</c:v>
                </c:pt>
              </c:numCache>
            </c:numRef>
          </c:val>
          <c:extLst>
            <c:ext xmlns:c16="http://schemas.microsoft.com/office/drawing/2014/chart" uri="{C3380CC4-5D6E-409C-BE32-E72D297353CC}">
              <c16:uniqueId val="{00000017-7582-413A-8CFE-2BE4D4845D18}"/>
            </c:ext>
          </c:extLst>
        </c:ser>
        <c:ser>
          <c:idx val="2"/>
          <c:order val="2"/>
          <c:tx>
            <c:strRef>
              <c:f>'TRH Q+'!$B$196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7582-413A-8CFE-2BE4D4845D1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7582-413A-8CFE-2BE4D4845D18}"/>
              </c:ext>
            </c:extLst>
          </c:dPt>
          <c:dLbls>
            <c:delete val="1"/>
          </c:dLbls>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Q+'!$C$196:$F$196</c:f>
              <c:numCache>
                <c:formatCode>#\ ##0.0_ %_-;\-#\ ##0.0_ %_-;0.0_ %_-;@" %"_-</c:formatCode>
                <c:ptCount val="4"/>
                <c:pt idx="0">
                  <c:v>-0.12712919005232903</c:v>
                </c:pt>
                <c:pt idx="1">
                  <c:v>-3.0285408172850969E-3</c:v>
                </c:pt>
                <c:pt idx="2">
                  <c:v>8.7638139905138246E-2</c:v>
                </c:pt>
                <c:pt idx="3">
                  <c:v>0.20458623616764093</c:v>
                </c:pt>
              </c:numCache>
            </c:numRef>
          </c:val>
          <c:extLst>
            <c:ext xmlns:c16="http://schemas.microsoft.com/office/drawing/2014/chart" uri="{C3380CC4-5D6E-409C-BE32-E72D297353CC}">
              <c16:uniqueId val="{00000023-7582-413A-8CFE-2BE4D4845D18}"/>
            </c:ext>
          </c:extLst>
        </c:ser>
        <c:ser>
          <c:idx val="3"/>
          <c:order val="3"/>
          <c:tx>
            <c:strRef>
              <c:f>'TRH Q+'!$B$197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7582-413A-8CFE-2BE4D4845D1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7582-413A-8CFE-2BE4D4845D18}"/>
              </c:ext>
            </c:extLst>
          </c:dPt>
          <c:dLbls>
            <c:delete val="1"/>
          </c:dLbls>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Q+'!$C$197:$F$197</c:f>
              <c:numCache>
                <c:formatCode>#\ ##0.0_ %_-;\-#\ ##0.0_ %_-;0.0_ %_-;@" %"_-</c:formatCode>
                <c:ptCount val="4"/>
                <c:pt idx="0">
                  <c:v>-0.23279977259592943</c:v>
                </c:pt>
                <c:pt idx="1">
                  <c:v>-4.5480605155588383E-2</c:v>
                </c:pt>
                <c:pt idx="2">
                  <c:v>7.2126971486081271E-2</c:v>
                </c:pt>
                <c:pt idx="3">
                  <c:v>0.19517532304645435</c:v>
                </c:pt>
              </c:numCache>
            </c:numRef>
          </c:val>
          <c:extLst>
            <c:ext xmlns:c16="http://schemas.microsoft.com/office/drawing/2014/chart" uri="{C3380CC4-5D6E-409C-BE32-E72D297353CC}">
              <c16:uniqueId val="{0000002F-7582-413A-8CFE-2BE4D4845D18}"/>
            </c:ext>
          </c:extLst>
        </c:ser>
        <c:ser>
          <c:idx val="4"/>
          <c:order val="4"/>
          <c:tx>
            <c:strRef>
              <c:f>'TRH Q+'!$B$198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7582-413A-8CFE-2BE4D4845D1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7582-413A-8CFE-2BE4D4845D18}"/>
              </c:ext>
            </c:extLst>
          </c:dPt>
          <c:dLbls>
            <c:delete val="1"/>
          </c:dLbls>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Q+'!$C$198:$F$198</c:f>
              <c:numCache>
                <c:formatCode>#\ ##0.0_ %_-;\-#\ ##0.0_ %_-;0.0_ %_-;@" %"_-</c:formatCode>
                <c:ptCount val="4"/>
                <c:pt idx="0">
                  <c:v>-0.16562153407484281</c:v>
                </c:pt>
                <c:pt idx="1">
                  <c:v>-0.10641850284266796</c:v>
                </c:pt>
                <c:pt idx="2">
                  <c:v>9.4038964640237088E-2</c:v>
                </c:pt>
                <c:pt idx="3">
                  <c:v>0.19425061828520818</c:v>
                </c:pt>
              </c:numCache>
            </c:numRef>
          </c:val>
          <c:extLst>
            <c:ext xmlns:c16="http://schemas.microsoft.com/office/drawing/2014/chart" uri="{C3380CC4-5D6E-409C-BE32-E72D297353CC}">
              <c16:uniqueId val="{0000003B-7582-413A-8CFE-2BE4D4845D18}"/>
            </c:ext>
          </c:extLst>
        </c:ser>
        <c:ser>
          <c:idx val="5"/>
          <c:order val="5"/>
          <c:tx>
            <c:strRef>
              <c:f>'TRH Q+'!$B$199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7582-413A-8CFE-2BE4D4845D18}"/>
              </c:ext>
            </c:extLst>
          </c:dPt>
          <c:dLbls>
            <c:delete val="1"/>
          </c:dLbls>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Q+'!$C$199:$F$199</c:f>
              <c:numCache>
                <c:formatCode>#\ ##0.0_ %_-;\-#\ ##0.0_ %_-;0.0_ %_-;@" %"_-</c:formatCode>
                <c:ptCount val="4"/>
                <c:pt idx="0">
                  <c:v>-0.66224621279087925</c:v>
                </c:pt>
                <c:pt idx="1">
                  <c:v>0.89782015308087448</c:v>
                </c:pt>
                <c:pt idx="2">
                  <c:v>0.18104089944104729</c:v>
                </c:pt>
                <c:pt idx="3">
                  <c:v>0.49553706824275801</c:v>
                </c:pt>
              </c:numCache>
            </c:numRef>
          </c:val>
          <c:extLst>
            <c:ext xmlns:c16="http://schemas.microsoft.com/office/drawing/2014/chart" uri="{C3380CC4-5D6E-409C-BE32-E72D297353CC}">
              <c16:uniqueId val="{00000046-7582-413A-8CFE-2BE4D4845D18}"/>
            </c:ext>
          </c:extLst>
        </c:ser>
        <c:ser>
          <c:idx val="6"/>
          <c:order val="6"/>
          <c:tx>
            <c:strRef>
              <c:f>'TRH Q+'!$B$200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7582-413A-8CFE-2BE4D4845D18}"/>
              </c:ext>
            </c:extLst>
          </c:dPt>
          <c:dLbls>
            <c:delete val="1"/>
          </c:dLbls>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Q+'!$C$200:$F$200</c:f>
              <c:numCache>
                <c:formatCode>#\ ##0.0_ %_-;\-#\ ##0.0_ %_-;0.0_ %_-;@" %"_-</c:formatCode>
                <c:ptCount val="4"/>
                <c:pt idx="0">
                  <c:v>-0.11932774606965346</c:v>
                </c:pt>
                <c:pt idx="1">
                  <c:v>0.12532198593739019</c:v>
                </c:pt>
                <c:pt idx="2">
                  <c:v>0.12190290517040103</c:v>
                </c:pt>
                <c:pt idx="3">
                  <c:v>0.25339799829338272</c:v>
                </c:pt>
              </c:numCache>
            </c:numRef>
          </c:val>
          <c:extLst>
            <c:ext xmlns:c16="http://schemas.microsoft.com/office/drawing/2014/chart" uri="{C3380CC4-5D6E-409C-BE32-E72D297353CC}">
              <c16:uniqueId val="{00000051-7582-413A-8CFE-2BE4D4845D18}"/>
            </c:ext>
          </c:extLst>
        </c:ser>
        <c:ser>
          <c:idx val="7"/>
          <c:order val="7"/>
          <c:tx>
            <c:strRef>
              <c:f>'TRH Q+'!$B$201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7582-413A-8CFE-2BE4D4845D1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7582-413A-8CFE-2BE4D4845D1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7582-413A-8CFE-2BE4D4845D1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7582-413A-8CFE-2BE4D4845D1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7582-413A-8CFE-2BE4D4845D18}"/>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7582-413A-8CFE-2BE4D4845D18}"/>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7582-413A-8CFE-2BE4D4845D18}"/>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7582-413A-8CFE-2BE4D4845D18}"/>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7582-413A-8CFE-2BE4D4845D18}"/>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7582-413A-8CFE-2BE4D4845D18}"/>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7582-413A-8CFE-2BE4D4845D18}"/>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Q+'!$C$201:$F$201</c:f>
              <c:numCache>
                <c:formatCode>#\ ##0.0_ %_-;\-#\ ##0.0_ %_-;0.0_ %_-;@" %"_-</c:formatCode>
                <c:ptCount val="4"/>
                <c:pt idx="0">
                  <c:v>0.17819471762675532</c:v>
                </c:pt>
                <c:pt idx="1">
                  <c:v>7.880554084946767E-2</c:v>
                </c:pt>
                <c:pt idx="2">
                  <c:v>0.15024328744731186</c:v>
                </c:pt>
                <c:pt idx="3">
                  <c:v>0.26518786836375874</c:v>
                </c:pt>
              </c:numCache>
            </c:numRef>
          </c:val>
          <c:extLst>
            <c:ext xmlns:c16="http://schemas.microsoft.com/office/drawing/2014/chart" uri="{C3380CC4-5D6E-409C-BE32-E72D297353CC}">
              <c16:uniqueId val="{0000005D-7582-413A-8CFE-2BE4D4845D18}"/>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TRH!$B$98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F747-47A4-A789-F10CE92AD07E}"/>
              </c:ext>
            </c:extLst>
          </c:dPt>
          <c:cat>
            <c:strRef>
              <c:f>TRH!$C$87:$E$87</c:f>
              <c:strCache>
                <c:ptCount val="3"/>
                <c:pt idx="0">
                  <c:v>Celkem</c:v>
                </c:pt>
                <c:pt idx="1">
                  <c:v>ŽP</c:v>
                </c:pt>
                <c:pt idx="2">
                  <c:v>NŽP</c:v>
                </c:pt>
              </c:strCache>
            </c:strRef>
          </c:cat>
          <c:val>
            <c:numRef>
              <c:f>TRH!$C$98:$E$98</c:f>
              <c:numCache>
                <c:formatCode>#\ ##0_-;\-#\ ##0_-;0_-;@_-</c:formatCode>
                <c:ptCount val="3"/>
                <c:pt idx="0">
                  <c:v>29303549</c:v>
                </c:pt>
                <c:pt idx="1">
                  <c:v>5331659</c:v>
                </c:pt>
                <c:pt idx="2">
                  <c:v>23971890</c:v>
                </c:pt>
              </c:numCache>
            </c:numRef>
          </c:val>
          <c:extLst>
            <c:ext xmlns:c16="http://schemas.microsoft.com/office/drawing/2014/chart" uri="{C3380CC4-5D6E-409C-BE32-E72D297353CC}">
              <c16:uniqueId val="{0000000A-F747-47A4-A789-F10CE92AD07E}"/>
            </c:ext>
          </c:extLst>
        </c:ser>
        <c:ser>
          <c:idx val="1"/>
          <c:order val="1"/>
          <c:tx>
            <c:strRef>
              <c:f>TRH!$B$99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F747-47A4-A789-F10CE92AD07E}"/>
              </c:ext>
            </c:extLst>
          </c:dPt>
          <c:cat>
            <c:strRef>
              <c:f>TRH!$C$87:$E$87</c:f>
              <c:strCache>
                <c:ptCount val="3"/>
                <c:pt idx="0">
                  <c:v>Celkem</c:v>
                </c:pt>
                <c:pt idx="1">
                  <c:v>ŽP</c:v>
                </c:pt>
                <c:pt idx="2">
                  <c:v>NŽP</c:v>
                </c:pt>
              </c:strCache>
            </c:strRef>
          </c:cat>
          <c:val>
            <c:numRef>
              <c:f>TRH!$C$99:$E$99</c:f>
              <c:numCache>
                <c:formatCode>#\ ##0_-;\-#\ ##0_-;0_-;@_-</c:formatCode>
                <c:ptCount val="3"/>
                <c:pt idx="0">
                  <c:v>28652722</c:v>
                </c:pt>
                <c:pt idx="1">
                  <c:v>5074056</c:v>
                </c:pt>
                <c:pt idx="2">
                  <c:v>23578666</c:v>
                </c:pt>
              </c:numCache>
            </c:numRef>
          </c:val>
          <c:extLst>
            <c:ext xmlns:c16="http://schemas.microsoft.com/office/drawing/2014/chart" uri="{C3380CC4-5D6E-409C-BE32-E72D297353CC}">
              <c16:uniqueId val="{00000015-F747-47A4-A789-F10CE92AD07E}"/>
            </c:ext>
          </c:extLst>
        </c:ser>
        <c:ser>
          <c:idx val="2"/>
          <c:order val="2"/>
          <c:tx>
            <c:strRef>
              <c:f>TRH!$B$100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F747-47A4-A789-F10CE92AD07E}"/>
              </c:ext>
            </c:extLst>
          </c:dPt>
          <c:cat>
            <c:strRef>
              <c:f>TRH!$C$87:$E$87</c:f>
              <c:strCache>
                <c:ptCount val="3"/>
                <c:pt idx="0">
                  <c:v>Celkem</c:v>
                </c:pt>
                <c:pt idx="1">
                  <c:v>ŽP</c:v>
                </c:pt>
                <c:pt idx="2">
                  <c:v>NŽP</c:v>
                </c:pt>
              </c:strCache>
            </c:strRef>
          </c:cat>
          <c:val>
            <c:numRef>
              <c:f>TRH!$C$100:$E$100</c:f>
              <c:numCache>
                <c:formatCode>#\ ##0_-;\-#\ ##0_-;0_-;@_-</c:formatCode>
                <c:ptCount val="3"/>
                <c:pt idx="0">
                  <c:v>28779631</c:v>
                </c:pt>
                <c:pt idx="1">
                  <c:v>5052287</c:v>
                </c:pt>
                <c:pt idx="2">
                  <c:v>23727344</c:v>
                </c:pt>
              </c:numCache>
            </c:numRef>
          </c:val>
          <c:extLst>
            <c:ext xmlns:c16="http://schemas.microsoft.com/office/drawing/2014/chart" uri="{C3380CC4-5D6E-409C-BE32-E72D297353CC}">
              <c16:uniqueId val="{00000020-F747-47A4-A789-F10CE92AD07E}"/>
            </c:ext>
          </c:extLst>
        </c:ser>
        <c:ser>
          <c:idx val="3"/>
          <c:order val="3"/>
          <c:tx>
            <c:strRef>
              <c:f>TRH!$B$101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F747-47A4-A789-F10CE92AD07E}"/>
              </c:ext>
            </c:extLst>
          </c:dPt>
          <c:cat>
            <c:strRef>
              <c:f>TRH!$C$87:$E$87</c:f>
              <c:strCache>
                <c:ptCount val="3"/>
                <c:pt idx="0">
                  <c:v>Celkem</c:v>
                </c:pt>
                <c:pt idx="1">
                  <c:v>ŽP</c:v>
                </c:pt>
                <c:pt idx="2">
                  <c:v>NŽP</c:v>
                </c:pt>
              </c:strCache>
            </c:strRef>
          </c:cat>
          <c:val>
            <c:numRef>
              <c:f>TRH!$C$101:$E$101</c:f>
              <c:numCache>
                <c:formatCode>#\ ##0_-;\-#\ ##0_-;0_-;@_-</c:formatCode>
                <c:ptCount val="3"/>
                <c:pt idx="0">
                  <c:v>28935623</c:v>
                </c:pt>
                <c:pt idx="1">
                  <c:v>4990844</c:v>
                </c:pt>
                <c:pt idx="2">
                  <c:v>23944779</c:v>
                </c:pt>
              </c:numCache>
            </c:numRef>
          </c:val>
          <c:extLst>
            <c:ext xmlns:c16="http://schemas.microsoft.com/office/drawing/2014/chart" uri="{C3380CC4-5D6E-409C-BE32-E72D297353CC}">
              <c16:uniqueId val="{0000002B-F747-47A4-A789-F10CE92AD07E}"/>
            </c:ext>
          </c:extLst>
        </c:ser>
        <c:ser>
          <c:idx val="4"/>
          <c:order val="4"/>
          <c:tx>
            <c:strRef>
              <c:f>TRH!$B$102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F747-47A4-A789-F10CE92AD07E}"/>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F747-47A4-A789-F10CE92AD07E}"/>
              </c:ext>
            </c:extLst>
          </c:dPt>
          <c:cat>
            <c:strRef>
              <c:f>TRH!$C$87:$E$87</c:f>
              <c:strCache>
                <c:ptCount val="3"/>
                <c:pt idx="0">
                  <c:v>Celkem</c:v>
                </c:pt>
                <c:pt idx="1">
                  <c:v>ŽP</c:v>
                </c:pt>
                <c:pt idx="2">
                  <c:v>NŽP</c:v>
                </c:pt>
              </c:strCache>
            </c:strRef>
          </c:cat>
          <c:val>
            <c:numRef>
              <c:f>TRH!$C$102:$E$102</c:f>
              <c:numCache>
                <c:formatCode>#\ ##0_-;\-#\ ##0_-;0_-;@_-</c:formatCode>
                <c:ptCount val="3"/>
                <c:pt idx="0">
                  <c:v>29284129</c:v>
                </c:pt>
                <c:pt idx="1">
                  <c:v>4981198</c:v>
                </c:pt>
                <c:pt idx="2">
                  <c:v>24302931</c:v>
                </c:pt>
              </c:numCache>
            </c:numRef>
          </c:val>
          <c:extLst>
            <c:ext xmlns:c16="http://schemas.microsoft.com/office/drawing/2014/chart" uri="{C3380CC4-5D6E-409C-BE32-E72D297353CC}">
              <c16:uniqueId val="{00000037-F747-47A4-A789-F10CE92AD07E}"/>
            </c:ext>
          </c:extLst>
        </c:ser>
        <c:ser>
          <c:idx val="5"/>
          <c:order val="5"/>
          <c:tx>
            <c:strRef>
              <c:f>TRH!$B$103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F747-47A4-A789-F10CE92AD07E}"/>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F747-47A4-A789-F10CE92AD07E}"/>
              </c:ext>
            </c:extLst>
          </c:dPt>
          <c:cat>
            <c:strRef>
              <c:f>TRH!$C$87:$E$87</c:f>
              <c:strCache>
                <c:ptCount val="3"/>
                <c:pt idx="0">
                  <c:v>Celkem</c:v>
                </c:pt>
                <c:pt idx="1">
                  <c:v>ŽP</c:v>
                </c:pt>
                <c:pt idx="2">
                  <c:v>NŽP</c:v>
                </c:pt>
              </c:strCache>
            </c:strRef>
          </c:cat>
          <c:val>
            <c:numRef>
              <c:f>TRH!$C$103:$E$103</c:f>
              <c:numCache>
                <c:formatCode>#\ ##0_-;\-#\ ##0_-;0_-;@_-</c:formatCode>
                <c:ptCount val="3"/>
                <c:pt idx="0">
                  <c:v>29474408</c:v>
                </c:pt>
                <c:pt idx="1">
                  <c:v>5128760</c:v>
                </c:pt>
                <c:pt idx="2">
                  <c:v>24345648</c:v>
                </c:pt>
              </c:numCache>
            </c:numRef>
          </c:val>
          <c:extLst>
            <c:ext xmlns:c16="http://schemas.microsoft.com/office/drawing/2014/chart" uri="{C3380CC4-5D6E-409C-BE32-E72D297353CC}">
              <c16:uniqueId val="{00000043-F747-47A4-A789-F10CE92AD07E}"/>
            </c:ext>
          </c:extLst>
        </c:ser>
        <c:ser>
          <c:idx val="6"/>
          <c:order val="6"/>
          <c:tx>
            <c:strRef>
              <c:f>TRH!$B$104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F747-47A4-A789-F10CE92AD07E}"/>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F747-47A4-A789-F10CE92AD07E}"/>
              </c:ext>
            </c:extLst>
          </c:dPt>
          <c:cat>
            <c:strRef>
              <c:f>TRH!$C$87:$E$87</c:f>
              <c:strCache>
                <c:ptCount val="3"/>
                <c:pt idx="0">
                  <c:v>Celkem</c:v>
                </c:pt>
                <c:pt idx="1">
                  <c:v>ŽP</c:v>
                </c:pt>
                <c:pt idx="2">
                  <c:v>NŽP</c:v>
                </c:pt>
              </c:strCache>
            </c:strRef>
          </c:cat>
          <c:val>
            <c:numRef>
              <c:f>TRH!$C$104:$E$104</c:f>
              <c:numCache>
                <c:formatCode>#\ ##0_-;\-#\ ##0_-;0_-;@_-</c:formatCode>
                <c:ptCount val="3"/>
                <c:pt idx="0">
                  <c:v>29777280</c:v>
                </c:pt>
                <c:pt idx="1">
                  <c:v>5156360</c:v>
                </c:pt>
                <c:pt idx="2">
                  <c:v>24620920</c:v>
                </c:pt>
              </c:numCache>
            </c:numRef>
          </c:val>
          <c:extLst>
            <c:ext xmlns:c16="http://schemas.microsoft.com/office/drawing/2014/chart" uri="{C3380CC4-5D6E-409C-BE32-E72D297353CC}">
              <c16:uniqueId val="{0000004F-F747-47A4-A789-F10CE92AD07E}"/>
            </c:ext>
          </c:extLst>
        </c:ser>
        <c:ser>
          <c:idx val="7"/>
          <c:order val="7"/>
          <c:tx>
            <c:strRef>
              <c:f>TRH!$B$105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F747-47A4-A789-F10CE92AD07E}"/>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F747-47A4-A789-F10CE92AD07E}"/>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F747-47A4-A789-F10CE92AD07E}"/>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F747-47A4-A789-F10CE92AD07E}"/>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F747-47A4-A789-F10CE92AD07E}"/>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F747-47A4-A789-F10CE92AD07E}"/>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F747-47A4-A789-F10CE92AD07E}"/>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F747-47A4-A789-F10CE92AD07E}"/>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F747-47A4-A789-F10CE92AD07E}"/>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F747-47A4-A789-F10CE92AD07E}"/>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F747-47A4-A789-F10CE92AD07E}"/>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F747-47A4-A789-F10CE92AD07E}"/>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TRH!$C$87:$E$87</c:f>
              <c:strCache>
                <c:ptCount val="3"/>
                <c:pt idx="0">
                  <c:v>Celkem</c:v>
                </c:pt>
                <c:pt idx="1">
                  <c:v>ŽP</c:v>
                </c:pt>
                <c:pt idx="2">
                  <c:v>NŽP</c:v>
                </c:pt>
              </c:strCache>
            </c:strRef>
          </c:cat>
          <c:val>
            <c:numRef>
              <c:f>TRH!$C$105:$E$105</c:f>
              <c:numCache>
                <c:formatCode>#\ ##0_-;\-#\ ##0_-;0_-;@_-</c:formatCode>
                <c:ptCount val="3"/>
                <c:pt idx="0">
                  <c:v>30188531</c:v>
                </c:pt>
                <c:pt idx="1">
                  <c:v>5151836</c:v>
                </c:pt>
                <c:pt idx="2">
                  <c:v>25036695</c:v>
                </c:pt>
              </c:numCache>
            </c:numRef>
          </c:val>
          <c:extLst>
            <c:ext xmlns:c16="http://schemas.microsoft.com/office/drawing/2014/chart" uri="{C3380CC4-5D6E-409C-BE32-E72D297353CC}">
              <c16:uniqueId val="{0000005B-F747-47A4-A789-F10CE92AD07E}"/>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Q+'!$B$98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41C0-4A1D-82FB-53E135B2EC6F}"/>
              </c:ext>
            </c:extLst>
          </c:dPt>
          <c:cat>
            <c:strRef>
              <c:f>'TRH Q+'!$C$87:$E$87</c:f>
              <c:strCache>
                <c:ptCount val="3"/>
                <c:pt idx="0">
                  <c:v>Celkem</c:v>
                </c:pt>
                <c:pt idx="1">
                  <c:v>ŽP</c:v>
                </c:pt>
                <c:pt idx="2">
                  <c:v>NŽP</c:v>
                </c:pt>
              </c:strCache>
            </c:strRef>
          </c:cat>
          <c:val>
            <c:numRef>
              <c:f>'TRH Q+'!$C$98:$E$98</c:f>
              <c:numCache>
                <c:formatCode>#\ ##0_ </c:formatCode>
                <c:ptCount val="3"/>
                <c:pt idx="0">
                  <c:v>29303549</c:v>
                </c:pt>
                <c:pt idx="1">
                  <c:v>5331659</c:v>
                </c:pt>
                <c:pt idx="2">
                  <c:v>23971890</c:v>
                </c:pt>
              </c:numCache>
            </c:numRef>
          </c:val>
          <c:extLst>
            <c:ext xmlns:c16="http://schemas.microsoft.com/office/drawing/2014/chart" uri="{C3380CC4-5D6E-409C-BE32-E72D297353CC}">
              <c16:uniqueId val="{0000000A-41C0-4A1D-82FB-53E135B2EC6F}"/>
            </c:ext>
          </c:extLst>
        </c:ser>
        <c:ser>
          <c:idx val="1"/>
          <c:order val="1"/>
          <c:tx>
            <c:strRef>
              <c:f>'TRH Q+'!$B$99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41C0-4A1D-82FB-53E135B2EC6F}"/>
              </c:ext>
            </c:extLst>
          </c:dPt>
          <c:cat>
            <c:strRef>
              <c:f>'TRH Q+'!$C$87:$E$87</c:f>
              <c:strCache>
                <c:ptCount val="3"/>
                <c:pt idx="0">
                  <c:v>Celkem</c:v>
                </c:pt>
                <c:pt idx="1">
                  <c:v>ŽP</c:v>
                </c:pt>
                <c:pt idx="2">
                  <c:v>NŽP</c:v>
                </c:pt>
              </c:strCache>
            </c:strRef>
          </c:cat>
          <c:val>
            <c:numRef>
              <c:f>'TRH Q+'!$C$99:$E$99</c:f>
              <c:numCache>
                <c:formatCode>#\ ##0_ </c:formatCode>
                <c:ptCount val="3"/>
                <c:pt idx="0">
                  <c:v>28652722</c:v>
                </c:pt>
                <c:pt idx="1">
                  <c:v>5074056</c:v>
                </c:pt>
                <c:pt idx="2">
                  <c:v>23578666</c:v>
                </c:pt>
              </c:numCache>
            </c:numRef>
          </c:val>
          <c:extLst>
            <c:ext xmlns:c16="http://schemas.microsoft.com/office/drawing/2014/chart" uri="{C3380CC4-5D6E-409C-BE32-E72D297353CC}">
              <c16:uniqueId val="{00000015-41C0-4A1D-82FB-53E135B2EC6F}"/>
            </c:ext>
          </c:extLst>
        </c:ser>
        <c:ser>
          <c:idx val="2"/>
          <c:order val="2"/>
          <c:tx>
            <c:strRef>
              <c:f>'TRH Q+'!$B$100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41C0-4A1D-82FB-53E135B2EC6F}"/>
              </c:ext>
            </c:extLst>
          </c:dPt>
          <c:cat>
            <c:strRef>
              <c:f>'TRH Q+'!$C$87:$E$87</c:f>
              <c:strCache>
                <c:ptCount val="3"/>
                <c:pt idx="0">
                  <c:v>Celkem</c:v>
                </c:pt>
                <c:pt idx="1">
                  <c:v>ŽP</c:v>
                </c:pt>
                <c:pt idx="2">
                  <c:v>NŽP</c:v>
                </c:pt>
              </c:strCache>
            </c:strRef>
          </c:cat>
          <c:val>
            <c:numRef>
              <c:f>'TRH Q+'!$C$100:$E$100</c:f>
              <c:numCache>
                <c:formatCode>#\ ##0_ </c:formatCode>
                <c:ptCount val="3"/>
                <c:pt idx="0">
                  <c:v>28779631</c:v>
                </c:pt>
                <c:pt idx="1">
                  <c:v>5052287</c:v>
                </c:pt>
                <c:pt idx="2">
                  <c:v>23727344</c:v>
                </c:pt>
              </c:numCache>
            </c:numRef>
          </c:val>
          <c:extLst>
            <c:ext xmlns:c16="http://schemas.microsoft.com/office/drawing/2014/chart" uri="{C3380CC4-5D6E-409C-BE32-E72D297353CC}">
              <c16:uniqueId val="{00000020-41C0-4A1D-82FB-53E135B2EC6F}"/>
            </c:ext>
          </c:extLst>
        </c:ser>
        <c:ser>
          <c:idx val="3"/>
          <c:order val="3"/>
          <c:tx>
            <c:strRef>
              <c:f>'TRH Q+'!$B$101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41C0-4A1D-82FB-53E135B2EC6F}"/>
              </c:ext>
            </c:extLst>
          </c:dPt>
          <c:cat>
            <c:strRef>
              <c:f>'TRH Q+'!$C$87:$E$87</c:f>
              <c:strCache>
                <c:ptCount val="3"/>
                <c:pt idx="0">
                  <c:v>Celkem</c:v>
                </c:pt>
                <c:pt idx="1">
                  <c:v>ŽP</c:v>
                </c:pt>
                <c:pt idx="2">
                  <c:v>NŽP</c:v>
                </c:pt>
              </c:strCache>
            </c:strRef>
          </c:cat>
          <c:val>
            <c:numRef>
              <c:f>'TRH Q+'!$C$101:$E$101</c:f>
              <c:numCache>
                <c:formatCode>#\ ##0_ </c:formatCode>
                <c:ptCount val="3"/>
                <c:pt idx="0">
                  <c:v>28935623</c:v>
                </c:pt>
                <c:pt idx="1">
                  <c:v>4990844</c:v>
                </c:pt>
                <c:pt idx="2">
                  <c:v>23944779</c:v>
                </c:pt>
              </c:numCache>
            </c:numRef>
          </c:val>
          <c:extLst>
            <c:ext xmlns:c16="http://schemas.microsoft.com/office/drawing/2014/chart" uri="{C3380CC4-5D6E-409C-BE32-E72D297353CC}">
              <c16:uniqueId val="{0000002B-41C0-4A1D-82FB-53E135B2EC6F}"/>
            </c:ext>
          </c:extLst>
        </c:ser>
        <c:ser>
          <c:idx val="4"/>
          <c:order val="4"/>
          <c:tx>
            <c:strRef>
              <c:f>'TRH Q+'!$B$102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41C0-4A1D-82FB-53E135B2EC6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41C0-4A1D-82FB-53E135B2EC6F}"/>
              </c:ext>
            </c:extLst>
          </c:dPt>
          <c:cat>
            <c:strRef>
              <c:f>'TRH Q+'!$C$87:$E$87</c:f>
              <c:strCache>
                <c:ptCount val="3"/>
                <c:pt idx="0">
                  <c:v>Celkem</c:v>
                </c:pt>
                <c:pt idx="1">
                  <c:v>ŽP</c:v>
                </c:pt>
                <c:pt idx="2">
                  <c:v>NŽP</c:v>
                </c:pt>
              </c:strCache>
            </c:strRef>
          </c:cat>
          <c:val>
            <c:numRef>
              <c:f>'TRH Q+'!$C$102:$E$102</c:f>
              <c:numCache>
                <c:formatCode>#\ ##0_ </c:formatCode>
                <c:ptCount val="3"/>
                <c:pt idx="0">
                  <c:v>29284129</c:v>
                </c:pt>
                <c:pt idx="1">
                  <c:v>4981198</c:v>
                </c:pt>
                <c:pt idx="2">
                  <c:v>24302931</c:v>
                </c:pt>
              </c:numCache>
            </c:numRef>
          </c:val>
          <c:extLst>
            <c:ext xmlns:c16="http://schemas.microsoft.com/office/drawing/2014/chart" uri="{C3380CC4-5D6E-409C-BE32-E72D297353CC}">
              <c16:uniqueId val="{00000037-41C0-4A1D-82FB-53E135B2EC6F}"/>
            </c:ext>
          </c:extLst>
        </c:ser>
        <c:ser>
          <c:idx val="5"/>
          <c:order val="5"/>
          <c:tx>
            <c:strRef>
              <c:f>'TRH Q+'!$B$103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41C0-4A1D-82FB-53E135B2EC6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41C0-4A1D-82FB-53E135B2EC6F}"/>
              </c:ext>
            </c:extLst>
          </c:dPt>
          <c:cat>
            <c:strRef>
              <c:f>'TRH Q+'!$C$87:$E$87</c:f>
              <c:strCache>
                <c:ptCount val="3"/>
                <c:pt idx="0">
                  <c:v>Celkem</c:v>
                </c:pt>
                <c:pt idx="1">
                  <c:v>ŽP</c:v>
                </c:pt>
                <c:pt idx="2">
                  <c:v>NŽP</c:v>
                </c:pt>
              </c:strCache>
            </c:strRef>
          </c:cat>
          <c:val>
            <c:numRef>
              <c:f>'TRH Q+'!$C$103:$E$103</c:f>
              <c:numCache>
                <c:formatCode>#\ ##0_ </c:formatCode>
                <c:ptCount val="3"/>
                <c:pt idx="0">
                  <c:v>29474408</c:v>
                </c:pt>
                <c:pt idx="1">
                  <c:v>5128760</c:v>
                </c:pt>
                <c:pt idx="2">
                  <c:v>24345648</c:v>
                </c:pt>
              </c:numCache>
            </c:numRef>
          </c:val>
          <c:extLst>
            <c:ext xmlns:c16="http://schemas.microsoft.com/office/drawing/2014/chart" uri="{C3380CC4-5D6E-409C-BE32-E72D297353CC}">
              <c16:uniqueId val="{00000043-41C0-4A1D-82FB-53E135B2EC6F}"/>
            </c:ext>
          </c:extLst>
        </c:ser>
        <c:ser>
          <c:idx val="6"/>
          <c:order val="6"/>
          <c:tx>
            <c:strRef>
              <c:f>'TRH Q+'!$B$104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41C0-4A1D-82FB-53E135B2EC6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41C0-4A1D-82FB-53E135B2EC6F}"/>
              </c:ext>
            </c:extLst>
          </c:dPt>
          <c:cat>
            <c:strRef>
              <c:f>'TRH Q+'!$C$87:$E$87</c:f>
              <c:strCache>
                <c:ptCount val="3"/>
                <c:pt idx="0">
                  <c:v>Celkem</c:v>
                </c:pt>
                <c:pt idx="1">
                  <c:v>ŽP</c:v>
                </c:pt>
                <c:pt idx="2">
                  <c:v>NŽP</c:v>
                </c:pt>
              </c:strCache>
            </c:strRef>
          </c:cat>
          <c:val>
            <c:numRef>
              <c:f>'TRH Q+'!$C$104:$E$104</c:f>
              <c:numCache>
                <c:formatCode>#\ ##0_ </c:formatCode>
                <c:ptCount val="3"/>
                <c:pt idx="0">
                  <c:v>29777280</c:v>
                </c:pt>
                <c:pt idx="1">
                  <c:v>5156360</c:v>
                </c:pt>
                <c:pt idx="2">
                  <c:v>24620920</c:v>
                </c:pt>
              </c:numCache>
            </c:numRef>
          </c:val>
          <c:extLst>
            <c:ext xmlns:c16="http://schemas.microsoft.com/office/drawing/2014/chart" uri="{C3380CC4-5D6E-409C-BE32-E72D297353CC}">
              <c16:uniqueId val="{0000004F-41C0-4A1D-82FB-53E135B2EC6F}"/>
            </c:ext>
          </c:extLst>
        </c:ser>
        <c:ser>
          <c:idx val="7"/>
          <c:order val="7"/>
          <c:tx>
            <c:strRef>
              <c:f>'TRH Q+'!$B$105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41C0-4A1D-82FB-53E135B2EC6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41C0-4A1D-82FB-53E135B2EC6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41C0-4A1D-82FB-53E135B2EC6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41C0-4A1D-82FB-53E135B2EC6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41C0-4A1D-82FB-53E135B2EC6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41C0-4A1D-82FB-53E135B2EC6F}"/>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41C0-4A1D-82FB-53E135B2EC6F}"/>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41C0-4A1D-82FB-53E135B2EC6F}"/>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41C0-4A1D-82FB-53E135B2EC6F}"/>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41C0-4A1D-82FB-53E135B2EC6F}"/>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41C0-4A1D-82FB-53E135B2EC6F}"/>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41C0-4A1D-82FB-53E135B2EC6F}"/>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Q+'!$C$87:$E$87</c:f>
              <c:strCache>
                <c:ptCount val="3"/>
                <c:pt idx="0">
                  <c:v>Celkem</c:v>
                </c:pt>
                <c:pt idx="1">
                  <c:v>ŽP</c:v>
                </c:pt>
                <c:pt idx="2">
                  <c:v>NŽP</c:v>
                </c:pt>
              </c:strCache>
            </c:strRef>
          </c:cat>
          <c:val>
            <c:numRef>
              <c:f>'TRH Q+'!$C$105:$E$105</c:f>
              <c:numCache>
                <c:formatCode>#\ ##0_ </c:formatCode>
                <c:ptCount val="3"/>
                <c:pt idx="0">
                  <c:v>30188531</c:v>
                </c:pt>
                <c:pt idx="1">
                  <c:v>5151836</c:v>
                </c:pt>
                <c:pt idx="2">
                  <c:v>25036695</c:v>
                </c:pt>
              </c:numCache>
            </c:numRef>
          </c:val>
          <c:extLst>
            <c:ext xmlns:c16="http://schemas.microsoft.com/office/drawing/2014/chart" uri="{C3380CC4-5D6E-409C-BE32-E72D297353CC}">
              <c16:uniqueId val="{0000005B-41C0-4A1D-82FB-53E135B2EC6F}"/>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Q+'!$B$114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8DB0-44EA-8879-CCB847752A8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8DB0-44EA-8879-CCB847752A8A}"/>
              </c:ext>
            </c:extLst>
          </c:dPt>
          <c:dLbls>
            <c:delete val="1"/>
          </c:dLbls>
          <c:cat>
            <c:strRef>
              <c:f>'TRH Q+'!$C$87:$E$87</c:f>
              <c:strCache>
                <c:ptCount val="3"/>
                <c:pt idx="0">
                  <c:v>Celkem</c:v>
                </c:pt>
                <c:pt idx="1">
                  <c:v>ŽP</c:v>
                </c:pt>
                <c:pt idx="2">
                  <c:v>NŽP</c:v>
                </c:pt>
              </c:strCache>
            </c:strRef>
          </c:cat>
          <c:val>
            <c:numRef>
              <c:f>'TRH Q+'!$C$114:$E$114</c:f>
              <c:numCache>
                <c:formatCode>#\ ##0.0_ %_-;\-#\ ##0.0_ %_-;0.0_ %_-;@" %"_-</c:formatCode>
                <c:ptCount val="3"/>
                <c:pt idx="0">
                  <c:v>5.4012952430171346E-2</c:v>
                </c:pt>
                <c:pt idx="1">
                  <c:v>5.5731621085330696E-2</c:v>
                </c:pt>
                <c:pt idx="2">
                  <c:v>5.3631458664773923E-2</c:v>
                </c:pt>
              </c:numCache>
            </c:numRef>
          </c:val>
          <c:extLst>
            <c:ext xmlns:c16="http://schemas.microsoft.com/office/drawing/2014/chart" uri="{C3380CC4-5D6E-409C-BE32-E72D297353CC}">
              <c16:uniqueId val="{0000000B-8DB0-44EA-8879-CCB847752A8A}"/>
            </c:ext>
          </c:extLst>
        </c:ser>
        <c:ser>
          <c:idx val="1"/>
          <c:order val="1"/>
          <c:tx>
            <c:strRef>
              <c:f>'TRH Q+'!$B$115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8DB0-44EA-8879-CCB847752A8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8DB0-44EA-8879-CCB847752A8A}"/>
              </c:ext>
            </c:extLst>
          </c:dPt>
          <c:dLbls>
            <c:delete val="1"/>
          </c:dLbls>
          <c:cat>
            <c:strRef>
              <c:f>'TRH Q+'!$C$87:$E$87</c:f>
              <c:strCache>
                <c:ptCount val="3"/>
                <c:pt idx="0">
                  <c:v>Celkem</c:v>
                </c:pt>
                <c:pt idx="1">
                  <c:v>ŽP</c:v>
                </c:pt>
                <c:pt idx="2">
                  <c:v>NŽP</c:v>
                </c:pt>
              </c:strCache>
            </c:strRef>
          </c:cat>
          <c:val>
            <c:numRef>
              <c:f>'TRH Q+'!$C$115:$E$115</c:f>
              <c:numCache>
                <c:formatCode>#\ ##0.0_ %_-;\-#\ ##0.0_ %_-;0.0_ %_-;@" %"_-</c:formatCode>
                <c:ptCount val="3"/>
                <c:pt idx="0">
                  <c:v>-1.9384666720854926E-2</c:v>
                </c:pt>
                <c:pt idx="1">
                  <c:v>-4.9412577552858328E-2</c:v>
                </c:pt>
                <c:pt idx="2">
                  <c:v>-1.267300450888087E-2</c:v>
                </c:pt>
              </c:numCache>
            </c:numRef>
          </c:val>
          <c:extLst>
            <c:ext xmlns:c16="http://schemas.microsoft.com/office/drawing/2014/chart" uri="{C3380CC4-5D6E-409C-BE32-E72D297353CC}">
              <c16:uniqueId val="{00000017-8DB0-44EA-8879-CCB847752A8A}"/>
            </c:ext>
          </c:extLst>
        </c:ser>
        <c:ser>
          <c:idx val="2"/>
          <c:order val="2"/>
          <c:tx>
            <c:strRef>
              <c:f>'TRH Q+'!$B$116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8DB0-44EA-8879-CCB847752A8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8DB0-44EA-8879-CCB847752A8A}"/>
              </c:ext>
            </c:extLst>
          </c:dPt>
          <c:dLbls>
            <c:delete val="1"/>
          </c:dLbls>
          <c:cat>
            <c:strRef>
              <c:f>'TRH Q+'!$C$87:$E$87</c:f>
              <c:strCache>
                <c:ptCount val="3"/>
                <c:pt idx="0">
                  <c:v>Celkem</c:v>
                </c:pt>
                <c:pt idx="1">
                  <c:v>ŽP</c:v>
                </c:pt>
                <c:pt idx="2">
                  <c:v>NŽP</c:v>
                </c:pt>
              </c:strCache>
            </c:strRef>
          </c:cat>
          <c:val>
            <c:numRef>
              <c:f>'TRH Q+'!$C$116:$E$116</c:f>
              <c:numCache>
                <c:formatCode>#\ ##0.0_ %_-;\-#\ ##0.0_ %_-;0.0_ %_-;@" %"_-</c:formatCode>
                <c:ptCount val="3"/>
                <c:pt idx="0">
                  <c:v>-3.0884895598564888E-2</c:v>
                </c:pt>
                <c:pt idx="1">
                  <c:v>-4.702221734317269E-2</c:v>
                </c:pt>
                <c:pt idx="2">
                  <c:v>-2.7377928517597794E-2</c:v>
                </c:pt>
              </c:numCache>
            </c:numRef>
          </c:val>
          <c:extLst>
            <c:ext xmlns:c16="http://schemas.microsoft.com/office/drawing/2014/chart" uri="{C3380CC4-5D6E-409C-BE32-E72D297353CC}">
              <c16:uniqueId val="{00000023-8DB0-44EA-8879-CCB847752A8A}"/>
            </c:ext>
          </c:extLst>
        </c:ser>
        <c:ser>
          <c:idx val="3"/>
          <c:order val="3"/>
          <c:tx>
            <c:strRef>
              <c:f>'TRH Q+'!$B$117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8DB0-44EA-8879-CCB847752A8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8DB0-44EA-8879-CCB847752A8A}"/>
              </c:ext>
            </c:extLst>
          </c:dPt>
          <c:dLbls>
            <c:delete val="1"/>
          </c:dLbls>
          <c:cat>
            <c:strRef>
              <c:f>'TRH Q+'!$C$87:$E$87</c:f>
              <c:strCache>
                <c:ptCount val="3"/>
                <c:pt idx="0">
                  <c:v>Celkem</c:v>
                </c:pt>
                <c:pt idx="1">
                  <c:v>ŽP</c:v>
                </c:pt>
                <c:pt idx="2">
                  <c:v>NŽP</c:v>
                </c:pt>
              </c:strCache>
            </c:strRef>
          </c:cat>
          <c:val>
            <c:numRef>
              <c:f>'TRH Q+'!$C$117:$E$117</c:f>
              <c:numCache>
                <c:formatCode>#\ ##0.0_ %_-;\-#\ ##0.0_ %_-;0.0_ %_-;@" %"_-</c:formatCode>
                <c:ptCount val="3"/>
                <c:pt idx="0">
                  <c:v>-2.3560388309203706E-2</c:v>
                </c:pt>
                <c:pt idx="1">
                  <c:v>-7.0035364356849983E-2</c:v>
                </c:pt>
                <c:pt idx="2">
                  <c:v>-1.3282384251536605E-2</c:v>
                </c:pt>
              </c:numCache>
            </c:numRef>
          </c:val>
          <c:extLst>
            <c:ext xmlns:c16="http://schemas.microsoft.com/office/drawing/2014/chart" uri="{C3380CC4-5D6E-409C-BE32-E72D297353CC}">
              <c16:uniqueId val="{0000002F-8DB0-44EA-8879-CCB847752A8A}"/>
            </c:ext>
          </c:extLst>
        </c:ser>
        <c:ser>
          <c:idx val="4"/>
          <c:order val="4"/>
          <c:tx>
            <c:strRef>
              <c:f>'TRH Q+'!$B$118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8DB0-44EA-8879-CCB847752A8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8DB0-44EA-8879-CCB847752A8A}"/>
              </c:ext>
            </c:extLst>
          </c:dPt>
          <c:dLbls>
            <c:delete val="1"/>
          </c:dLbls>
          <c:cat>
            <c:strRef>
              <c:f>'TRH Q+'!$C$87:$E$87</c:f>
              <c:strCache>
                <c:ptCount val="3"/>
                <c:pt idx="0">
                  <c:v>Celkem</c:v>
                </c:pt>
                <c:pt idx="1">
                  <c:v>ŽP</c:v>
                </c:pt>
                <c:pt idx="2">
                  <c:v>NŽP</c:v>
                </c:pt>
              </c:strCache>
            </c:strRef>
          </c:cat>
          <c:val>
            <c:numRef>
              <c:f>'TRH Q+'!$C$118:$E$118</c:f>
              <c:numCache>
                <c:formatCode>#\ ##0.0_ %_-;\-#\ ##0.0_ %_-;0.0_ %_-;@" %"_-</c:formatCode>
                <c:ptCount val="3"/>
                <c:pt idx="0">
                  <c:v>-6.6271836220244129E-4</c:v>
                </c:pt>
                <c:pt idx="1">
                  <c:v>-6.5732073262749879E-2</c:v>
                </c:pt>
                <c:pt idx="2">
                  <c:v>1.3809549434775414E-2</c:v>
                </c:pt>
              </c:numCache>
            </c:numRef>
          </c:val>
          <c:extLst>
            <c:ext xmlns:c16="http://schemas.microsoft.com/office/drawing/2014/chart" uri="{C3380CC4-5D6E-409C-BE32-E72D297353CC}">
              <c16:uniqueId val="{0000003B-8DB0-44EA-8879-CCB847752A8A}"/>
            </c:ext>
          </c:extLst>
        </c:ser>
        <c:ser>
          <c:idx val="5"/>
          <c:order val="5"/>
          <c:tx>
            <c:strRef>
              <c:f>'TRH Q+'!$B$119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8DB0-44EA-8879-CCB847752A8A}"/>
              </c:ext>
            </c:extLst>
          </c:dPt>
          <c:dLbls>
            <c:delete val="1"/>
          </c:dLbls>
          <c:cat>
            <c:strRef>
              <c:f>'TRH Q+'!$C$87:$E$87</c:f>
              <c:strCache>
                <c:ptCount val="3"/>
                <c:pt idx="0">
                  <c:v>Celkem</c:v>
                </c:pt>
                <c:pt idx="1">
                  <c:v>ŽP</c:v>
                </c:pt>
                <c:pt idx="2">
                  <c:v>NŽP</c:v>
                </c:pt>
              </c:strCache>
            </c:strRef>
          </c:cat>
          <c:val>
            <c:numRef>
              <c:f>'TRH Q+'!$C$119:$E$119</c:f>
              <c:numCache>
                <c:formatCode>#\ ##0.0_ %_-;\-#\ ##0.0_ %_-;0.0_ %_-;@" %"_-</c:formatCode>
                <c:ptCount val="3"/>
                <c:pt idx="0">
                  <c:v>2.867741501139065E-2</c:v>
                </c:pt>
                <c:pt idx="1">
                  <c:v>1.0781118694787706E-2</c:v>
                </c:pt>
                <c:pt idx="2">
                  <c:v>3.2528642629739979E-2</c:v>
                </c:pt>
              </c:numCache>
            </c:numRef>
          </c:val>
          <c:extLst>
            <c:ext xmlns:c16="http://schemas.microsoft.com/office/drawing/2014/chart" uri="{C3380CC4-5D6E-409C-BE32-E72D297353CC}">
              <c16:uniqueId val="{00000046-8DB0-44EA-8879-CCB847752A8A}"/>
            </c:ext>
          </c:extLst>
        </c:ser>
        <c:ser>
          <c:idx val="6"/>
          <c:order val="6"/>
          <c:tx>
            <c:strRef>
              <c:f>'TRH Q+'!$B$120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8DB0-44EA-8879-CCB847752A8A}"/>
              </c:ext>
            </c:extLst>
          </c:dPt>
          <c:dLbls>
            <c:delete val="1"/>
          </c:dLbls>
          <c:cat>
            <c:strRef>
              <c:f>'TRH Q+'!$C$87:$E$87</c:f>
              <c:strCache>
                <c:ptCount val="3"/>
                <c:pt idx="0">
                  <c:v>Celkem</c:v>
                </c:pt>
                <c:pt idx="1">
                  <c:v>ŽP</c:v>
                </c:pt>
                <c:pt idx="2">
                  <c:v>NŽP</c:v>
                </c:pt>
              </c:strCache>
            </c:strRef>
          </c:cat>
          <c:val>
            <c:numRef>
              <c:f>'TRH Q+'!$C$120:$E$120</c:f>
              <c:numCache>
                <c:formatCode>#\ ##0.0_ %_-;\-#\ ##0.0_ %_-;0.0_ %_-;@" %"_-</c:formatCode>
                <c:ptCount val="3"/>
                <c:pt idx="0">
                  <c:v>3.466510741572737E-2</c:v>
                </c:pt>
                <c:pt idx="1">
                  <c:v>2.0599186071575071E-2</c:v>
                </c:pt>
                <c:pt idx="2">
                  <c:v>3.766017806291333E-2</c:v>
                </c:pt>
              </c:numCache>
            </c:numRef>
          </c:val>
          <c:extLst>
            <c:ext xmlns:c16="http://schemas.microsoft.com/office/drawing/2014/chart" uri="{C3380CC4-5D6E-409C-BE32-E72D297353CC}">
              <c16:uniqueId val="{00000051-8DB0-44EA-8879-CCB847752A8A}"/>
            </c:ext>
          </c:extLst>
        </c:ser>
        <c:ser>
          <c:idx val="7"/>
          <c:order val="7"/>
          <c:tx>
            <c:strRef>
              <c:f>'TRH Q+'!$B$121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8DB0-44EA-8879-CCB847752A8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8DB0-44EA-8879-CCB847752A8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8DB0-44EA-8879-CCB847752A8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8DB0-44EA-8879-CCB847752A8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8DB0-44EA-8879-CCB847752A8A}"/>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8DB0-44EA-8879-CCB847752A8A}"/>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8DB0-44EA-8879-CCB847752A8A}"/>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8DB0-44EA-8879-CCB847752A8A}"/>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8DB0-44EA-8879-CCB847752A8A}"/>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8DB0-44EA-8879-CCB847752A8A}"/>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8DB0-44EA-8879-CCB847752A8A}"/>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Q+'!$C$87:$E$87</c:f>
              <c:strCache>
                <c:ptCount val="3"/>
                <c:pt idx="0">
                  <c:v>Celkem</c:v>
                </c:pt>
                <c:pt idx="1">
                  <c:v>ŽP</c:v>
                </c:pt>
                <c:pt idx="2">
                  <c:v>NŽP</c:v>
                </c:pt>
              </c:strCache>
            </c:strRef>
          </c:cat>
          <c:val>
            <c:numRef>
              <c:f>'TRH Q+'!$C$121:$E$121</c:f>
              <c:numCache>
                <c:formatCode>#\ ##0.0_ %_-;\-#\ ##0.0_ %_-;0.0_ %_-;@" %"_-</c:formatCode>
                <c:ptCount val="3"/>
                <c:pt idx="0">
                  <c:v>4.3299845315236452E-2</c:v>
                </c:pt>
                <c:pt idx="1">
                  <c:v>3.2257469878842038E-2</c:v>
                </c:pt>
                <c:pt idx="2">
                  <c:v>4.560142317454674E-2</c:v>
                </c:pt>
              </c:numCache>
            </c:numRef>
          </c:val>
          <c:extLst>
            <c:ext xmlns:c16="http://schemas.microsoft.com/office/drawing/2014/chart" uri="{C3380CC4-5D6E-409C-BE32-E72D297353CC}">
              <c16:uniqueId val="{0000005D-8DB0-44EA-8879-CCB847752A8A}"/>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DC62-4213-A625-7724F4D1149F}"/>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DC62-4213-A625-7724F4D1149F}"/>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DC62-4213-A625-7724F4D1149F}"/>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DC62-4213-A625-7724F4D1149F}"/>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Q+'!$D$7:$E$7</c:f>
              <c:strCache>
                <c:ptCount val="2"/>
                <c:pt idx="0">
                  <c:v>ŽP</c:v>
                </c:pt>
                <c:pt idx="1">
                  <c:v>NŽP</c:v>
                </c:pt>
              </c:strCache>
            </c:strRef>
          </c:cat>
          <c:val>
            <c:numRef>
              <c:f>'TRH Q+'!$D$25:$E$25</c:f>
              <c:numCache>
                <c:formatCode>#\ ##0_ </c:formatCode>
                <c:ptCount val="2"/>
                <c:pt idx="0">
                  <c:v>14358572428</c:v>
                </c:pt>
                <c:pt idx="1">
                  <c:v>37913720996</c:v>
                </c:pt>
              </c:numCache>
            </c:numRef>
          </c:val>
          <c:extLst>
            <c:ext xmlns:c16="http://schemas.microsoft.com/office/drawing/2014/chart" uri="{C3380CC4-5D6E-409C-BE32-E72D297353CC}">
              <c16:uniqueId val="{00000004-DC62-4213-A625-7724F4D1149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Q+'!$B$105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04B-4C15-AD8D-68C087AC3222}"/>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04B-4C15-AD8D-68C087AC3222}"/>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904B-4C15-AD8D-68C087AC3222}"/>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904B-4C15-AD8D-68C087AC3222}"/>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Q+'!$D$87:$E$87</c:f>
              <c:strCache>
                <c:ptCount val="2"/>
                <c:pt idx="0">
                  <c:v>ŽP</c:v>
                </c:pt>
                <c:pt idx="1">
                  <c:v>NŽP</c:v>
                </c:pt>
              </c:strCache>
            </c:strRef>
          </c:cat>
          <c:val>
            <c:numRef>
              <c:f>'TRH Q+'!$D$105:$E$105</c:f>
              <c:numCache>
                <c:formatCode>#\ ##0_ </c:formatCode>
                <c:ptCount val="2"/>
                <c:pt idx="0">
                  <c:v>5151836</c:v>
                </c:pt>
                <c:pt idx="1">
                  <c:v>25036695</c:v>
                </c:pt>
              </c:numCache>
            </c:numRef>
          </c:val>
          <c:extLst>
            <c:ext xmlns:c16="http://schemas.microsoft.com/office/drawing/2014/chart" uri="{C3380CC4-5D6E-409C-BE32-E72D297353CC}">
              <c16:uniqueId val="{00000004-904B-4C15-AD8D-68C087AC322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Q+'!$B$185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2012-4AE5-8671-D17B0B9010A3}"/>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2012-4AE5-8671-D17B0B9010A3}"/>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2012-4AE5-8671-D17B0B9010A3}"/>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2012-4AE5-8671-D17B0B9010A3}"/>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2012-4AE5-8671-D17B0B9010A3}"/>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2012-4AE5-8671-D17B0B9010A3}"/>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2012-4AE5-8671-D17B0B9010A3}"/>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2012-4AE5-8671-D17B0B9010A3}"/>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Q+'!$C$185:$F$185</c:f>
              <c:numCache>
                <c:formatCode>#\ ##0_ </c:formatCode>
                <c:ptCount val="4"/>
                <c:pt idx="0">
                  <c:v>3018704278</c:v>
                </c:pt>
                <c:pt idx="1">
                  <c:v>4024972741</c:v>
                </c:pt>
                <c:pt idx="2">
                  <c:v>4880593427</c:v>
                </c:pt>
                <c:pt idx="3">
                  <c:v>2271533180</c:v>
                </c:pt>
              </c:numCache>
            </c:numRef>
          </c:val>
          <c:extLst>
            <c:ext xmlns:c16="http://schemas.microsoft.com/office/drawing/2014/chart" uri="{C3380CC4-5D6E-409C-BE32-E72D297353CC}">
              <c16:uniqueId val="{00000008-2012-4AE5-8671-D17B0B9010A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Q+'!$B$345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6819-4275-BC37-89D98C939575}"/>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6819-4275-BC37-89D98C939575}"/>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6819-4275-BC37-89D98C939575}"/>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6819-4275-BC37-89D98C939575}"/>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6819-4275-BC37-89D98C939575}"/>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6819-4275-BC37-89D98C939575}"/>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6819-4275-BC37-89D98C939575}"/>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6819-4275-BC37-89D98C939575}"/>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6819-4275-BC37-89D98C939575}"/>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6819-4275-BC37-89D98C939575}"/>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6819-4275-BC37-89D98C939575}"/>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6819-4275-BC37-89D98C939575}"/>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Q+'!$C$345:$H$345</c:f>
              <c:numCache>
                <c:formatCode>#\ ##0_ </c:formatCode>
                <c:ptCount val="6"/>
                <c:pt idx="0">
                  <c:v>9233338099</c:v>
                </c:pt>
                <c:pt idx="1">
                  <c:v>9661149279</c:v>
                </c:pt>
                <c:pt idx="2">
                  <c:v>9912714527</c:v>
                </c:pt>
                <c:pt idx="3">
                  <c:v>3160630790</c:v>
                </c:pt>
                <c:pt idx="4">
                  <c:v>3364742853</c:v>
                </c:pt>
                <c:pt idx="5">
                  <c:v>2530252250</c:v>
                </c:pt>
              </c:numCache>
            </c:numRef>
          </c:val>
          <c:extLst>
            <c:ext xmlns:c16="http://schemas.microsoft.com/office/drawing/2014/chart" uri="{C3380CC4-5D6E-409C-BE32-E72D297353CC}">
              <c16:uniqueId val="{0000000C-6819-4275-BC37-89D98C939575}"/>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Q+'!$B$338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B591-4A52-90BB-52C818385B7D}"/>
              </c:ext>
            </c:extLst>
          </c:dPt>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Q+'!$C$338:$H$338</c:f>
              <c:numCache>
                <c:formatCode>#\ ##0_ </c:formatCode>
                <c:ptCount val="6"/>
                <c:pt idx="0">
                  <c:v>7865728514</c:v>
                </c:pt>
                <c:pt idx="1">
                  <c:v>7517576231</c:v>
                </c:pt>
                <c:pt idx="2">
                  <c:v>8348484761</c:v>
                </c:pt>
                <c:pt idx="3">
                  <c:v>2614695350</c:v>
                </c:pt>
                <c:pt idx="4">
                  <c:v>2943964635</c:v>
                </c:pt>
                <c:pt idx="5">
                  <c:v>2372463423</c:v>
                </c:pt>
              </c:numCache>
            </c:numRef>
          </c:val>
          <c:extLst>
            <c:ext xmlns:c16="http://schemas.microsoft.com/office/drawing/2014/chart" uri="{C3380CC4-5D6E-409C-BE32-E72D297353CC}">
              <c16:uniqueId val="{0000000A-B591-4A52-90BB-52C818385B7D}"/>
            </c:ext>
          </c:extLst>
        </c:ser>
        <c:ser>
          <c:idx val="1"/>
          <c:order val="1"/>
          <c:tx>
            <c:strRef>
              <c:f>'TRH Q+'!$B$339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591-4A52-90BB-52C818385B7D}"/>
              </c:ext>
            </c:extLst>
          </c:dPt>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Q+'!$C$339:$H$339</c:f>
              <c:numCache>
                <c:formatCode>#\ ##0_ </c:formatCode>
                <c:ptCount val="6"/>
                <c:pt idx="0">
                  <c:v>7799168776</c:v>
                </c:pt>
                <c:pt idx="1">
                  <c:v>7660735517</c:v>
                </c:pt>
                <c:pt idx="2">
                  <c:v>8055098307</c:v>
                </c:pt>
                <c:pt idx="3">
                  <c:v>2443193641</c:v>
                </c:pt>
                <c:pt idx="4">
                  <c:v>2902392896</c:v>
                </c:pt>
                <c:pt idx="5">
                  <c:v>1775478900</c:v>
                </c:pt>
              </c:numCache>
            </c:numRef>
          </c:val>
          <c:extLst>
            <c:ext xmlns:c16="http://schemas.microsoft.com/office/drawing/2014/chart" uri="{C3380CC4-5D6E-409C-BE32-E72D297353CC}">
              <c16:uniqueId val="{00000015-B591-4A52-90BB-52C818385B7D}"/>
            </c:ext>
          </c:extLst>
        </c:ser>
        <c:ser>
          <c:idx val="2"/>
          <c:order val="2"/>
          <c:tx>
            <c:strRef>
              <c:f>'TRH Q+'!$B$340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B591-4A52-90BB-52C818385B7D}"/>
              </c:ext>
            </c:extLst>
          </c:dPt>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Q+'!$C$340:$H$340</c:f>
              <c:numCache>
                <c:formatCode>#\ ##0_ </c:formatCode>
                <c:ptCount val="6"/>
                <c:pt idx="0">
                  <c:v>8443973372</c:v>
                </c:pt>
                <c:pt idx="1">
                  <c:v>8129584542</c:v>
                </c:pt>
                <c:pt idx="2">
                  <c:v>9911421362</c:v>
                </c:pt>
                <c:pt idx="3">
                  <c:v>3639463937</c:v>
                </c:pt>
                <c:pt idx="4">
                  <c:v>3020191691</c:v>
                </c:pt>
                <c:pt idx="5">
                  <c:v>2468937434</c:v>
                </c:pt>
              </c:numCache>
            </c:numRef>
          </c:val>
          <c:extLst>
            <c:ext xmlns:c16="http://schemas.microsoft.com/office/drawing/2014/chart" uri="{C3380CC4-5D6E-409C-BE32-E72D297353CC}">
              <c16:uniqueId val="{00000020-B591-4A52-90BB-52C818385B7D}"/>
            </c:ext>
          </c:extLst>
        </c:ser>
        <c:ser>
          <c:idx val="3"/>
          <c:order val="3"/>
          <c:tx>
            <c:strRef>
              <c:f>'TRH Q+'!$B$341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591-4A52-90BB-52C818385B7D}"/>
              </c:ext>
            </c:extLst>
          </c:dPt>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Q+'!$C$341:$H$341</c:f>
              <c:numCache>
                <c:formatCode>#\ ##0_ </c:formatCode>
                <c:ptCount val="6"/>
                <c:pt idx="0">
                  <c:v>8731181782</c:v>
                </c:pt>
                <c:pt idx="1">
                  <c:v>8703304375</c:v>
                </c:pt>
                <c:pt idx="2">
                  <c:v>9127718330</c:v>
                </c:pt>
                <c:pt idx="3">
                  <c:v>2952920409</c:v>
                </c:pt>
                <c:pt idx="4">
                  <c:v>3040159096</c:v>
                </c:pt>
                <c:pt idx="5">
                  <c:v>2197829263</c:v>
                </c:pt>
              </c:numCache>
            </c:numRef>
          </c:val>
          <c:extLst>
            <c:ext xmlns:c16="http://schemas.microsoft.com/office/drawing/2014/chart" uri="{C3380CC4-5D6E-409C-BE32-E72D297353CC}">
              <c16:uniqueId val="{0000002B-B591-4A52-90BB-52C818385B7D}"/>
            </c:ext>
          </c:extLst>
        </c:ser>
        <c:ser>
          <c:idx val="4"/>
          <c:order val="4"/>
          <c:tx>
            <c:strRef>
              <c:f>'TRH Q+'!$B$342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B591-4A52-90BB-52C818385B7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591-4A52-90BB-52C818385B7D}"/>
              </c:ext>
            </c:extLst>
          </c:dPt>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Q+'!$C$342:$H$342</c:f>
              <c:numCache>
                <c:formatCode>#\ ##0_ </c:formatCode>
                <c:ptCount val="6"/>
                <c:pt idx="0">
                  <c:v>8240723843</c:v>
                </c:pt>
                <c:pt idx="1">
                  <c:v>8382319950</c:v>
                </c:pt>
                <c:pt idx="2">
                  <c:v>9546405891</c:v>
                </c:pt>
                <c:pt idx="3">
                  <c:v>2857373856</c:v>
                </c:pt>
                <c:pt idx="4">
                  <c:v>3114589973</c:v>
                </c:pt>
                <c:pt idx="5">
                  <c:v>2618580565</c:v>
                </c:pt>
              </c:numCache>
            </c:numRef>
          </c:val>
          <c:extLst>
            <c:ext xmlns:c16="http://schemas.microsoft.com/office/drawing/2014/chart" uri="{C3380CC4-5D6E-409C-BE32-E72D297353CC}">
              <c16:uniqueId val="{00000037-B591-4A52-90BB-52C818385B7D}"/>
            </c:ext>
          </c:extLst>
        </c:ser>
        <c:ser>
          <c:idx val="5"/>
          <c:order val="5"/>
          <c:tx>
            <c:strRef>
              <c:f>'TRH Q+'!$B$343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B591-4A52-90BB-52C818385B7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B591-4A52-90BB-52C818385B7D}"/>
              </c:ext>
            </c:extLst>
          </c:dPt>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Q+'!$C$343:$H$343</c:f>
              <c:numCache>
                <c:formatCode>#\ ##0_ </c:formatCode>
                <c:ptCount val="6"/>
                <c:pt idx="0">
                  <c:v>8258371829</c:v>
                </c:pt>
                <c:pt idx="1">
                  <c:v>8649936713</c:v>
                </c:pt>
                <c:pt idx="2">
                  <c:v>8755324957</c:v>
                </c:pt>
                <c:pt idx="3">
                  <c:v>2655229670</c:v>
                </c:pt>
                <c:pt idx="4">
                  <c:v>3580824149</c:v>
                </c:pt>
                <c:pt idx="5">
                  <c:v>2116059494</c:v>
                </c:pt>
              </c:numCache>
            </c:numRef>
          </c:val>
          <c:extLst>
            <c:ext xmlns:c16="http://schemas.microsoft.com/office/drawing/2014/chart" uri="{C3380CC4-5D6E-409C-BE32-E72D297353CC}">
              <c16:uniqueId val="{00000043-B591-4A52-90BB-52C818385B7D}"/>
            </c:ext>
          </c:extLst>
        </c:ser>
        <c:ser>
          <c:idx val="6"/>
          <c:order val="6"/>
          <c:tx>
            <c:strRef>
              <c:f>'TRH Q+'!$B$344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B591-4A52-90BB-52C818385B7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591-4A52-90BB-52C818385B7D}"/>
              </c:ext>
            </c:extLst>
          </c:dPt>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Q+'!$C$344:$H$344</c:f>
              <c:numCache>
                <c:formatCode>#\ ##0_ </c:formatCode>
                <c:ptCount val="6"/>
                <c:pt idx="0">
                  <c:v>8924729363</c:v>
                </c:pt>
                <c:pt idx="1">
                  <c:v>9223870702</c:v>
                </c:pt>
                <c:pt idx="2">
                  <c:v>11004186309</c:v>
                </c:pt>
                <c:pt idx="3">
                  <c:v>3919481795</c:v>
                </c:pt>
                <c:pt idx="4">
                  <c:v>3344585883</c:v>
                </c:pt>
                <c:pt idx="5">
                  <c:v>2861918137</c:v>
                </c:pt>
              </c:numCache>
            </c:numRef>
          </c:val>
          <c:extLst>
            <c:ext xmlns:c16="http://schemas.microsoft.com/office/drawing/2014/chart" uri="{C3380CC4-5D6E-409C-BE32-E72D297353CC}">
              <c16:uniqueId val="{0000004F-B591-4A52-90BB-52C818385B7D}"/>
            </c:ext>
          </c:extLst>
        </c:ser>
        <c:ser>
          <c:idx val="7"/>
          <c:order val="7"/>
          <c:tx>
            <c:strRef>
              <c:f>'TRH Q+'!$B$345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B591-4A52-90BB-52C818385B7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B591-4A52-90BB-52C818385B7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B591-4A52-90BB-52C818385B7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B591-4A52-90BB-52C818385B7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B591-4A52-90BB-52C818385B7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B591-4A52-90BB-52C818385B7D}"/>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B591-4A52-90BB-52C818385B7D}"/>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B591-4A52-90BB-52C818385B7D}"/>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B591-4A52-90BB-52C818385B7D}"/>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B591-4A52-90BB-52C818385B7D}"/>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B591-4A52-90BB-52C818385B7D}"/>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B591-4A52-90BB-52C818385B7D}"/>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Q+'!$C$345:$H$345</c:f>
              <c:numCache>
                <c:formatCode>#\ ##0_ </c:formatCode>
                <c:ptCount val="6"/>
                <c:pt idx="0">
                  <c:v>9233338099</c:v>
                </c:pt>
                <c:pt idx="1">
                  <c:v>9661149279</c:v>
                </c:pt>
                <c:pt idx="2">
                  <c:v>9912714527</c:v>
                </c:pt>
                <c:pt idx="3">
                  <c:v>3160630790</c:v>
                </c:pt>
                <c:pt idx="4">
                  <c:v>3364742853</c:v>
                </c:pt>
                <c:pt idx="5">
                  <c:v>2530252250</c:v>
                </c:pt>
              </c:numCache>
            </c:numRef>
          </c:val>
          <c:extLst>
            <c:ext xmlns:c16="http://schemas.microsoft.com/office/drawing/2014/chart" uri="{C3380CC4-5D6E-409C-BE32-E72D297353CC}">
              <c16:uniqueId val="{0000005B-B591-4A52-90BB-52C818385B7D}"/>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Q+'!$B$354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DB6F-4E10-868F-C119937C8F0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DB6F-4E10-868F-C119937C8F09}"/>
              </c:ext>
            </c:extLst>
          </c:dPt>
          <c:dLbls>
            <c:delete val="1"/>
          </c:dLbls>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Q+'!$C$354:$H$354</c:f>
              <c:numCache>
                <c:formatCode>#\ ##0.0_ %_-;\-#\ ##0.0_ %_-;0.0_ %_-;@" %"_-</c:formatCode>
                <c:ptCount val="6"/>
                <c:pt idx="0">
                  <c:v>5.282565321087862E-2</c:v>
                </c:pt>
                <c:pt idx="1">
                  <c:v>9.7490543761146631E-2</c:v>
                </c:pt>
                <c:pt idx="2">
                  <c:v>8.4873443198309362E-2</c:v>
                </c:pt>
                <c:pt idx="3">
                  <c:v>0.1028551866045555</c:v>
                </c:pt>
                <c:pt idx="4">
                  <c:v>-5.2297366572218174E-2</c:v>
                </c:pt>
                <c:pt idx="5">
                  <c:v>0.20932407888516535</c:v>
                </c:pt>
              </c:numCache>
            </c:numRef>
          </c:val>
          <c:extLst>
            <c:ext xmlns:c16="http://schemas.microsoft.com/office/drawing/2014/chart" uri="{C3380CC4-5D6E-409C-BE32-E72D297353CC}">
              <c16:uniqueId val="{0000000B-DB6F-4E10-868F-C119937C8F09}"/>
            </c:ext>
          </c:extLst>
        </c:ser>
        <c:ser>
          <c:idx val="1"/>
          <c:order val="1"/>
          <c:tx>
            <c:strRef>
              <c:f>'TRH Q+'!$B$355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DB6F-4E10-868F-C119937C8F0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DB6F-4E10-868F-C119937C8F09}"/>
              </c:ext>
            </c:extLst>
          </c:dPt>
          <c:dLbls>
            <c:delete val="1"/>
          </c:dLbls>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Q+'!$C$355:$H$355</c:f>
              <c:numCache>
                <c:formatCode>#\ ##0.0_ %_-;\-#\ ##0.0_ %_-;0.0_ %_-;@" %"_-</c:formatCode>
                <c:ptCount val="6"/>
                <c:pt idx="0">
                  <c:v>9.8652190686007613E-2</c:v>
                </c:pt>
                <c:pt idx="1">
                  <c:v>0.16571441264713616</c:v>
                </c:pt>
                <c:pt idx="2">
                  <c:v>9.511896228968264E-2</c:v>
                </c:pt>
                <c:pt idx="3">
                  <c:v>6.7337714392683434E-2</c:v>
                </c:pt>
                <c:pt idx="4">
                  <c:v>7.1582679828964935E-2</c:v>
                </c:pt>
                <c:pt idx="5">
                  <c:v>0.15471776537491455</c:v>
                </c:pt>
              </c:numCache>
            </c:numRef>
          </c:val>
          <c:extLst>
            <c:ext xmlns:c16="http://schemas.microsoft.com/office/drawing/2014/chart" uri="{C3380CC4-5D6E-409C-BE32-E72D297353CC}">
              <c16:uniqueId val="{00000017-DB6F-4E10-868F-C119937C8F09}"/>
            </c:ext>
          </c:extLst>
        </c:ser>
        <c:ser>
          <c:idx val="2"/>
          <c:order val="2"/>
          <c:tx>
            <c:strRef>
              <c:f>'TRH Q+'!$B$356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DB6F-4E10-868F-C119937C8F0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DB6F-4E10-868F-C119937C8F09}"/>
              </c:ext>
            </c:extLst>
          </c:dPt>
          <c:dLbls>
            <c:delete val="1"/>
          </c:dLbls>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Q+'!$C$356:$H$356</c:f>
              <c:numCache>
                <c:formatCode>#\ ##0.0_ %_-;\-#\ ##0.0_ %_-;0.0_ %_-;@" %"_-</c:formatCode>
                <c:ptCount val="6"/>
                <c:pt idx="0">
                  <c:v>5.5991073452700935E-2</c:v>
                </c:pt>
                <c:pt idx="1">
                  <c:v>0.12160594428285743</c:v>
                </c:pt>
                <c:pt idx="2">
                  <c:v>5.7823475841282557E-2</c:v>
                </c:pt>
                <c:pt idx="3">
                  <c:v>8.167387288933714E-2</c:v>
                </c:pt>
                <c:pt idx="4">
                  <c:v>6.1642190192339408E-2</c:v>
                </c:pt>
                <c:pt idx="5">
                  <c:v>0.14162386916735481</c:v>
                </c:pt>
              </c:numCache>
            </c:numRef>
          </c:val>
          <c:extLst>
            <c:ext xmlns:c16="http://schemas.microsoft.com/office/drawing/2014/chart" uri="{C3380CC4-5D6E-409C-BE32-E72D297353CC}">
              <c16:uniqueId val="{00000023-DB6F-4E10-868F-C119937C8F09}"/>
            </c:ext>
          </c:extLst>
        </c:ser>
        <c:ser>
          <c:idx val="3"/>
          <c:order val="3"/>
          <c:tx>
            <c:strRef>
              <c:f>'TRH Q+'!$B$357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DB6F-4E10-868F-C119937C8F0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DB6F-4E10-868F-C119937C8F09}"/>
              </c:ext>
            </c:extLst>
          </c:dPt>
          <c:dLbls>
            <c:delete val="1"/>
          </c:dLbls>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Q+'!$C$357:$H$357</c:f>
              <c:numCache>
                <c:formatCode>#\ ##0.0_ %_-;\-#\ ##0.0_ %_-;0.0_ %_-;@" %"_-</c:formatCode>
                <c:ptCount val="6"/>
                <c:pt idx="0">
                  <c:v>4.9741898458334877E-2</c:v>
                </c:pt>
                <c:pt idx="1">
                  <c:v>0.12132112703224429</c:v>
                </c:pt>
                <c:pt idx="2">
                  <c:v>0.11057885971816317</c:v>
                </c:pt>
                <c:pt idx="3">
                  <c:v>8.0241125492717114E-2</c:v>
                </c:pt>
                <c:pt idx="4">
                  <c:v>5.8460991947164587E-2</c:v>
                </c:pt>
                <c:pt idx="5">
                  <c:v>7.0328068098252539E-2</c:v>
                </c:pt>
              </c:numCache>
            </c:numRef>
          </c:val>
          <c:extLst>
            <c:ext xmlns:c16="http://schemas.microsoft.com/office/drawing/2014/chart" uri="{C3380CC4-5D6E-409C-BE32-E72D297353CC}">
              <c16:uniqueId val="{0000002F-DB6F-4E10-868F-C119937C8F09}"/>
            </c:ext>
          </c:extLst>
        </c:ser>
        <c:ser>
          <c:idx val="4"/>
          <c:order val="4"/>
          <c:tx>
            <c:strRef>
              <c:f>'TRH Q+'!$B$358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DB6F-4E10-868F-C119937C8F09}"/>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DB6F-4E10-868F-C119937C8F09}"/>
              </c:ext>
            </c:extLst>
          </c:dPt>
          <c:dLbls>
            <c:delete val="1"/>
          </c:dLbls>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Q+'!$C$358:$H$358</c:f>
              <c:numCache>
                <c:formatCode>#\ ##0.0_ %_-;\-#\ ##0.0_ %_-;0.0_ %_-;@" %"_-</c:formatCode>
                <c:ptCount val="6"/>
                <c:pt idx="0">
                  <c:v>4.7674583267469206E-2</c:v>
                </c:pt>
                <c:pt idx="1">
                  <c:v>0.11502959097828391</c:v>
                </c:pt>
                <c:pt idx="2">
                  <c:v>0.14348964683939958</c:v>
                </c:pt>
                <c:pt idx="3">
                  <c:v>9.2813300792384812E-2</c:v>
                </c:pt>
                <c:pt idx="4">
                  <c:v>5.7957672443303743E-2</c:v>
                </c:pt>
                <c:pt idx="5">
                  <c:v>0.1037390670026781</c:v>
                </c:pt>
              </c:numCache>
            </c:numRef>
          </c:val>
          <c:extLst>
            <c:ext xmlns:c16="http://schemas.microsoft.com/office/drawing/2014/chart" uri="{C3380CC4-5D6E-409C-BE32-E72D297353CC}">
              <c16:uniqueId val="{0000003B-DB6F-4E10-868F-C119937C8F09}"/>
            </c:ext>
          </c:extLst>
        </c:ser>
        <c:ser>
          <c:idx val="5"/>
          <c:order val="5"/>
          <c:tx>
            <c:strRef>
              <c:f>'TRH Q+'!$B$359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DB6F-4E10-868F-C119937C8F09}"/>
              </c:ext>
            </c:extLst>
          </c:dPt>
          <c:dLbls>
            <c:delete val="1"/>
          </c:dLbls>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Q+'!$C$359:$H$359</c:f>
              <c:numCache>
                <c:formatCode>#\ ##0.0_ %_-;\-#\ ##0.0_ %_-;0.0_ %_-;@" %"_-</c:formatCode>
                <c:ptCount val="6"/>
                <c:pt idx="0">
                  <c:v>5.8878460793550635E-2</c:v>
                </c:pt>
                <c:pt idx="1">
                  <c:v>0.1291261385809308</c:v>
                </c:pt>
                <c:pt idx="2">
                  <c:v>8.6929621875811547E-2</c:v>
                </c:pt>
                <c:pt idx="3">
                  <c:v>8.6786419807974635E-2</c:v>
                </c:pt>
                <c:pt idx="4">
                  <c:v>0.23374893658780516</c:v>
                </c:pt>
                <c:pt idx="5">
                  <c:v>0.1918246361587288</c:v>
                </c:pt>
              </c:numCache>
            </c:numRef>
          </c:val>
          <c:extLst>
            <c:ext xmlns:c16="http://schemas.microsoft.com/office/drawing/2014/chart" uri="{C3380CC4-5D6E-409C-BE32-E72D297353CC}">
              <c16:uniqueId val="{00000046-DB6F-4E10-868F-C119937C8F09}"/>
            </c:ext>
          </c:extLst>
        </c:ser>
        <c:ser>
          <c:idx val="6"/>
          <c:order val="6"/>
          <c:tx>
            <c:strRef>
              <c:f>'TRH Q+'!$B$360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DB6F-4E10-868F-C119937C8F09}"/>
              </c:ext>
            </c:extLst>
          </c:dPt>
          <c:dLbls>
            <c:delete val="1"/>
          </c:dLbls>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Q+'!$C$360:$H$360</c:f>
              <c:numCache>
                <c:formatCode>#\ ##0.0_ %_-;\-#\ ##0.0_ %_-;0.0_ %_-;@" %"_-</c:formatCode>
                <c:ptCount val="6"/>
                <c:pt idx="0">
                  <c:v>5.6934806615351885E-2</c:v>
                </c:pt>
                <c:pt idx="1">
                  <c:v>0.13460542225086325</c:v>
                </c:pt>
                <c:pt idx="2">
                  <c:v>0.11025310165801416</c:v>
                </c:pt>
                <c:pt idx="3">
                  <c:v>7.6939313824007316E-2</c:v>
                </c:pt>
                <c:pt idx="4">
                  <c:v>0.10740847773559414</c:v>
                </c:pt>
                <c:pt idx="5">
                  <c:v>0.15916997230801444</c:v>
                </c:pt>
              </c:numCache>
            </c:numRef>
          </c:val>
          <c:extLst>
            <c:ext xmlns:c16="http://schemas.microsoft.com/office/drawing/2014/chart" uri="{C3380CC4-5D6E-409C-BE32-E72D297353CC}">
              <c16:uniqueId val="{00000051-DB6F-4E10-868F-C119937C8F09}"/>
            </c:ext>
          </c:extLst>
        </c:ser>
        <c:ser>
          <c:idx val="7"/>
          <c:order val="7"/>
          <c:tx>
            <c:strRef>
              <c:f>'TRH Q+'!$B$361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DB6F-4E10-868F-C119937C8F09}"/>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DB6F-4E10-868F-C119937C8F09}"/>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DB6F-4E10-868F-C119937C8F09}"/>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DB6F-4E10-868F-C119937C8F09}"/>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DB6F-4E10-868F-C119937C8F09}"/>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DB6F-4E10-868F-C119937C8F09}"/>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DB6F-4E10-868F-C119937C8F09}"/>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DB6F-4E10-868F-C119937C8F09}"/>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DB6F-4E10-868F-C119937C8F09}"/>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DB6F-4E10-868F-C119937C8F09}"/>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DB6F-4E10-868F-C119937C8F09}"/>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Q+'!$C$361:$H$361</c:f>
              <c:numCache>
                <c:formatCode>#\ ##0.0_ %_-;\-#\ ##0.0_ %_-;0.0_ %_-;@" %"_-</c:formatCode>
                <c:ptCount val="6"/>
                <c:pt idx="0">
                  <c:v>5.7512983870663836E-2</c:v>
                </c:pt>
                <c:pt idx="1">
                  <c:v>0.11005531493893095</c:v>
                </c:pt>
                <c:pt idx="2">
                  <c:v>8.6001360758466872E-2</c:v>
                </c:pt>
                <c:pt idx="3">
                  <c:v>7.034066355697699E-2</c:v>
                </c:pt>
                <c:pt idx="4">
                  <c:v>0.10676538521522172</c:v>
                </c:pt>
                <c:pt idx="5">
                  <c:v>0.15125059648457317</c:v>
                </c:pt>
              </c:numCache>
            </c:numRef>
          </c:val>
          <c:extLst>
            <c:ext xmlns:c16="http://schemas.microsoft.com/office/drawing/2014/chart" uri="{C3380CC4-5D6E-409C-BE32-E72D297353CC}">
              <c16:uniqueId val="{0000005D-DB6F-4E10-868F-C119937C8F09}"/>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Q+'!$B$274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7065-42E6-9764-4FC3C802D28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7065-42E6-9764-4FC3C802D282}"/>
              </c:ext>
            </c:extLst>
          </c:dPt>
          <c:dLbls>
            <c:delete val="1"/>
          </c:dLbls>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Q+'!$C$274:$F$274</c:f>
              <c:numCache>
                <c:formatCode>#\ ##0.0_ %_-;\-#\ ##0.0_ %_-;0.0_ %_-;@" %"_-</c:formatCode>
                <c:ptCount val="4"/>
                <c:pt idx="0">
                  <c:v>-8.476588534259577E-2</c:v>
                </c:pt>
                <c:pt idx="1">
                  <c:v>1.4307774601328038E-2</c:v>
                </c:pt>
                <c:pt idx="2">
                  <c:v>0.33832859914505731</c:v>
                </c:pt>
                <c:pt idx="3">
                  <c:v>8.7772127163864955E-2</c:v>
                </c:pt>
              </c:numCache>
            </c:numRef>
          </c:val>
          <c:extLst>
            <c:ext xmlns:c16="http://schemas.microsoft.com/office/drawing/2014/chart" uri="{C3380CC4-5D6E-409C-BE32-E72D297353CC}">
              <c16:uniqueId val="{0000000B-7065-42E6-9764-4FC3C802D282}"/>
            </c:ext>
          </c:extLst>
        </c:ser>
        <c:ser>
          <c:idx val="1"/>
          <c:order val="1"/>
          <c:tx>
            <c:strRef>
              <c:f>'TRH Q+'!$B$275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7065-42E6-9764-4FC3C802D28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7065-42E6-9764-4FC3C802D282}"/>
              </c:ext>
            </c:extLst>
          </c:dPt>
          <c:dLbls>
            <c:delete val="1"/>
          </c:dLbls>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Q+'!$C$275:$F$275</c:f>
              <c:numCache>
                <c:formatCode>#\ ##0.0_ %_-;\-#\ ##0.0_ %_-;0.0_ %_-;@" %"_-</c:formatCode>
                <c:ptCount val="4"/>
                <c:pt idx="0">
                  <c:v>-0.10303056307092429</c:v>
                </c:pt>
                <c:pt idx="1">
                  <c:v>-0.10940257671706211</c:v>
                </c:pt>
                <c:pt idx="2">
                  <c:v>6.9276522489920334E-2</c:v>
                </c:pt>
                <c:pt idx="3">
                  <c:v>7.9388792914669493E-2</c:v>
                </c:pt>
              </c:numCache>
            </c:numRef>
          </c:val>
          <c:extLst>
            <c:ext xmlns:c16="http://schemas.microsoft.com/office/drawing/2014/chart" uri="{C3380CC4-5D6E-409C-BE32-E72D297353CC}">
              <c16:uniqueId val="{00000017-7065-42E6-9764-4FC3C802D282}"/>
            </c:ext>
          </c:extLst>
        </c:ser>
        <c:ser>
          <c:idx val="2"/>
          <c:order val="2"/>
          <c:tx>
            <c:strRef>
              <c:f>'TRH Q+'!$B$276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7065-42E6-9764-4FC3C802D28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7065-42E6-9764-4FC3C802D282}"/>
              </c:ext>
            </c:extLst>
          </c:dPt>
          <c:dLbls>
            <c:delete val="1"/>
          </c:dLbls>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Q+'!$C$276:$F$276</c:f>
              <c:numCache>
                <c:formatCode>#\ ##0.0_ %_-;\-#\ ##0.0_ %_-;0.0_ %_-;@" %"_-</c:formatCode>
                <c:ptCount val="4"/>
                <c:pt idx="0">
                  <c:v>-9.4579295985386946E-2</c:v>
                </c:pt>
                <c:pt idx="1">
                  <c:v>-0.11677035307241024</c:v>
                </c:pt>
                <c:pt idx="2">
                  <c:v>7.0255244873011602E-2</c:v>
                </c:pt>
                <c:pt idx="3">
                  <c:v>8.0078656350975219E-2</c:v>
                </c:pt>
              </c:numCache>
            </c:numRef>
          </c:val>
          <c:extLst>
            <c:ext xmlns:c16="http://schemas.microsoft.com/office/drawing/2014/chart" uri="{C3380CC4-5D6E-409C-BE32-E72D297353CC}">
              <c16:uniqueId val="{00000023-7065-42E6-9764-4FC3C802D282}"/>
            </c:ext>
          </c:extLst>
        </c:ser>
        <c:ser>
          <c:idx val="3"/>
          <c:order val="3"/>
          <c:tx>
            <c:strRef>
              <c:f>'TRH Q+'!$B$277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7065-42E6-9764-4FC3C802D28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7065-42E6-9764-4FC3C802D282}"/>
              </c:ext>
            </c:extLst>
          </c:dPt>
          <c:dLbls>
            <c:delete val="1"/>
          </c:dLbls>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Q+'!$C$277:$F$277</c:f>
              <c:numCache>
                <c:formatCode>#\ ##0.0_ %_-;\-#\ ##0.0_ %_-;0.0_ %_-;@" %"_-</c:formatCode>
                <c:ptCount val="4"/>
                <c:pt idx="0">
                  <c:v>-8.6918593776886599E-2</c:v>
                </c:pt>
                <c:pt idx="1">
                  <c:v>-0.15143252198029344</c:v>
                </c:pt>
                <c:pt idx="2">
                  <c:v>6.2663010767070038E-3</c:v>
                </c:pt>
                <c:pt idx="3">
                  <c:v>7.2509043843435483E-2</c:v>
                </c:pt>
              </c:numCache>
            </c:numRef>
          </c:val>
          <c:extLst>
            <c:ext xmlns:c16="http://schemas.microsoft.com/office/drawing/2014/chart" uri="{C3380CC4-5D6E-409C-BE32-E72D297353CC}">
              <c16:uniqueId val="{0000002F-7065-42E6-9764-4FC3C802D282}"/>
            </c:ext>
          </c:extLst>
        </c:ser>
        <c:ser>
          <c:idx val="4"/>
          <c:order val="4"/>
          <c:tx>
            <c:strRef>
              <c:f>'TRH Q+'!$B$278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7065-42E6-9764-4FC3C802D28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7065-42E6-9764-4FC3C802D282}"/>
              </c:ext>
            </c:extLst>
          </c:dPt>
          <c:dLbls>
            <c:delete val="1"/>
          </c:dLbls>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Q+'!$C$278:$F$278</c:f>
              <c:numCache>
                <c:formatCode>#\ ##0.0_ %_-;\-#\ ##0.0_ %_-;0.0_ %_-;@" %"_-</c:formatCode>
                <c:ptCount val="4"/>
                <c:pt idx="0">
                  <c:v>-8.287746170678334E-2</c:v>
                </c:pt>
                <c:pt idx="1">
                  <c:v>-0.15408903084464887</c:v>
                </c:pt>
                <c:pt idx="2">
                  <c:v>1.3022749625523078E-2</c:v>
                </c:pt>
                <c:pt idx="3">
                  <c:v>8.0123259466704733E-2</c:v>
                </c:pt>
              </c:numCache>
            </c:numRef>
          </c:val>
          <c:extLst>
            <c:ext xmlns:c16="http://schemas.microsoft.com/office/drawing/2014/chart" uri="{C3380CC4-5D6E-409C-BE32-E72D297353CC}">
              <c16:uniqueId val="{0000003B-7065-42E6-9764-4FC3C802D282}"/>
            </c:ext>
          </c:extLst>
        </c:ser>
        <c:ser>
          <c:idx val="5"/>
          <c:order val="5"/>
          <c:tx>
            <c:strRef>
              <c:f>'TRH Q+'!$B$279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7065-42E6-9764-4FC3C802D282}"/>
              </c:ext>
            </c:extLst>
          </c:dPt>
          <c:dLbls>
            <c:delete val="1"/>
          </c:dLbls>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Q+'!$C$279:$F$279</c:f>
              <c:numCache>
                <c:formatCode>#\ ##0.0_ %_-;\-#\ ##0.0_ %_-;0.0_ %_-;@" %"_-</c:formatCode>
                <c:ptCount val="4"/>
                <c:pt idx="0">
                  <c:v>-0.18484269478730808</c:v>
                </c:pt>
                <c:pt idx="1">
                  <c:v>0.18811432791174298</c:v>
                </c:pt>
                <c:pt idx="2">
                  <c:v>6.8841144064786919E-2</c:v>
                </c:pt>
                <c:pt idx="3">
                  <c:v>0.12293910526624252</c:v>
                </c:pt>
              </c:numCache>
            </c:numRef>
          </c:val>
          <c:extLst>
            <c:ext xmlns:c16="http://schemas.microsoft.com/office/drawing/2014/chart" uri="{C3380CC4-5D6E-409C-BE32-E72D297353CC}">
              <c16:uniqueId val="{00000046-7065-42E6-9764-4FC3C802D282}"/>
            </c:ext>
          </c:extLst>
        </c:ser>
        <c:ser>
          <c:idx val="6"/>
          <c:order val="6"/>
          <c:tx>
            <c:strRef>
              <c:f>'TRH Q+'!$B$280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7065-42E6-9764-4FC3C802D282}"/>
              </c:ext>
            </c:extLst>
          </c:dPt>
          <c:dLbls>
            <c:delete val="1"/>
          </c:dLbls>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Q+'!$C$280:$F$280</c:f>
              <c:numCache>
                <c:formatCode>#\ ##0.0_ %_-;\-#\ ##0.0_ %_-;0.0_ %_-;@" %"_-</c:formatCode>
                <c:ptCount val="4"/>
                <c:pt idx="0">
                  <c:v>-0.10620393269815531</c:v>
                </c:pt>
                <c:pt idx="1">
                  <c:v>0.11027470930447003</c:v>
                </c:pt>
                <c:pt idx="2">
                  <c:v>7.8091514544546881E-2</c:v>
                </c:pt>
                <c:pt idx="3">
                  <c:v>0.10827364039293497</c:v>
                </c:pt>
              </c:numCache>
            </c:numRef>
          </c:val>
          <c:extLst>
            <c:ext xmlns:c16="http://schemas.microsoft.com/office/drawing/2014/chart" uri="{C3380CC4-5D6E-409C-BE32-E72D297353CC}">
              <c16:uniqueId val="{00000051-7065-42E6-9764-4FC3C802D282}"/>
            </c:ext>
          </c:extLst>
        </c:ser>
        <c:ser>
          <c:idx val="7"/>
          <c:order val="7"/>
          <c:tx>
            <c:strRef>
              <c:f>'TRH Q+'!$B$281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7065-42E6-9764-4FC3C802D28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7065-42E6-9764-4FC3C802D28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7065-42E6-9764-4FC3C802D28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7065-42E6-9764-4FC3C802D28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7065-42E6-9764-4FC3C802D282}"/>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7065-42E6-9764-4FC3C802D282}"/>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7065-42E6-9764-4FC3C802D282}"/>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7065-42E6-9764-4FC3C802D282}"/>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7065-42E6-9764-4FC3C802D282}"/>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7065-42E6-9764-4FC3C802D282}"/>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7065-42E6-9764-4FC3C802D282}"/>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Q+'!$C$281:$F$281</c:f>
              <c:numCache>
                <c:formatCode>#\ ##0.0_ %_-;\-#\ ##0.0_ %_-;0.0_ %_-;@" %"_-</c:formatCode>
                <c:ptCount val="4"/>
                <c:pt idx="0">
                  <c:v>-0.11762745824224685</c:v>
                </c:pt>
                <c:pt idx="1">
                  <c:v>0.16953434149127466</c:v>
                </c:pt>
                <c:pt idx="2">
                  <c:v>8.259678806044457E-2</c:v>
                </c:pt>
                <c:pt idx="3">
                  <c:v>0.10210495700227029</c:v>
                </c:pt>
              </c:numCache>
            </c:numRef>
          </c:val>
          <c:extLst>
            <c:ext xmlns:c16="http://schemas.microsoft.com/office/drawing/2014/chart" uri="{C3380CC4-5D6E-409C-BE32-E72D297353CC}">
              <c16:uniqueId val="{0000005D-7065-42E6-9764-4FC3C802D282}"/>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Q+'!$B$265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1850-4027-801F-B54E85A9D1AA}"/>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1850-4027-801F-B54E85A9D1AA}"/>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1850-4027-801F-B54E85A9D1AA}"/>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1850-4027-801F-B54E85A9D1AA}"/>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1850-4027-801F-B54E85A9D1AA}"/>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1850-4027-801F-B54E85A9D1AA}"/>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1850-4027-801F-B54E85A9D1AA}"/>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1850-4027-801F-B54E85A9D1AA}"/>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Q+'!$C$265:$F$265</c:f>
              <c:numCache>
                <c:formatCode>#\ ##0_ </c:formatCode>
                <c:ptCount val="4"/>
                <c:pt idx="0">
                  <c:v>1615340</c:v>
                </c:pt>
                <c:pt idx="1">
                  <c:v>1490768</c:v>
                </c:pt>
                <c:pt idx="2">
                  <c:v>1791846</c:v>
                </c:pt>
                <c:pt idx="3">
                  <c:v>253882</c:v>
                </c:pt>
              </c:numCache>
            </c:numRef>
          </c:val>
          <c:extLst>
            <c:ext xmlns:c16="http://schemas.microsoft.com/office/drawing/2014/chart" uri="{C3380CC4-5D6E-409C-BE32-E72D297353CC}">
              <c16:uniqueId val="{00000008-1850-4027-801F-B54E85A9D1A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TRH!$B$114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C47F-4B71-BAB0-1BA7F47AED2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C47F-4B71-BAB0-1BA7F47AED2D}"/>
              </c:ext>
            </c:extLst>
          </c:dPt>
          <c:dLbls>
            <c:delete val="1"/>
          </c:dLbls>
          <c:cat>
            <c:strRef>
              <c:f>TRH!$C$87:$E$87</c:f>
              <c:strCache>
                <c:ptCount val="3"/>
                <c:pt idx="0">
                  <c:v>Celkem</c:v>
                </c:pt>
                <c:pt idx="1">
                  <c:v>ŽP</c:v>
                </c:pt>
                <c:pt idx="2">
                  <c:v>NŽP</c:v>
                </c:pt>
              </c:strCache>
            </c:strRef>
          </c:cat>
          <c:val>
            <c:numRef>
              <c:f>TRH!$C$114:$E$114</c:f>
              <c:numCache>
                <c:formatCode>#\ ##0.0_ %_-;\-#\ ##0.0_ %_-;0.0_ %_-;@" %"_-</c:formatCode>
                <c:ptCount val="3"/>
                <c:pt idx="0">
                  <c:v>5.4012952430171346E-2</c:v>
                </c:pt>
                <c:pt idx="1">
                  <c:v>5.5731621085330696E-2</c:v>
                </c:pt>
                <c:pt idx="2">
                  <c:v>5.3631458664773923E-2</c:v>
                </c:pt>
              </c:numCache>
            </c:numRef>
          </c:val>
          <c:extLst>
            <c:ext xmlns:c16="http://schemas.microsoft.com/office/drawing/2014/chart" uri="{C3380CC4-5D6E-409C-BE32-E72D297353CC}">
              <c16:uniqueId val="{0000000B-C47F-4B71-BAB0-1BA7F47AED2D}"/>
            </c:ext>
          </c:extLst>
        </c:ser>
        <c:ser>
          <c:idx val="1"/>
          <c:order val="1"/>
          <c:tx>
            <c:strRef>
              <c:f>TRH!$B$115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C47F-4B71-BAB0-1BA7F47AED2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C47F-4B71-BAB0-1BA7F47AED2D}"/>
              </c:ext>
            </c:extLst>
          </c:dPt>
          <c:dLbls>
            <c:delete val="1"/>
          </c:dLbls>
          <c:cat>
            <c:strRef>
              <c:f>TRH!$C$87:$E$87</c:f>
              <c:strCache>
                <c:ptCount val="3"/>
                <c:pt idx="0">
                  <c:v>Celkem</c:v>
                </c:pt>
                <c:pt idx="1">
                  <c:v>ŽP</c:v>
                </c:pt>
                <c:pt idx="2">
                  <c:v>NŽP</c:v>
                </c:pt>
              </c:strCache>
            </c:strRef>
          </c:cat>
          <c:val>
            <c:numRef>
              <c:f>TRH!$C$115:$E$115</c:f>
              <c:numCache>
                <c:formatCode>#\ ##0.0_ %_-;\-#\ ##0.0_ %_-;0.0_ %_-;@" %"_-</c:formatCode>
                <c:ptCount val="3"/>
                <c:pt idx="0">
                  <c:v>-1.9384666720854926E-2</c:v>
                </c:pt>
                <c:pt idx="1">
                  <c:v>-4.9412577552858328E-2</c:v>
                </c:pt>
                <c:pt idx="2">
                  <c:v>-1.267300450888087E-2</c:v>
                </c:pt>
              </c:numCache>
            </c:numRef>
          </c:val>
          <c:extLst>
            <c:ext xmlns:c16="http://schemas.microsoft.com/office/drawing/2014/chart" uri="{C3380CC4-5D6E-409C-BE32-E72D297353CC}">
              <c16:uniqueId val="{00000017-C47F-4B71-BAB0-1BA7F47AED2D}"/>
            </c:ext>
          </c:extLst>
        </c:ser>
        <c:ser>
          <c:idx val="2"/>
          <c:order val="2"/>
          <c:tx>
            <c:strRef>
              <c:f>TRH!$B$116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C47F-4B71-BAB0-1BA7F47AED2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C47F-4B71-BAB0-1BA7F47AED2D}"/>
              </c:ext>
            </c:extLst>
          </c:dPt>
          <c:dLbls>
            <c:delete val="1"/>
          </c:dLbls>
          <c:cat>
            <c:strRef>
              <c:f>TRH!$C$87:$E$87</c:f>
              <c:strCache>
                <c:ptCount val="3"/>
                <c:pt idx="0">
                  <c:v>Celkem</c:v>
                </c:pt>
                <c:pt idx="1">
                  <c:v>ŽP</c:v>
                </c:pt>
                <c:pt idx="2">
                  <c:v>NŽP</c:v>
                </c:pt>
              </c:strCache>
            </c:strRef>
          </c:cat>
          <c:val>
            <c:numRef>
              <c:f>TRH!$C$116:$E$116</c:f>
              <c:numCache>
                <c:formatCode>#\ ##0.0_ %_-;\-#\ ##0.0_ %_-;0.0_ %_-;@" %"_-</c:formatCode>
                <c:ptCount val="3"/>
                <c:pt idx="0">
                  <c:v>-3.0884895598564888E-2</c:v>
                </c:pt>
                <c:pt idx="1">
                  <c:v>-4.702221734317269E-2</c:v>
                </c:pt>
                <c:pt idx="2">
                  <c:v>-2.7377928517597794E-2</c:v>
                </c:pt>
              </c:numCache>
            </c:numRef>
          </c:val>
          <c:extLst>
            <c:ext xmlns:c16="http://schemas.microsoft.com/office/drawing/2014/chart" uri="{C3380CC4-5D6E-409C-BE32-E72D297353CC}">
              <c16:uniqueId val="{00000023-C47F-4B71-BAB0-1BA7F47AED2D}"/>
            </c:ext>
          </c:extLst>
        </c:ser>
        <c:ser>
          <c:idx val="3"/>
          <c:order val="3"/>
          <c:tx>
            <c:strRef>
              <c:f>TRH!$B$117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C47F-4B71-BAB0-1BA7F47AED2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C47F-4B71-BAB0-1BA7F47AED2D}"/>
              </c:ext>
            </c:extLst>
          </c:dPt>
          <c:dLbls>
            <c:delete val="1"/>
          </c:dLbls>
          <c:cat>
            <c:strRef>
              <c:f>TRH!$C$87:$E$87</c:f>
              <c:strCache>
                <c:ptCount val="3"/>
                <c:pt idx="0">
                  <c:v>Celkem</c:v>
                </c:pt>
                <c:pt idx="1">
                  <c:v>ŽP</c:v>
                </c:pt>
                <c:pt idx="2">
                  <c:v>NŽP</c:v>
                </c:pt>
              </c:strCache>
            </c:strRef>
          </c:cat>
          <c:val>
            <c:numRef>
              <c:f>TRH!$C$117:$E$117</c:f>
              <c:numCache>
                <c:formatCode>#\ ##0.0_ %_-;\-#\ ##0.0_ %_-;0.0_ %_-;@" %"_-</c:formatCode>
                <c:ptCount val="3"/>
                <c:pt idx="0">
                  <c:v>-2.3560388309203706E-2</c:v>
                </c:pt>
                <c:pt idx="1">
                  <c:v>-7.0035364356849983E-2</c:v>
                </c:pt>
                <c:pt idx="2">
                  <c:v>-1.3282384251536605E-2</c:v>
                </c:pt>
              </c:numCache>
            </c:numRef>
          </c:val>
          <c:extLst>
            <c:ext xmlns:c16="http://schemas.microsoft.com/office/drawing/2014/chart" uri="{C3380CC4-5D6E-409C-BE32-E72D297353CC}">
              <c16:uniqueId val="{0000002F-C47F-4B71-BAB0-1BA7F47AED2D}"/>
            </c:ext>
          </c:extLst>
        </c:ser>
        <c:ser>
          <c:idx val="4"/>
          <c:order val="4"/>
          <c:tx>
            <c:strRef>
              <c:f>TRH!$B$118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C47F-4B71-BAB0-1BA7F47AED2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C47F-4B71-BAB0-1BA7F47AED2D}"/>
              </c:ext>
            </c:extLst>
          </c:dPt>
          <c:dLbls>
            <c:delete val="1"/>
          </c:dLbls>
          <c:cat>
            <c:strRef>
              <c:f>TRH!$C$87:$E$87</c:f>
              <c:strCache>
                <c:ptCount val="3"/>
                <c:pt idx="0">
                  <c:v>Celkem</c:v>
                </c:pt>
                <c:pt idx="1">
                  <c:v>ŽP</c:v>
                </c:pt>
                <c:pt idx="2">
                  <c:v>NŽP</c:v>
                </c:pt>
              </c:strCache>
            </c:strRef>
          </c:cat>
          <c:val>
            <c:numRef>
              <c:f>TRH!$C$118:$E$118</c:f>
              <c:numCache>
                <c:formatCode>#\ ##0.0_ %_-;\-#\ ##0.0_ %_-;0.0_ %_-;@" %"_-</c:formatCode>
                <c:ptCount val="3"/>
                <c:pt idx="0">
                  <c:v>-6.6271836220244129E-4</c:v>
                </c:pt>
                <c:pt idx="1">
                  <c:v>-6.5732073262749879E-2</c:v>
                </c:pt>
                <c:pt idx="2">
                  <c:v>1.3809549434775414E-2</c:v>
                </c:pt>
              </c:numCache>
            </c:numRef>
          </c:val>
          <c:extLst>
            <c:ext xmlns:c16="http://schemas.microsoft.com/office/drawing/2014/chart" uri="{C3380CC4-5D6E-409C-BE32-E72D297353CC}">
              <c16:uniqueId val="{0000003B-C47F-4B71-BAB0-1BA7F47AED2D}"/>
            </c:ext>
          </c:extLst>
        </c:ser>
        <c:ser>
          <c:idx val="5"/>
          <c:order val="5"/>
          <c:tx>
            <c:strRef>
              <c:f>TRH!$B$119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C47F-4B71-BAB0-1BA7F47AED2D}"/>
              </c:ext>
            </c:extLst>
          </c:dPt>
          <c:dLbls>
            <c:delete val="1"/>
          </c:dLbls>
          <c:cat>
            <c:strRef>
              <c:f>TRH!$C$87:$E$87</c:f>
              <c:strCache>
                <c:ptCount val="3"/>
                <c:pt idx="0">
                  <c:v>Celkem</c:v>
                </c:pt>
                <c:pt idx="1">
                  <c:v>ŽP</c:v>
                </c:pt>
                <c:pt idx="2">
                  <c:v>NŽP</c:v>
                </c:pt>
              </c:strCache>
            </c:strRef>
          </c:cat>
          <c:val>
            <c:numRef>
              <c:f>TRH!$C$119:$E$119</c:f>
              <c:numCache>
                <c:formatCode>#\ ##0.0_ %_-;\-#\ ##0.0_ %_-;0.0_ %_-;@" %"_-</c:formatCode>
                <c:ptCount val="3"/>
                <c:pt idx="0">
                  <c:v>2.867741501139065E-2</c:v>
                </c:pt>
                <c:pt idx="1">
                  <c:v>1.0781118694787706E-2</c:v>
                </c:pt>
                <c:pt idx="2">
                  <c:v>3.2528642629739979E-2</c:v>
                </c:pt>
              </c:numCache>
            </c:numRef>
          </c:val>
          <c:extLst>
            <c:ext xmlns:c16="http://schemas.microsoft.com/office/drawing/2014/chart" uri="{C3380CC4-5D6E-409C-BE32-E72D297353CC}">
              <c16:uniqueId val="{00000046-C47F-4B71-BAB0-1BA7F47AED2D}"/>
            </c:ext>
          </c:extLst>
        </c:ser>
        <c:ser>
          <c:idx val="6"/>
          <c:order val="6"/>
          <c:tx>
            <c:strRef>
              <c:f>TRH!$B$120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C47F-4B71-BAB0-1BA7F47AED2D}"/>
              </c:ext>
            </c:extLst>
          </c:dPt>
          <c:dLbls>
            <c:delete val="1"/>
          </c:dLbls>
          <c:cat>
            <c:strRef>
              <c:f>TRH!$C$87:$E$87</c:f>
              <c:strCache>
                <c:ptCount val="3"/>
                <c:pt idx="0">
                  <c:v>Celkem</c:v>
                </c:pt>
                <c:pt idx="1">
                  <c:v>ŽP</c:v>
                </c:pt>
                <c:pt idx="2">
                  <c:v>NŽP</c:v>
                </c:pt>
              </c:strCache>
            </c:strRef>
          </c:cat>
          <c:val>
            <c:numRef>
              <c:f>TRH!$C$120:$E$120</c:f>
              <c:numCache>
                <c:formatCode>#\ ##0.0_ %_-;\-#\ ##0.0_ %_-;0.0_ %_-;@" %"_-</c:formatCode>
                <c:ptCount val="3"/>
                <c:pt idx="0">
                  <c:v>3.466510741572737E-2</c:v>
                </c:pt>
                <c:pt idx="1">
                  <c:v>2.0599186071575071E-2</c:v>
                </c:pt>
                <c:pt idx="2">
                  <c:v>3.766017806291333E-2</c:v>
                </c:pt>
              </c:numCache>
            </c:numRef>
          </c:val>
          <c:extLst>
            <c:ext xmlns:c16="http://schemas.microsoft.com/office/drawing/2014/chart" uri="{C3380CC4-5D6E-409C-BE32-E72D297353CC}">
              <c16:uniqueId val="{00000051-C47F-4B71-BAB0-1BA7F47AED2D}"/>
            </c:ext>
          </c:extLst>
        </c:ser>
        <c:ser>
          <c:idx val="7"/>
          <c:order val="7"/>
          <c:tx>
            <c:strRef>
              <c:f>TRH!$B$121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C47F-4B71-BAB0-1BA7F47AED2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C47F-4B71-BAB0-1BA7F47AED2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C47F-4B71-BAB0-1BA7F47AED2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C47F-4B71-BAB0-1BA7F47AED2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C47F-4B71-BAB0-1BA7F47AED2D}"/>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C47F-4B71-BAB0-1BA7F47AED2D}"/>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C47F-4B71-BAB0-1BA7F47AED2D}"/>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C47F-4B71-BAB0-1BA7F47AED2D}"/>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C47F-4B71-BAB0-1BA7F47AED2D}"/>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C47F-4B71-BAB0-1BA7F47AED2D}"/>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C47F-4B71-BAB0-1BA7F47AED2D}"/>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TRH!$C$87:$E$87</c:f>
              <c:strCache>
                <c:ptCount val="3"/>
                <c:pt idx="0">
                  <c:v>Celkem</c:v>
                </c:pt>
                <c:pt idx="1">
                  <c:v>ŽP</c:v>
                </c:pt>
                <c:pt idx="2">
                  <c:v>NŽP</c:v>
                </c:pt>
              </c:strCache>
            </c:strRef>
          </c:cat>
          <c:val>
            <c:numRef>
              <c:f>TRH!$C$121:$E$121</c:f>
              <c:numCache>
                <c:formatCode>#\ ##0.0_ %_-;\-#\ ##0.0_ %_-;0.0_ %_-;@" %"_-</c:formatCode>
                <c:ptCount val="3"/>
                <c:pt idx="0">
                  <c:v>4.3299845315236452E-2</c:v>
                </c:pt>
                <c:pt idx="1">
                  <c:v>3.2257469878842038E-2</c:v>
                </c:pt>
                <c:pt idx="2">
                  <c:v>4.560142317454674E-2</c:v>
                </c:pt>
              </c:numCache>
            </c:numRef>
          </c:val>
          <c:extLst>
            <c:ext xmlns:c16="http://schemas.microsoft.com/office/drawing/2014/chart" uri="{C3380CC4-5D6E-409C-BE32-E72D297353CC}">
              <c16:uniqueId val="{0000005D-C47F-4B71-BAB0-1BA7F47AED2D}"/>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 Q+'!$B$425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A67C-4711-9365-F01F473A89A6}"/>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A67C-4711-9365-F01F473A89A6}"/>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A67C-4711-9365-F01F473A89A6}"/>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A67C-4711-9365-F01F473A89A6}"/>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A67C-4711-9365-F01F473A89A6}"/>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A67C-4711-9365-F01F473A89A6}"/>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A67C-4711-9365-F01F473A89A6}"/>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A67C-4711-9365-F01F473A89A6}"/>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A67C-4711-9365-F01F473A89A6}"/>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A67C-4711-9365-F01F473A89A6}"/>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A67C-4711-9365-F01F473A89A6}"/>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A67C-4711-9365-F01F473A89A6}"/>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Q+'!$C$425:$H$425</c:f>
              <c:numCache>
                <c:formatCode>#\ ##0_ </c:formatCode>
                <c:ptCount val="6"/>
                <c:pt idx="0">
                  <c:v>8718286</c:v>
                </c:pt>
                <c:pt idx="1">
                  <c:v>2741345</c:v>
                </c:pt>
                <c:pt idx="2">
                  <c:v>7271269</c:v>
                </c:pt>
                <c:pt idx="3">
                  <c:v>2715098</c:v>
                </c:pt>
                <c:pt idx="4">
                  <c:v>1132409</c:v>
                </c:pt>
                <c:pt idx="5">
                  <c:v>2458288</c:v>
                </c:pt>
              </c:numCache>
            </c:numRef>
          </c:val>
          <c:extLst>
            <c:ext xmlns:c16="http://schemas.microsoft.com/office/drawing/2014/chart" uri="{C3380CC4-5D6E-409C-BE32-E72D297353CC}">
              <c16:uniqueId val="{0000000C-A67C-4711-9365-F01F473A89A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Q+'!$B$418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9574-45A7-AC48-89CE1B549D5C}"/>
              </c:ext>
            </c:extLst>
          </c:dPt>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Q+'!$C$418:$H$418</c:f>
              <c:numCache>
                <c:formatCode>#\ ##0_ </c:formatCode>
                <c:ptCount val="6"/>
                <c:pt idx="0">
                  <c:v>8851658</c:v>
                </c:pt>
                <c:pt idx="1">
                  <c:v>2470617</c:v>
                </c:pt>
                <c:pt idx="2">
                  <c:v>6924818</c:v>
                </c:pt>
                <c:pt idx="3">
                  <c:v>2699064</c:v>
                </c:pt>
                <c:pt idx="4">
                  <c:v>906834</c:v>
                </c:pt>
                <c:pt idx="5">
                  <c:v>2118899</c:v>
                </c:pt>
              </c:numCache>
            </c:numRef>
          </c:val>
          <c:extLst>
            <c:ext xmlns:c16="http://schemas.microsoft.com/office/drawing/2014/chart" uri="{C3380CC4-5D6E-409C-BE32-E72D297353CC}">
              <c16:uniqueId val="{0000000A-9574-45A7-AC48-89CE1B549D5C}"/>
            </c:ext>
          </c:extLst>
        </c:ser>
        <c:ser>
          <c:idx val="1"/>
          <c:order val="1"/>
          <c:tx>
            <c:strRef>
              <c:f>'TRH Q+'!$B$419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9574-45A7-AC48-89CE1B549D5C}"/>
              </c:ext>
            </c:extLst>
          </c:dPt>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Q+'!$C$419:$H$419</c:f>
              <c:numCache>
                <c:formatCode>#\ ##0_ </c:formatCode>
                <c:ptCount val="6"/>
                <c:pt idx="0">
                  <c:v>8800299</c:v>
                </c:pt>
                <c:pt idx="1">
                  <c:v>2310572</c:v>
                </c:pt>
                <c:pt idx="2">
                  <c:v>6621431</c:v>
                </c:pt>
                <c:pt idx="3">
                  <c:v>2785713</c:v>
                </c:pt>
                <c:pt idx="4">
                  <c:v>918024</c:v>
                </c:pt>
                <c:pt idx="5">
                  <c:v>2142627</c:v>
                </c:pt>
              </c:numCache>
            </c:numRef>
          </c:val>
          <c:extLst>
            <c:ext xmlns:c16="http://schemas.microsoft.com/office/drawing/2014/chart" uri="{C3380CC4-5D6E-409C-BE32-E72D297353CC}">
              <c16:uniqueId val="{00000015-9574-45A7-AC48-89CE1B549D5C}"/>
            </c:ext>
          </c:extLst>
        </c:ser>
        <c:ser>
          <c:idx val="2"/>
          <c:order val="2"/>
          <c:tx>
            <c:strRef>
              <c:f>'TRH Q+'!$B$420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9574-45A7-AC48-89CE1B549D5C}"/>
              </c:ext>
            </c:extLst>
          </c:dPt>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Q+'!$C$420:$H$420</c:f>
              <c:numCache>
                <c:formatCode>#\ ##0_ </c:formatCode>
                <c:ptCount val="6"/>
                <c:pt idx="0">
                  <c:v>8563035</c:v>
                </c:pt>
                <c:pt idx="1">
                  <c:v>2558031</c:v>
                </c:pt>
                <c:pt idx="2">
                  <c:v>6949398</c:v>
                </c:pt>
                <c:pt idx="3">
                  <c:v>2544301</c:v>
                </c:pt>
                <c:pt idx="4">
                  <c:v>944469</c:v>
                </c:pt>
                <c:pt idx="5">
                  <c:v>2168110</c:v>
                </c:pt>
              </c:numCache>
            </c:numRef>
          </c:val>
          <c:extLst>
            <c:ext xmlns:c16="http://schemas.microsoft.com/office/drawing/2014/chart" uri="{C3380CC4-5D6E-409C-BE32-E72D297353CC}">
              <c16:uniqueId val="{00000020-9574-45A7-AC48-89CE1B549D5C}"/>
            </c:ext>
          </c:extLst>
        </c:ser>
        <c:ser>
          <c:idx val="3"/>
          <c:order val="3"/>
          <c:tx>
            <c:strRef>
              <c:f>'TRH Q+'!$B$421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9574-45A7-AC48-89CE1B549D5C}"/>
              </c:ext>
            </c:extLst>
          </c:dPt>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Q+'!$C$421:$H$421</c:f>
              <c:numCache>
                <c:formatCode>#\ ##0_ </c:formatCode>
                <c:ptCount val="6"/>
                <c:pt idx="0">
                  <c:v>8630974</c:v>
                </c:pt>
                <c:pt idx="1">
                  <c:v>2626013</c:v>
                </c:pt>
                <c:pt idx="2">
                  <c:v>7024543</c:v>
                </c:pt>
                <c:pt idx="3">
                  <c:v>2567562</c:v>
                </c:pt>
                <c:pt idx="4">
                  <c:v>925686</c:v>
                </c:pt>
                <c:pt idx="5">
                  <c:v>2170001</c:v>
                </c:pt>
              </c:numCache>
            </c:numRef>
          </c:val>
          <c:extLst>
            <c:ext xmlns:c16="http://schemas.microsoft.com/office/drawing/2014/chart" uri="{C3380CC4-5D6E-409C-BE32-E72D297353CC}">
              <c16:uniqueId val="{0000002B-9574-45A7-AC48-89CE1B549D5C}"/>
            </c:ext>
          </c:extLst>
        </c:ser>
        <c:ser>
          <c:idx val="4"/>
          <c:order val="4"/>
          <c:tx>
            <c:strRef>
              <c:f>'TRH Q+'!$B$422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9574-45A7-AC48-89CE1B549D5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9574-45A7-AC48-89CE1B549D5C}"/>
              </c:ext>
            </c:extLst>
          </c:dPt>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Q+'!$C$422:$H$422</c:f>
              <c:numCache>
                <c:formatCode>#\ ##0_ </c:formatCode>
                <c:ptCount val="6"/>
                <c:pt idx="0">
                  <c:v>8659015</c:v>
                </c:pt>
                <c:pt idx="1">
                  <c:v>2678690</c:v>
                </c:pt>
                <c:pt idx="2">
                  <c:v>7122276</c:v>
                </c:pt>
                <c:pt idx="3">
                  <c:v>2616773</c:v>
                </c:pt>
                <c:pt idx="4">
                  <c:v>949566</c:v>
                </c:pt>
                <c:pt idx="5">
                  <c:v>2276611</c:v>
                </c:pt>
              </c:numCache>
            </c:numRef>
          </c:val>
          <c:extLst>
            <c:ext xmlns:c16="http://schemas.microsoft.com/office/drawing/2014/chart" uri="{C3380CC4-5D6E-409C-BE32-E72D297353CC}">
              <c16:uniqueId val="{00000037-9574-45A7-AC48-89CE1B549D5C}"/>
            </c:ext>
          </c:extLst>
        </c:ser>
        <c:ser>
          <c:idx val="5"/>
          <c:order val="5"/>
          <c:tx>
            <c:strRef>
              <c:f>'TRH Q+'!$B$423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9574-45A7-AC48-89CE1B549D5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9574-45A7-AC48-89CE1B549D5C}"/>
              </c:ext>
            </c:extLst>
          </c:dPt>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Q+'!$C$423:$H$423</c:f>
              <c:numCache>
                <c:formatCode>#\ ##0_ </c:formatCode>
                <c:ptCount val="6"/>
                <c:pt idx="0">
                  <c:v>8674302</c:v>
                </c:pt>
                <c:pt idx="1">
                  <c:v>2712577</c:v>
                </c:pt>
                <c:pt idx="2">
                  <c:v>7138499</c:v>
                </c:pt>
                <c:pt idx="3">
                  <c:v>2614753</c:v>
                </c:pt>
                <c:pt idx="4">
                  <c:v>926134</c:v>
                </c:pt>
                <c:pt idx="5">
                  <c:v>2279383</c:v>
                </c:pt>
              </c:numCache>
            </c:numRef>
          </c:val>
          <c:extLst>
            <c:ext xmlns:c16="http://schemas.microsoft.com/office/drawing/2014/chart" uri="{C3380CC4-5D6E-409C-BE32-E72D297353CC}">
              <c16:uniqueId val="{00000043-9574-45A7-AC48-89CE1B549D5C}"/>
            </c:ext>
          </c:extLst>
        </c:ser>
        <c:ser>
          <c:idx val="6"/>
          <c:order val="6"/>
          <c:tx>
            <c:strRef>
              <c:f>'TRH Q+'!$B$424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9574-45A7-AC48-89CE1B549D5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9574-45A7-AC48-89CE1B549D5C}"/>
              </c:ext>
            </c:extLst>
          </c:dPt>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Q+'!$C$424:$H$424</c:f>
              <c:numCache>
                <c:formatCode>#\ ##0_ </c:formatCode>
                <c:ptCount val="6"/>
                <c:pt idx="0">
                  <c:v>8664871</c:v>
                </c:pt>
                <c:pt idx="1">
                  <c:v>2695811</c:v>
                </c:pt>
                <c:pt idx="2">
                  <c:v>7201696</c:v>
                </c:pt>
                <c:pt idx="3">
                  <c:v>2689074</c:v>
                </c:pt>
                <c:pt idx="4">
                  <c:v>1029732</c:v>
                </c:pt>
                <c:pt idx="5">
                  <c:v>2339736</c:v>
                </c:pt>
              </c:numCache>
            </c:numRef>
          </c:val>
          <c:extLst>
            <c:ext xmlns:c16="http://schemas.microsoft.com/office/drawing/2014/chart" uri="{C3380CC4-5D6E-409C-BE32-E72D297353CC}">
              <c16:uniqueId val="{0000004F-9574-45A7-AC48-89CE1B549D5C}"/>
            </c:ext>
          </c:extLst>
        </c:ser>
        <c:ser>
          <c:idx val="7"/>
          <c:order val="7"/>
          <c:tx>
            <c:strRef>
              <c:f>'TRH Q+'!$B$425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9574-45A7-AC48-89CE1B549D5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9574-45A7-AC48-89CE1B549D5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9574-45A7-AC48-89CE1B549D5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9574-45A7-AC48-89CE1B549D5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9574-45A7-AC48-89CE1B549D5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9574-45A7-AC48-89CE1B549D5C}"/>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9574-45A7-AC48-89CE1B549D5C}"/>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9574-45A7-AC48-89CE1B549D5C}"/>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9574-45A7-AC48-89CE1B549D5C}"/>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9574-45A7-AC48-89CE1B549D5C}"/>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9574-45A7-AC48-89CE1B549D5C}"/>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9574-45A7-AC48-89CE1B549D5C}"/>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Q+'!$C$425:$H$425</c:f>
              <c:numCache>
                <c:formatCode>#\ ##0_ </c:formatCode>
                <c:ptCount val="6"/>
                <c:pt idx="0">
                  <c:v>8718286</c:v>
                </c:pt>
                <c:pt idx="1">
                  <c:v>2741345</c:v>
                </c:pt>
                <c:pt idx="2">
                  <c:v>7271269</c:v>
                </c:pt>
                <c:pt idx="3">
                  <c:v>2715098</c:v>
                </c:pt>
                <c:pt idx="4">
                  <c:v>1132409</c:v>
                </c:pt>
                <c:pt idx="5">
                  <c:v>2458288</c:v>
                </c:pt>
              </c:numCache>
            </c:numRef>
          </c:val>
          <c:extLst>
            <c:ext xmlns:c16="http://schemas.microsoft.com/office/drawing/2014/chart" uri="{C3380CC4-5D6E-409C-BE32-E72D297353CC}">
              <c16:uniqueId val="{0000005B-9574-45A7-AC48-89CE1B549D5C}"/>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Q+'!$B$434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9496-46DD-9622-53E146A6056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9496-46DD-9622-53E146A6056D}"/>
              </c:ext>
            </c:extLst>
          </c:dPt>
          <c:dLbls>
            <c:delete val="1"/>
          </c:dLbls>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Q+'!$C$434:$H$434</c:f>
              <c:numCache>
                <c:formatCode>#\ ##0.0_ %_-;\-#\ ##0.0_ %_-;0.0_ %_-;@" %"_-</c:formatCode>
                <c:ptCount val="6"/>
                <c:pt idx="0">
                  <c:v>5.5069182290983232E-2</c:v>
                </c:pt>
                <c:pt idx="1">
                  <c:v>9.2334478598022685E-2</c:v>
                </c:pt>
                <c:pt idx="2">
                  <c:v>8.7962125039906081E-2</c:v>
                </c:pt>
                <c:pt idx="3">
                  <c:v>-2.2702173467518239E-2</c:v>
                </c:pt>
                <c:pt idx="4">
                  <c:v>9.2765938986710816E-2</c:v>
                </c:pt>
                <c:pt idx="5">
                  <c:v>-1.1570171600343682E-2</c:v>
                </c:pt>
              </c:numCache>
            </c:numRef>
          </c:val>
          <c:extLst>
            <c:ext xmlns:c16="http://schemas.microsoft.com/office/drawing/2014/chart" uri="{C3380CC4-5D6E-409C-BE32-E72D297353CC}">
              <c16:uniqueId val="{0000000B-9496-46DD-9622-53E146A6056D}"/>
            </c:ext>
          </c:extLst>
        </c:ser>
        <c:ser>
          <c:idx val="1"/>
          <c:order val="1"/>
          <c:tx>
            <c:strRef>
              <c:f>'TRH Q+'!$B$435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9496-46DD-9622-53E146A6056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9496-46DD-9622-53E146A6056D}"/>
              </c:ext>
            </c:extLst>
          </c:dPt>
          <c:dLbls>
            <c:delete val="1"/>
          </c:dLbls>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Q+'!$C$435:$H$435</c:f>
              <c:numCache>
                <c:formatCode>#\ ##0.0_ %_-;\-#\ ##0.0_ %_-;0.0_ %_-;@" %"_-</c:formatCode>
                <c:ptCount val="6"/>
                <c:pt idx="0">
                  <c:v>-2.7851943109015176E-3</c:v>
                </c:pt>
                <c:pt idx="1">
                  <c:v>-4.2047835170197612E-2</c:v>
                </c:pt>
                <c:pt idx="2">
                  <c:v>-2.7636756022025866E-2</c:v>
                </c:pt>
                <c:pt idx="3">
                  <c:v>-1.4287928347697099E-2</c:v>
                </c:pt>
                <c:pt idx="4">
                  <c:v>3.0759160099210758E-2</c:v>
                </c:pt>
                <c:pt idx="5">
                  <c:v>1.1581150438341625E-2</c:v>
                </c:pt>
              </c:numCache>
            </c:numRef>
          </c:val>
          <c:extLst>
            <c:ext xmlns:c16="http://schemas.microsoft.com/office/drawing/2014/chart" uri="{C3380CC4-5D6E-409C-BE32-E72D297353CC}">
              <c16:uniqueId val="{00000017-9496-46DD-9622-53E146A6056D}"/>
            </c:ext>
          </c:extLst>
        </c:ser>
        <c:ser>
          <c:idx val="2"/>
          <c:order val="2"/>
          <c:tx>
            <c:strRef>
              <c:f>'TRH Q+'!$B$436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9496-46DD-9622-53E146A6056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9496-46DD-9622-53E146A6056D}"/>
              </c:ext>
            </c:extLst>
          </c:dPt>
          <c:dLbls>
            <c:delete val="1"/>
          </c:dLbls>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Q+'!$C$436:$H$436</c:f>
              <c:numCache>
                <c:formatCode>#\ ##0.0_ %_-;\-#\ ##0.0_ %_-;0.0_ %_-;@" %"_-</c:formatCode>
                <c:ptCount val="6"/>
                <c:pt idx="0">
                  <c:v>-2.8531205995922182E-2</c:v>
                </c:pt>
                <c:pt idx="1">
                  <c:v>5.3271504821808646E-2</c:v>
                </c:pt>
                <c:pt idx="2">
                  <c:v>-5.0844193572442964E-2</c:v>
                </c:pt>
                <c:pt idx="3">
                  <c:v>-0.11226341164541909</c:v>
                </c:pt>
                <c:pt idx="4">
                  <c:v>6.3675064475803289E-2</c:v>
                </c:pt>
                <c:pt idx="5">
                  <c:v>4.4161755952094373E-2</c:v>
                </c:pt>
              </c:numCache>
            </c:numRef>
          </c:val>
          <c:extLst>
            <c:ext xmlns:c16="http://schemas.microsoft.com/office/drawing/2014/chart" uri="{C3380CC4-5D6E-409C-BE32-E72D297353CC}">
              <c16:uniqueId val="{00000023-9496-46DD-9622-53E146A6056D}"/>
            </c:ext>
          </c:extLst>
        </c:ser>
        <c:ser>
          <c:idx val="3"/>
          <c:order val="3"/>
          <c:tx>
            <c:strRef>
              <c:f>'TRH Q+'!$B$437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9496-46DD-9622-53E146A6056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9496-46DD-9622-53E146A6056D}"/>
              </c:ext>
            </c:extLst>
          </c:dPt>
          <c:dLbls>
            <c:delete val="1"/>
          </c:dLbls>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Q+'!$C$437:$H$437</c:f>
              <c:numCache>
                <c:formatCode>#\ ##0.0_ %_-;\-#\ ##0.0_ %_-;0.0_ %_-;@" %"_-</c:formatCode>
                <c:ptCount val="6"/>
                <c:pt idx="0">
                  <c:v>-2.5294425550440369E-2</c:v>
                </c:pt>
                <c:pt idx="1">
                  <c:v>7.1795669248595706E-2</c:v>
                </c:pt>
                <c:pt idx="2">
                  <c:v>6.8946309745525625E-3</c:v>
                </c:pt>
                <c:pt idx="3">
                  <c:v>-0.12545403763096585</c:v>
                </c:pt>
                <c:pt idx="4">
                  <c:v>2.3486252327396651E-2</c:v>
                </c:pt>
                <c:pt idx="5">
                  <c:v>1.152532354811231E-2</c:v>
                </c:pt>
              </c:numCache>
            </c:numRef>
          </c:val>
          <c:extLst>
            <c:ext xmlns:c16="http://schemas.microsoft.com/office/drawing/2014/chart" uri="{C3380CC4-5D6E-409C-BE32-E72D297353CC}">
              <c16:uniqueId val="{0000002F-9496-46DD-9622-53E146A6056D}"/>
            </c:ext>
          </c:extLst>
        </c:ser>
        <c:ser>
          <c:idx val="4"/>
          <c:order val="4"/>
          <c:tx>
            <c:strRef>
              <c:f>'TRH Q+'!$B$438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9496-46DD-9622-53E146A6056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9496-46DD-9622-53E146A6056D}"/>
              </c:ext>
            </c:extLst>
          </c:dPt>
          <c:dLbls>
            <c:delete val="1"/>
          </c:dLbls>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Q+'!$C$438:$H$438</c:f>
              <c:numCache>
                <c:formatCode>#\ ##0.0_ %_-;\-#\ ##0.0_ %_-;0.0_ %_-;@" %"_-</c:formatCode>
                <c:ptCount val="6"/>
                <c:pt idx="0">
                  <c:v>-2.1763493347799923E-2</c:v>
                </c:pt>
                <c:pt idx="1">
                  <c:v>8.4219043259234461E-2</c:v>
                </c:pt>
                <c:pt idx="2">
                  <c:v>2.8514540021123969E-2</c:v>
                </c:pt>
                <c:pt idx="3">
                  <c:v>-3.0488717570239188E-2</c:v>
                </c:pt>
                <c:pt idx="4">
                  <c:v>4.7122185537816108E-2</c:v>
                </c:pt>
                <c:pt idx="5">
                  <c:v>7.4431107853654144E-2</c:v>
                </c:pt>
              </c:numCache>
            </c:numRef>
          </c:val>
          <c:extLst>
            <c:ext xmlns:c16="http://schemas.microsoft.com/office/drawing/2014/chart" uri="{C3380CC4-5D6E-409C-BE32-E72D297353CC}">
              <c16:uniqueId val="{0000003B-9496-46DD-9622-53E146A6056D}"/>
            </c:ext>
          </c:extLst>
        </c:ser>
        <c:ser>
          <c:idx val="5"/>
          <c:order val="5"/>
          <c:tx>
            <c:strRef>
              <c:f>'TRH Q+'!$B$439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9496-46DD-9622-53E146A6056D}"/>
              </c:ext>
            </c:extLst>
          </c:dPt>
          <c:dLbls>
            <c:delete val="1"/>
          </c:dLbls>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Q+'!$C$439:$H$439</c:f>
              <c:numCache>
                <c:formatCode>#\ ##0.0_ %_-;\-#\ ##0.0_ %_-;0.0_ %_-;@" %"_-</c:formatCode>
                <c:ptCount val="6"/>
                <c:pt idx="0">
                  <c:v>-1.4317354444434272E-2</c:v>
                </c:pt>
                <c:pt idx="1">
                  <c:v>0.17398505651414453</c:v>
                </c:pt>
                <c:pt idx="2">
                  <c:v>7.8090068445929584E-2</c:v>
                </c:pt>
                <c:pt idx="3">
                  <c:v>-6.1370284735003167E-2</c:v>
                </c:pt>
                <c:pt idx="4">
                  <c:v>8.8341916986920399E-3</c:v>
                </c:pt>
                <c:pt idx="5">
                  <c:v>6.3826321613607906E-2</c:v>
                </c:pt>
              </c:numCache>
            </c:numRef>
          </c:val>
          <c:extLst>
            <c:ext xmlns:c16="http://schemas.microsoft.com/office/drawing/2014/chart" uri="{C3380CC4-5D6E-409C-BE32-E72D297353CC}">
              <c16:uniqueId val="{00000046-9496-46DD-9622-53E146A6056D}"/>
            </c:ext>
          </c:extLst>
        </c:ser>
        <c:ser>
          <c:idx val="6"/>
          <c:order val="6"/>
          <c:tx>
            <c:strRef>
              <c:f>'TRH Q+'!$B$440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9496-46DD-9622-53E146A6056D}"/>
              </c:ext>
            </c:extLst>
          </c:dPt>
          <c:dLbls>
            <c:delete val="1"/>
          </c:dLbls>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Q+'!$C$440:$H$440</c:f>
              <c:numCache>
                <c:formatCode>#\ ##0.0_ %_-;\-#\ ##0.0_ %_-;0.0_ %_-;@" %"_-</c:formatCode>
                <c:ptCount val="6"/>
                <c:pt idx="0">
                  <c:v>1.1892512409443556E-2</c:v>
                </c:pt>
                <c:pt idx="1">
                  <c:v>5.3861739752176563E-2</c:v>
                </c:pt>
                <c:pt idx="2">
                  <c:v>3.630501519699969E-2</c:v>
                </c:pt>
                <c:pt idx="3">
                  <c:v>5.6900893408444952E-2</c:v>
                </c:pt>
                <c:pt idx="4">
                  <c:v>9.0276123409026576E-2</c:v>
                </c:pt>
                <c:pt idx="5">
                  <c:v>7.915926774933002E-2</c:v>
                </c:pt>
              </c:numCache>
            </c:numRef>
          </c:val>
          <c:extLst>
            <c:ext xmlns:c16="http://schemas.microsoft.com/office/drawing/2014/chart" uri="{C3380CC4-5D6E-409C-BE32-E72D297353CC}">
              <c16:uniqueId val="{00000051-9496-46DD-9622-53E146A6056D}"/>
            </c:ext>
          </c:extLst>
        </c:ser>
        <c:ser>
          <c:idx val="7"/>
          <c:order val="7"/>
          <c:tx>
            <c:strRef>
              <c:f>'TRH Q+'!$B$441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9496-46DD-9622-53E146A6056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9496-46DD-9622-53E146A6056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9496-46DD-9622-53E146A6056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9496-46DD-9622-53E146A6056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9496-46DD-9622-53E146A6056D}"/>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9496-46DD-9622-53E146A6056D}"/>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9496-46DD-9622-53E146A6056D}"/>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9496-46DD-9622-53E146A6056D}"/>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9496-46DD-9622-53E146A6056D}"/>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9496-46DD-9622-53E146A6056D}"/>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9496-46DD-9622-53E146A6056D}"/>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 Q+'!$C$441:$H$441</c:f>
              <c:numCache>
                <c:formatCode>#\ ##0.0_ %_-;\-#\ ##0.0_ %_-;0.0_ %_-;@" %"_-</c:formatCode>
                <c:ptCount val="6"/>
                <c:pt idx="0">
                  <c:v>1.011612362637182E-2</c:v>
                </c:pt>
                <c:pt idx="1">
                  <c:v>4.3919051428915168E-2</c:v>
                </c:pt>
                <c:pt idx="2">
                  <c:v>3.5123423687491107E-2</c:v>
                </c:pt>
                <c:pt idx="3">
                  <c:v>5.7461514074441E-2</c:v>
                </c:pt>
                <c:pt idx="4">
                  <c:v>0.22331870634318762</c:v>
                </c:pt>
                <c:pt idx="5">
                  <c:v>0.13285109085203195</c:v>
                </c:pt>
              </c:numCache>
            </c:numRef>
          </c:val>
          <c:extLst>
            <c:ext xmlns:c16="http://schemas.microsoft.com/office/drawing/2014/chart" uri="{C3380CC4-5D6E-409C-BE32-E72D297353CC}">
              <c16:uniqueId val="{0000005D-9496-46DD-9622-53E146A6056D}"/>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Q+'!$B$258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FE30-47E1-917C-71CE001272AD}"/>
              </c:ext>
            </c:extLst>
          </c:dPt>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Q+'!$C$258:$F$258</c:f>
              <c:numCache>
                <c:formatCode>#\ ##0_ </c:formatCode>
                <c:ptCount val="4"/>
                <c:pt idx="0">
                  <c:v>1959616</c:v>
                </c:pt>
                <c:pt idx="1">
                  <c:v>1475264</c:v>
                </c:pt>
                <c:pt idx="2">
                  <c:v>1679676</c:v>
                </c:pt>
                <c:pt idx="3">
                  <c:v>217103</c:v>
                </c:pt>
              </c:numCache>
            </c:numRef>
          </c:val>
          <c:extLst>
            <c:ext xmlns:c16="http://schemas.microsoft.com/office/drawing/2014/chart" uri="{C3380CC4-5D6E-409C-BE32-E72D297353CC}">
              <c16:uniqueId val="{0000000A-FE30-47E1-917C-71CE001272AD}"/>
            </c:ext>
          </c:extLst>
        </c:ser>
        <c:ser>
          <c:idx val="1"/>
          <c:order val="1"/>
          <c:tx>
            <c:strRef>
              <c:f>'TRH Q+'!$B$259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FE30-47E1-917C-71CE001272AD}"/>
              </c:ext>
            </c:extLst>
          </c:dPt>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Q+'!$C$259:$F$259</c:f>
              <c:numCache>
                <c:formatCode>#\ ##0_ </c:formatCode>
                <c:ptCount val="4"/>
                <c:pt idx="0">
                  <c:v>1860555</c:v>
                </c:pt>
                <c:pt idx="1">
                  <c:v>1386678</c:v>
                </c:pt>
                <c:pt idx="2">
                  <c:v>1605014</c:v>
                </c:pt>
                <c:pt idx="3">
                  <c:v>221809</c:v>
                </c:pt>
              </c:numCache>
            </c:numRef>
          </c:val>
          <c:extLst>
            <c:ext xmlns:c16="http://schemas.microsoft.com/office/drawing/2014/chart" uri="{C3380CC4-5D6E-409C-BE32-E72D297353CC}">
              <c16:uniqueId val="{00000015-FE30-47E1-917C-71CE001272AD}"/>
            </c:ext>
          </c:extLst>
        </c:ser>
        <c:ser>
          <c:idx val="2"/>
          <c:order val="2"/>
          <c:tx>
            <c:strRef>
              <c:f>'TRH Q+'!$B$260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FE30-47E1-917C-71CE001272AD}"/>
              </c:ext>
            </c:extLst>
          </c:dPt>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Q+'!$C$260:$F$260</c:f>
              <c:numCache>
                <c:formatCode>#\ ##0_ </c:formatCode>
                <c:ptCount val="4"/>
                <c:pt idx="0">
                  <c:v>1849875</c:v>
                </c:pt>
                <c:pt idx="1">
                  <c:v>1355542</c:v>
                </c:pt>
                <c:pt idx="2">
                  <c:v>1620573</c:v>
                </c:pt>
                <c:pt idx="3">
                  <c:v>226297</c:v>
                </c:pt>
              </c:numCache>
            </c:numRef>
          </c:val>
          <c:extLst>
            <c:ext xmlns:c16="http://schemas.microsoft.com/office/drawing/2014/chart" uri="{C3380CC4-5D6E-409C-BE32-E72D297353CC}">
              <c16:uniqueId val="{00000020-FE30-47E1-917C-71CE001272AD}"/>
            </c:ext>
          </c:extLst>
        </c:ser>
        <c:ser>
          <c:idx val="3"/>
          <c:order val="3"/>
          <c:tx>
            <c:strRef>
              <c:f>'TRH Q+'!$B$261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FE30-47E1-917C-71CE001272AD}"/>
              </c:ext>
            </c:extLst>
          </c:dPt>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Q+'!$C$261:$F$261</c:f>
              <c:numCache>
                <c:formatCode>#\ ##0_ </c:formatCode>
                <c:ptCount val="4"/>
                <c:pt idx="0">
                  <c:v>1830678</c:v>
                </c:pt>
                <c:pt idx="1">
                  <c:v>1274668</c:v>
                </c:pt>
                <c:pt idx="2">
                  <c:v>1655137</c:v>
                </c:pt>
                <c:pt idx="3">
                  <c:v>230361</c:v>
                </c:pt>
              </c:numCache>
            </c:numRef>
          </c:val>
          <c:extLst>
            <c:ext xmlns:c16="http://schemas.microsoft.com/office/drawing/2014/chart" uri="{C3380CC4-5D6E-409C-BE32-E72D297353CC}">
              <c16:uniqueId val="{0000002B-FE30-47E1-917C-71CE001272AD}"/>
            </c:ext>
          </c:extLst>
        </c:ser>
        <c:ser>
          <c:idx val="4"/>
          <c:order val="4"/>
          <c:tx>
            <c:strRef>
              <c:f>'TRH Q+'!$B$262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FE30-47E1-917C-71CE001272A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FE30-47E1-917C-71CE001272AD}"/>
              </c:ext>
            </c:extLst>
          </c:dPt>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Q+'!$C$262:$F$262</c:f>
              <c:numCache>
                <c:formatCode>#\ ##0_ </c:formatCode>
                <c:ptCount val="4"/>
                <c:pt idx="0">
                  <c:v>1797208</c:v>
                </c:pt>
                <c:pt idx="1">
                  <c:v>1247942</c:v>
                </c:pt>
                <c:pt idx="2">
                  <c:v>1701550</c:v>
                </c:pt>
                <c:pt idx="3">
                  <c:v>234498</c:v>
                </c:pt>
              </c:numCache>
            </c:numRef>
          </c:val>
          <c:extLst>
            <c:ext xmlns:c16="http://schemas.microsoft.com/office/drawing/2014/chart" uri="{C3380CC4-5D6E-409C-BE32-E72D297353CC}">
              <c16:uniqueId val="{00000037-FE30-47E1-917C-71CE001272AD}"/>
            </c:ext>
          </c:extLst>
        </c:ser>
        <c:ser>
          <c:idx val="5"/>
          <c:order val="5"/>
          <c:tx>
            <c:strRef>
              <c:f>'TRH Q+'!$B$263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FE30-47E1-917C-71CE001272A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FE30-47E1-917C-71CE001272AD}"/>
              </c:ext>
            </c:extLst>
          </c:dPt>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Q+'!$C$263:$F$263</c:f>
              <c:numCache>
                <c:formatCode>#\ ##0_ </c:formatCode>
                <c:ptCount val="4"/>
                <c:pt idx="0">
                  <c:v>1516645</c:v>
                </c:pt>
                <c:pt idx="1">
                  <c:v>1647532</c:v>
                </c:pt>
                <c:pt idx="2">
                  <c:v>1715505</c:v>
                </c:pt>
                <c:pt idx="3">
                  <c:v>249078</c:v>
                </c:pt>
              </c:numCache>
            </c:numRef>
          </c:val>
          <c:extLst>
            <c:ext xmlns:c16="http://schemas.microsoft.com/office/drawing/2014/chart" uri="{C3380CC4-5D6E-409C-BE32-E72D297353CC}">
              <c16:uniqueId val="{00000043-FE30-47E1-917C-71CE001272AD}"/>
            </c:ext>
          </c:extLst>
        </c:ser>
        <c:ser>
          <c:idx val="6"/>
          <c:order val="6"/>
          <c:tx>
            <c:strRef>
              <c:f>'TRH Q+'!$B$264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FE30-47E1-917C-71CE001272A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FE30-47E1-917C-71CE001272AD}"/>
              </c:ext>
            </c:extLst>
          </c:dPt>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Q+'!$C$264:$F$264</c:f>
              <c:numCache>
                <c:formatCode>#\ ##0_ </c:formatCode>
                <c:ptCount val="4"/>
                <c:pt idx="0">
                  <c:v>1653411</c:v>
                </c:pt>
                <c:pt idx="1">
                  <c:v>1505024</c:v>
                </c:pt>
                <c:pt idx="2">
                  <c:v>1747126</c:v>
                </c:pt>
                <c:pt idx="3">
                  <c:v>250799</c:v>
                </c:pt>
              </c:numCache>
            </c:numRef>
          </c:val>
          <c:extLst>
            <c:ext xmlns:c16="http://schemas.microsoft.com/office/drawing/2014/chart" uri="{C3380CC4-5D6E-409C-BE32-E72D297353CC}">
              <c16:uniqueId val="{0000004F-FE30-47E1-917C-71CE001272AD}"/>
            </c:ext>
          </c:extLst>
        </c:ser>
        <c:ser>
          <c:idx val="7"/>
          <c:order val="7"/>
          <c:tx>
            <c:strRef>
              <c:f>'TRH Q+'!$B$265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FE30-47E1-917C-71CE001272AD}"/>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FE30-47E1-917C-71CE001272AD}"/>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FE30-47E1-917C-71CE001272AD}"/>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FE30-47E1-917C-71CE001272AD}"/>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FE30-47E1-917C-71CE001272AD}"/>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FE30-47E1-917C-71CE001272AD}"/>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FE30-47E1-917C-71CE001272AD}"/>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FE30-47E1-917C-71CE001272AD}"/>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FE30-47E1-917C-71CE001272AD}"/>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FE30-47E1-917C-71CE001272AD}"/>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FE30-47E1-917C-71CE001272AD}"/>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FE30-47E1-917C-71CE001272AD}"/>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Q+'!$C$265:$F$265</c:f>
              <c:numCache>
                <c:formatCode>#\ ##0_ </c:formatCode>
                <c:ptCount val="4"/>
                <c:pt idx="0">
                  <c:v>1615340</c:v>
                </c:pt>
                <c:pt idx="1">
                  <c:v>1490768</c:v>
                </c:pt>
                <c:pt idx="2">
                  <c:v>1791846</c:v>
                </c:pt>
                <c:pt idx="3">
                  <c:v>253882</c:v>
                </c:pt>
              </c:numCache>
            </c:numRef>
          </c:val>
          <c:extLst>
            <c:ext xmlns:c16="http://schemas.microsoft.com/office/drawing/2014/chart" uri="{C3380CC4-5D6E-409C-BE32-E72D297353CC}">
              <c16:uniqueId val="{0000005B-FE30-47E1-917C-71CE001272AD}"/>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'TRH Q+'!$B$178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04D6-43A5-A26C-654D88C90EAF}"/>
              </c:ext>
            </c:extLst>
          </c:dPt>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Q+'!$C$178:$F$178</c:f>
              <c:numCache>
                <c:formatCode>#\ ##0_ </c:formatCode>
                <c:ptCount val="4"/>
                <c:pt idx="0">
                  <c:v>3212123061</c:v>
                </c:pt>
                <c:pt idx="1">
                  <c:v>3830131341</c:v>
                </c:pt>
                <c:pt idx="2">
                  <c:v>4055297753</c:v>
                </c:pt>
                <c:pt idx="3">
                  <c:v>1571555873</c:v>
                </c:pt>
              </c:numCache>
            </c:numRef>
          </c:val>
          <c:extLst>
            <c:ext xmlns:c16="http://schemas.microsoft.com/office/drawing/2014/chart" uri="{C3380CC4-5D6E-409C-BE32-E72D297353CC}">
              <c16:uniqueId val="{0000000A-04D6-43A5-A26C-654D88C90EAF}"/>
            </c:ext>
          </c:extLst>
        </c:ser>
        <c:ser>
          <c:idx val="1"/>
          <c:order val="1"/>
          <c:tx>
            <c:strRef>
              <c:f>'TRH Q+'!$B$179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04D6-43A5-A26C-654D88C90EAF}"/>
              </c:ext>
            </c:extLst>
          </c:dPt>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Q+'!$C$179:$F$179</c:f>
              <c:numCache>
                <c:formatCode>#\ ##0_ </c:formatCode>
                <c:ptCount val="4"/>
                <c:pt idx="0">
                  <c:v>2849403256</c:v>
                </c:pt>
                <c:pt idx="1">
                  <c:v>3750537631</c:v>
                </c:pt>
                <c:pt idx="2">
                  <c:v>4072235408</c:v>
                </c:pt>
                <c:pt idx="3">
                  <c:v>1662395798</c:v>
                </c:pt>
              </c:numCache>
            </c:numRef>
          </c:val>
          <c:extLst>
            <c:ext xmlns:c16="http://schemas.microsoft.com/office/drawing/2014/chart" uri="{C3380CC4-5D6E-409C-BE32-E72D297353CC}">
              <c16:uniqueId val="{00000015-04D6-43A5-A26C-654D88C90EAF}"/>
            </c:ext>
          </c:extLst>
        </c:ser>
        <c:ser>
          <c:idx val="2"/>
          <c:order val="2"/>
          <c:tx>
            <c:strRef>
              <c:f>'TRH Q+'!$B$180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04D6-43A5-A26C-654D88C90EAF}"/>
              </c:ext>
            </c:extLst>
          </c:dPt>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Q+'!$C$180:$F$180</c:f>
              <c:numCache>
                <c:formatCode>#\ ##0_ </c:formatCode>
                <c:ptCount val="4"/>
                <c:pt idx="0">
                  <c:v>3339526180</c:v>
                </c:pt>
                <c:pt idx="1">
                  <c:v>3956668140</c:v>
                </c:pt>
                <c:pt idx="2">
                  <c:v>4344326858</c:v>
                </c:pt>
                <c:pt idx="3">
                  <c:v>1741479980</c:v>
                </c:pt>
              </c:numCache>
            </c:numRef>
          </c:val>
          <c:extLst>
            <c:ext xmlns:c16="http://schemas.microsoft.com/office/drawing/2014/chart" uri="{C3380CC4-5D6E-409C-BE32-E72D297353CC}">
              <c16:uniqueId val="{00000020-04D6-43A5-A26C-654D88C90EAF}"/>
            </c:ext>
          </c:extLst>
        </c:ser>
        <c:ser>
          <c:idx val="3"/>
          <c:order val="3"/>
          <c:tx>
            <c:strRef>
              <c:f>'TRH Q+'!$B$181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04D6-43A5-A26C-654D88C90EAF}"/>
              </c:ext>
            </c:extLst>
          </c:dPt>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Q+'!$C$181:$F$181</c:f>
              <c:numCache>
                <c:formatCode>#\ ##0_ </c:formatCode>
                <c:ptCount val="4"/>
                <c:pt idx="0">
                  <c:v>2562143789</c:v>
                </c:pt>
                <c:pt idx="1">
                  <c:v>3730952974</c:v>
                </c:pt>
                <c:pt idx="2">
                  <c:v>4243096639</c:v>
                </c:pt>
                <c:pt idx="3">
                  <c:v>1795411762</c:v>
                </c:pt>
              </c:numCache>
            </c:numRef>
          </c:val>
          <c:extLst>
            <c:ext xmlns:c16="http://schemas.microsoft.com/office/drawing/2014/chart" uri="{C3380CC4-5D6E-409C-BE32-E72D297353CC}">
              <c16:uniqueId val="{0000002B-04D6-43A5-A26C-654D88C90EAF}"/>
            </c:ext>
          </c:extLst>
        </c:ser>
        <c:ser>
          <c:idx val="4"/>
          <c:order val="4"/>
          <c:tx>
            <c:strRef>
              <c:f>'TRH Q+'!$B$182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04D6-43A5-A26C-654D88C90EA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04D6-43A5-A26C-654D88C90EAF}"/>
              </c:ext>
            </c:extLst>
          </c:dPt>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Q+'!$C$182:$F$182</c:f>
              <c:numCache>
                <c:formatCode>#\ ##0_ </c:formatCode>
                <c:ptCount val="4"/>
                <c:pt idx="0">
                  <c:v>2680126312</c:v>
                </c:pt>
                <c:pt idx="1">
                  <c:v>3422534498</c:v>
                </c:pt>
                <c:pt idx="2">
                  <c:v>4436653755</c:v>
                </c:pt>
                <c:pt idx="3">
                  <c:v>1876831573</c:v>
                </c:pt>
              </c:numCache>
            </c:numRef>
          </c:val>
          <c:extLst>
            <c:ext xmlns:c16="http://schemas.microsoft.com/office/drawing/2014/chart" uri="{C3380CC4-5D6E-409C-BE32-E72D297353CC}">
              <c16:uniqueId val="{00000037-04D6-43A5-A26C-654D88C90EAF}"/>
            </c:ext>
          </c:extLst>
        </c:ser>
        <c:ser>
          <c:idx val="5"/>
          <c:order val="5"/>
          <c:tx>
            <c:strRef>
              <c:f>'TRH Q+'!$B$183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04D6-43A5-A26C-654D88C90EA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04D6-43A5-A26C-654D88C90EAF}"/>
              </c:ext>
            </c:extLst>
          </c:dPt>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Q+'!$C$183:$F$183</c:f>
              <c:numCache>
                <c:formatCode>#\ ##0_ </c:formatCode>
                <c:ptCount val="4"/>
                <c:pt idx="0">
                  <c:v>962396741</c:v>
                </c:pt>
                <c:pt idx="1">
                  <c:v>7117845901</c:v>
                </c:pt>
                <c:pt idx="2">
                  <c:v>4809476569</c:v>
                </c:pt>
                <c:pt idx="3">
                  <c:v>2486174538</c:v>
                </c:pt>
              </c:numCache>
            </c:numRef>
          </c:val>
          <c:extLst>
            <c:ext xmlns:c16="http://schemas.microsoft.com/office/drawing/2014/chart" uri="{C3380CC4-5D6E-409C-BE32-E72D297353CC}">
              <c16:uniqueId val="{00000043-04D6-43A5-A26C-654D88C90EAF}"/>
            </c:ext>
          </c:extLst>
        </c:ser>
        <c:ser>
          <c:idx val="6"/>
          <c:order val="6"/>
          <c:tx>
            <c:strRef>
              <c:f>'TRH Q+'!$B$184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04D6-43A5-A26C-654D88C90EA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04D6-43A5-A26C-654D88C90EAF}"/>
              </c:ext>
            </c:extLst>
          </c:dPt>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Q+'!$C$184:$F$184</c:f>
              <c:numCache>
                <c:formatCode>#\ ##0_ </c:formatCode>
                <c:ptCount val="4"/>
                <c:pt idx="0">
                  <c:v>2941028048</c:v>
                </c:pt>
                <c:pt idx="1">
                  <c:v>4452525649</c:v>
                </c:pt>
                <c:pt idx="2">
                  <c:v>4873912923</c:v>
                </c:pt>
                <c:pt idx="3">
                  <c:v>2182767521</c:v>
                </c:pt>
              </c:numCache>
            </c:numRef>
          </c:val>
          <c:extLst>
            <c:ext xmlns:c16="http://schemas.microsoft.com/office/drawing/2014/chart" uri="{C3380CC4-5D6E-409C-BE32-E72D297353CC}">
              <c16:uniqueId val="{0000004F-04D6-43A5-A26C-654D88C90EAF}"/>
            </c:ext>
          </c:extLst>
        </c:ser>
        <c:ser>
          <c:idx val="7"/>
          <c:order val="7"/>
          <c:tx>
            <c:strRef>
              <c:f>'TRH Q+'!$B$185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04D6-43A5-A26C-654D88C90EA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04D6-43A5-A26C-654D88C90EA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04D6-43A5-A26C-654D88C90EA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04D6-43A5-A26C-654D88C90EA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04D6-43A5-A26C-654D88C90EA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04D6-43A5-A26C-654D88C90EAF}"/>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04D6-43A5-A26C-654D88C90EAF}"/>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04D6-43A5-A26C-654D88C90EAF}"/>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04D6-43A5-A26C-654D88C90EAF}"/>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04D6-43A5-A26C-654D88C90EAF}"/>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04D6-43A5-A26C-654D88C90EAF}"/>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04D6-43A5-A26C-654D88C90EAF}"/>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'TRH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 Q+'!$C$185:$F$185</c:f>
              <c:numCache>
                <c:formatCode>#\ ##0_ </c:formatCode>
                <c:ptCount val="4"/>
                <c:pt idx="0">
                  <c:v>3018704278</c:v>
                </c:pt>
                <c:pt idx="1">
                  <c:v>4024972741</c:v>
                </c:pt>
                <c:pt idx="2">
                  <c:v>4880593427</c:v>
                </c:pt>
                <c:pt idx="3">
                  <c:v>2271533180</c:v>
                </c:pt>
              </c:numCache>
            </c:numRef>
          </c:val>
          <c:extLst>
            <c:ext xmlns:c16="http://schemas.microsoft.com/office/drawing/2014/chart" uri="{C3380CC4-5D6E-409C-BE32-E72D297353CC}">
              <c16:uniqueId val="{0000005B-04D6-43A5-A26C-654D88C90EAF}"/>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B5C2-44CC-983C-18C9363FE141}"/>
              </c:ext>
            </c:extLst>
          </c:dPt>
          <c:cat>
            <c:strRef>
              <c:f>'PRODUKCE Q+'!$C$7:$E$7</c:f>
              <c:strCache>
                <c:ptCount val="3"/>
                <c:pt idx="0">
                  <c:v>Celkem</c:v>
                </c:pt>
                <c:pt idx="1">
                  <c:v>ŽP</c:v>
                </c:pt>
                <c:pt idx="2">
                  <c:v>NŽP</c:v>
                </c:pt>
              </c:strCache>
            </c:strRef>
          </c:cat>
          <c:val>
            <c:numRef>
              <c:f>'PRODUKCE Q+'!$C$18:$E$18</c:f>
              <c:numCache>
                <c:formatCode>#\ ##0_ </c:formatCode>
                <c:ptCount val="3"/>
                <c:pt idx="0">
                  <c:v>11939283948</c:v>
                </c:pt>
                <c:pt idx="1">
                  <c:v>2583656360</c:v>
                </c:pt>
                <c:pt idx="2">
                  <c:v>9355627588</c:v>
                </c:pt>
              </c:numCache>
            </c:numRef>
          </c:val>
          <c:extLst>
            <c:ext xmlns:c16="http://schemas.microsoft.com/office/drawing/2014/chart" uri="{C3380CC4-5D6E-409C-BE32-E72D297353CC}">
              <c16:uniqueId val="{0000000A-B5C2-44CC-983C-18C9363FE141}"/>
            </c:ext>
          </c:extLst>
        </c:ser>
        <c:ser>
          <c:idx val="1"/>
          <c:order val="1"/>
          <c:tx>
            <c:strRef>
              <c:f>'PRODUKCE Q+'!$B$19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B5C2-44CC-983C-18C9363FE141}"/>
              </c:ext>
            </c:extLst>
          </c:dPt>
          <c:cat>
            <c:strRef>
              <c:f>'PRODUKCE Q+'!$C$7:$E$7</c:f>
              <c:strCache>
                <c:ptCount val="3"/>
                <c:pt idx="0">
                  <c:v>Celkem</c:v>
                </c:pt>
                <c:pt idx="1">
                  <c:v>ŽP</c:v>
                </c:pt>
                <c:pt idx="2">
                  <c:v>NŽP</c:v>
                </c:pt>
              </c:strCache>
            </c:strRef>
          </c:cat>
          <c:val>
            <c:numRef>
              <c:f>'PRODUKCE Q+'!$C$19:$E$19</c:f>
              <c:numCache>
                <c:formatCode>#\ ##0_ </c:formatCode>
                <c:ptCount val="3"/>
                <c:pt idx="0">
                  <c:v>11598345552</c:v>
                </c:pt>
                <c:pt idx="1">
                  <c:v>2564769181</c:v>
                </c:pt>
                <c:pt idx="2">
                  <c:v>9033576371</c:v>
                </c:pt>
              </c:numCache>
            </c:numRef>
          </c:val>
          <c:extLst>
            <c:ext xmlns:c16="http://schemas.microsoft.com/office/drawing/2014/chart" uri="{C3380CC4-5D6E-409C-BE32-E72D297353CC}">
              <c16:uniqueId val="{00000015-B5C2-44CC-983C-18C9363FE141}"/>
            </c:ext>
          </c:extLst>
        </c:ser>
        <c:ser>
          <c:idx val="2"/>
          <c:order val="2"/>
          <c:tx>
            <c:strRef>
              <c:f>'PRODUKCE Q+'!$B$20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B5C2-44CC-983C-18C9363FE141}"/>
              </c:ext>
            </c:extLst>
          </c:dPt>
          <c:cat>
            <c:strRef>
              <c:f>'PRODUKCE Q+'!$C$7:$E$7</c:f>
              <c:strCache>
                <c:ptCount val="3"/>
                <c:pt idx="0">
                  <c:v>Celkem</c:v>
                </c:pt>
                <c:pt idx="1">
                  <c:v>ŽP</c:v>
                </c:pt>
                <c:pt idx="2">
                  <c:v>NŽP</c:v>
                </c:pt>
              </c:strCache>
            </c:strRef>
          </c:cat>
          <c:val>
            <c:numRef>
              <c:f>'PRODUKCE Q+'!$C$20:$E$20</c:f>
              <c:numCache>
                <c:formatCode>#\ ##0_ </c:formatCode>
                <c:ptCount val="3"/>
                <c:pt idx="0">
                  <c:v>15214071005</c:v>
                </c:pt>
                <c:pt idx="1">
                  <c:v>2610240274</c:v>
                </c:pt>
                <c:pt idx="2">
                  <c:v>12603830731</c:v>
                </c:pt>
              </c:numCache>
            </c:numRef>
          </c:val>
          <c:extLst>
            <c:ext xmlns:c16="http://schemas.microsoft.com/office/drawing/2014/chart" uri="{C3380CC4-5D6E-409C-BE32-E72D297353CC}">
              <c16:uniqueId val="{00000020-B5C2-44CC-983C-18C9363FE141}"/>
            </c:ext>
          </c:extLst>
        </c:ser>
        <c:ser>
          <c:idx val="3"/>
          <c:order val="3"/>
          <c:tx>
            <c:strRef>
              <c:f>'PRODUKCE Q+'!$B$21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B5C2-44CC-983C-18C9363FE141}"/>
              </c:ext>
            </c:extLst>
          </c:dPt>
          <c:cat>
            <c:strRef>
              <c:f>'PRODUKCE Q+'!$C$7:$E$7</c:f>
              <c:strCache>
                <c:ptCount val="3"/>
                <c:pt idx="0">
                  <c:v>Celkem</c:v>
                </c:pt>
                <c:pt idx="1">
                  <c:v>ŽP</c:v>
                </c:pt>
                <c:pt idx="2">
                  <c:v>NŽP</c:v>
                </c:pt>
              </c:strCache>
            </c:strRef>
          </c:cat>
          <c:val>
            <c:numRef>
              <c:f>'PRODUKCE Q+'!$C$21:$E$21</c:f>
              <c:numCache>
                <c:formatCode>#\ ##0_ </c:formatCode>
                <c:ptCount val="3"/>
                <c:pt idx="0">
                  <c:v>13233114117</c:v>
                </c:pt>
                <c:pt idx="1">
                  <c:v>2525149279</c:v>
                </c:pt>
                <c:pt idx="2">
                  <c:v>10707964838</c:v>
                </c:pt>
              </c:numCache>
            </c:numRef>
          </c:val>
          <c:extLst>
            <c:ext xmlns:c16="http://schemas.microsoft.com/office/drawing/2014/chart" uri="{C3380CC4-5D6E-409C-BE32-E72D297353CC}">
              <c16:uniqueId val="{0000002B-B5C2-44CC-983C-18C9363FE141}"/>
            </c:ext>
          </c:extLst>
        </c:ser>
        <c:ser>
          <c:idx val="4"/>
          <c:order val="4"/>
          <c:tx>
            <c:strRef>
              <c:f>'PRODUKCE Q+'!$B$22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B5C2-44CC-983C-18C9363FE14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B5C2-44CC-983C-18C9363FE141}"/>
              </c:ext>
            </c:extLst>
          </c:dPt>
          <c:cat>
            <c:strRef>
              <c:f>'PRODUKCE Q+'!$C$7:$E$7</c:f>
              <c:strCache>
                <c:ptCount val="3"/>
                <c:pt idx="0">
                  <c:v>Celkem</c:v>
                </c:pt>
                <c:pt idx="1">
                  <c:v>ŽP</c:v>
                </c:pt>
                <c:pt idx="2">
                  <c:v>NŽP</c:v>
                </c:pt>
              </c:strCache>
            </c:strRef>
          </c:cat>
          <c:val>
            <c:numRef>
              <c:f>'PRODUKCE Q+'!$C$22:$E$22</c:f>
              <c:numCache>
                <c:formatCode>#\ ##0_ </c:formatCode>
                <c:ptCount val="3"/>
                <c:pt idx="0">
                  <c:v>12457963308</c:v>
                </c:pt>
                <c:pt idx="1">
                  <c:v>1960394049</c:v>
                </c:pt>
                <c:pt idx="2">
                  <c:v>10497569259</c:v>
                </c:pt>
              </c:numCache>
            </c:numRef>
          </c:val>
          <c:extLst>
            <c:ext xmlns:c16="http://schemas.microsoft.com/office/drawing/2014/chart" uri="{C3380CC4-5D6E-409C-BE32-E72D297353CC}">
              <c16:uniqueId val="{00000037-B5C2-44CC-983C-18C9363FE141}"/>
            </c:ext>
          </c:extLst>
        </c:ser>
        <c:ser>
          <c:idx val="5"/>
          <c:order val="5"/>
          <c:tx>
            <c:strRef>
              <c:f>'PRODUKCE Q+'!$B$23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B5C2-44CC-983C-18C9363FE14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B5C2-44CC-983C-18C9363FE141}"/>
              </c:ext>
            </c:extLst>
          </c:dPt>
          <c:cat>
            <c:strRef>
              <c:f>'PRODUKCE Q+'!$C$7:$E$7</c:f>
              <c:strCache>
                <c:ptCount val="3"/>
                <c:pt idx="0">
                  <c:v>Celkem</c:v>
                </c:pt>
                <c:pt idx="1">
                  <c:v>ŽP</c:v>
                </c:pt>
                <c:pt idx="2">
                  <c:v>NŽP</c:v>
                </c:pt>
              </c:strCache>
            </c:strRef>
          </c:cat>
          <c:val>
            <c:numRef>
              <c:f>'PRODUKCE Q+'!$C$23:$E$23</c:f>
              <c:numCache>
                <c:formatCode>#\ ##0_ </c:formatCode>
                <c:ptCount val="3"/>
                <c:pt idx="0">
                  <c:v>13933101133</c:v>
                </c:pt>
                <c:pt idx="1">
                  <c:v>2626405695</c:v>
                </c:pt>
                <c:pt idx="2">
                  <c:v>11306695438</c:v>
                </c:pt>
              </c:numCache>
            </c:numRef>
          </c:val>
          <c:extLst>
            <c:ext xmlns:c16="http://schemas.microsoft.com/office/drawing/2014/chart" uri="{C3380CC4-5D6E-409C-BE32-E72D297353CC}">
              <c16:uniqueId val="{00000043-B5C2-44CC-983C-18C9363FE141}"/>
            </c:ext>
          </c:extLst>
        </c:ser>
        <c:ser>
          <c:idx val="6"/>
          <c:order val="6"/>
          <c:tx>
            <c:strRef>
              <c:f>'PRODUKCE Q+'!$B$24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B5C2-44CC-983C-18C9363FE14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B5C2-44CC-983C-18C9363FE141}"/>
              </c:ext>
            </c:extLst>
          </c:dPt>
          <c:cat>
            <c:strRef>
              <c:f>'PRODUKCE Q+'!$C$7:$E$7</c:f>
              <c:strCache>
                <c:ptCount val="3"/>
                <c:pt idx="0">
                  <c:v>Celkem</c:v>
                </c:pt>
                <c:pt idx="1">
                  <c:v>ŽP</c:v>
                </c:pt>
                <c:pt idx="2">
                  <c:v>NŽP</c:v>
                </c:pt>
              </c:strCache>
            </c:strRef>
          </c:cat>
          <c:val>
            <c:numRef>
              <c:f>'PRODUKCE Q+'!$C$24:$E$24</c:f>
              <c:numCache>
                <c:formatCode>#\ ##0_ </c:formatCode>
                <c:ptCount val="3"/>
                <c:pt idx="0">
                  <c:v>15475991098</c:v>
                </c:pt>
                <c:pt idx="1">
                  <c:v>2728425156</c:v>
                </c:pt>
                <c:pt idx="2">
                  <c:v>12747565942</c:v>
                </c:pt>
              </c:numCache>
            </c:numRef>
          </c:val>
          <c:extLst>
            <c:ext xmlns:c16="http://schemas.microsoft.com/office/drawing/2014/chart" uri="{C3380CC4-5D6E-409C-BE32-E72D297353CC}">
              <c16:uniqueId val="{0000004F-B5C2-44CC-983C-18C9363FE141}"/>
            </c:ext>
          </c:extLst>
        </c:ser>
        <c:ser>
          <c:idx val="7"/>
          <c:order val="7"/>
          <c:tx>
            <c:strRef>
              <c:f>'PRODUKCE Q+'!$B$25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B5C2-44CC-983C-18C9363FE14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B5C2-44CC-983C-18C9363FE14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B5C2-44CC-983C-18C9363FE14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B5C2-44CC-983C-18C9363FE14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B5C2-44CC-983C-18C9363FE14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B5C2-44CC-983C-18C9363FE141}"/>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B5C2-44CC-983C-18C9363FE141}"/>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B5C2-44CC-983C-18C9363FE141}"/>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B5C2-44CC-983C-18C9363FE141}"/>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B5C2-44CC-983C-18C9363FE141}"/>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B5C2-44CC-983C-18C9363FE141}"/>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B5C2-44CC-983C-18C9363FE141}"/>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Q+'!$C$7:$E$7</c:f>
              <c:strCache>
                <c:ptCount val="3"/>
                <c:pt idx="0">
                  <c:v>Celkem</c:v>
                </c:pt>
                <c:pt idx="1">
                  <c:v>ŽP</c:v>
                </c:pt>
                <c:pt idx="2">
                  <c:v>NŽP</c:v>
                </c:pt>
              </c:strCache>
            </c:strRef>
          </c:cat>
          <c:val>
            <c:numRef>
              <c:f>'PRODUKCE Q+'!$C$25:$E$25</c:f>
              <c:numCache>
                <c:formatCode>#\ ##0_ </c:formatCode>
                <c:ptCount val="3"/>
                <c:pt idx="0">
                  <c:v>13962282974</c:v>
                </c:pt>
                <c:pt idx="1">
                  <c:v>2548875960</c:v>
                </c:pt>
                <c:pt idx="2">
                  <c:v>11413407014</c:v>
                </c:pt>
              </c:numCache>
            </c:numRef>
          </c:val>
          <c:extLst>
            <c:ext xmlns:c16="http://schemas.microsoft.com/office/drawing/2014/chart" uri="{C3380CC4-5D6E-409C-BE32-E72D297353CC}">
              <c16:uniqueId val="{0000005B-B5C2-44CC-983C-18C9363FE141}"/>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A071-4229-9070-12C1A3D39C1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A071-4229-9070-12C1A3D39C1C}"/>
              </c:ext>
            </c:extLst>
          </c:dPt>
          <c:dLbls>
            <c:delete val="1"/>
          </c:dLbls>
          <c:cat>
            <c:strRef>
              <c:f>'PRODUKCE Q+'!$C$7:$E$7</c:f>
              <c:strCache>
                <c:ptCount val="3"/>
                <c:pt idx="0">
                  <c:v>Celkem</c:v>
                </c:pt>
                <c:pt idx="1">
                  <c:v>ŽP</c:v>
                </c:pt>
                <c:pt idx="2">
                  <c:v>NŽP</c:v>
                </c:pt>
              </c:strCache>
            </c:strRef>
          </c:cat>
          <c:val>
            <c:numRef>
              <c:f>'PRODUKCE Q+'!$C$34:$E$34</c:f>
              <c:numCache>
                <c:formatCode>#\ ##0.0_ %_-;\-#\ ##0.0_ %_-;0.0_ %_-;@" %"_-</c:formatCode>
                <c:ptCount val="3"/>
                <c:pt idx="0">
                  <c:v>0.29062165287764441</c:v>
                </c:pt>
                <c:pt idx="1">
                  <c:v>0.39933173336704564</c:v>
                </c:pt>
                <c:pt idx="2">
                  <c:v>0.26351405494736291</c:v>
                </c:pt>
              </c:numCache>
            </c:numRef>
          </c:val>
          <c:extLst>
            <c:ext xmlns:c16="http://schemas.microsoft.com/office/drawing/2014/chart" uri="{C3380CC4-5D6E-409C-BE32-E72D297353CC}">
              <c16:uniqueId val="{0000000B-A071-4229-9070-12C1A3D39C1C}"/>
            </c:ext>
          </c:extLst>
        </c:ser>
        <c:ser>
          <c:idx val="1"/>
          <c:order val="1"/>
          <c:tx>
            <c:strRef>
              <c:f>'PRODUKCE Q+'!$B$35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A071-4229-9070-12C1A3D39C1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A071-4229-9070-12C1A3D39C1C}"/>
              </c:ext>
            </c:extLst>
          </c:dPt>
          <c:dLbls>
            <c:delete val="1"/>
          </c:dLbls>
          <c:cat>
            <c:strRef>
              <c:f>'PRODUKCE Q+'!$C$7:$E$7</c:f>
              <c:strCache>
                <c:ptCount val="3"/>
                <c:pt idx="0">
                  <c:v>Celkem</c:v>
                </c:pt>
                <c:pt idx="1">
                  <c:v>ŽP</c:v>
                </c:pt>
                <c:pt idx="2">
                  <c:v>NŽP</c:v>
                </c:pt>
              </c:strCache>
            </c:strRef>
          </c:cat>
          <c:val>
            <c:numRef>
              <c:f>'PRODUKCE Q+'!$C$35:$E$35</c:f>
              <c:numCache>
                <c:formatCode>#\ ##0.0_ %_-;\-#\ ##0.0_ %_-;0.0_ %_-;@" %"_-</c:formatCode>
                <c:ptCount val="3"/>
                <c:pt idx="0">
                  <c:v>0.21106425360004</c:v>
                </c:pt>
                <c:pt idx="1">
                  <c:v>0.18535805408403649</c:v>
                </c:pt>
                <c:pt idx="2">
                  <c:v>0.21856710483023245</c:v>
                </c:pt>
              </c:numCache>
            </c:numRef>
          </c:val>
          <c:extLst>
            <c:ext xmlns:c16="http://schemas.microsoft.com/office/drawing/2014/chart" uri="{C3380CC4-5D6E-409C-BE32-E72D297353CC}">
              <c16:uniqueId val="{00000017-A071-4229-9070-12C1A3D39C1C}"/>
            </c:ext>
          </c:extLst>
        </c:ser>
        <c:ser>
          <c:idx val="2"/>
          <c:order val="2"/>
          <c:tx>
            <c:strRef>
              <c:f>'PRODUKCE Q+'!$B$36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A071-4229-9070-12C1A3D39C1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A071-4229-9070-12C1A3D39C1C}"/>
              </c:ext>
            </c:extLst>
          </c:dPt>
          <c:dLbls>
            <c:delete val="1"/>
          </c:dLbls>
          <c:cat>
            <c:strRef>
              <c:f>'PRODUKCE Q+'!$C$7:$E$7</c:f>
              <c:strCache>
                <c:ptCount val="3"/>
                <c:pt idx="0">
                  <c:v>Celkem</c:v>
                </c:pt>
                <c:pt idx="1">
                  <c:v>ŽP</c:v>
                </c:pt>
                <c:pt idx="2">
                  <c:v>NŽP</c:v>
                </c:pt>
              </c:strCache>
            </c:strRef>
          </c:cat>
          <c:val>
            <c:numRef>
              <c:f>'PRODUKCE Q+'!$C$36:$E$36</c:f>
              <c:numCache>
                <c:formatCode>#\ ##0.0_ %_-;\-#\ ##0.0_ %_-;0.0_ %_-;@" %"_-</c:formatCode>
                <c:ptCount val="3"/>
                <c:pt idx="0">
                  <c:v>0.12822634757319684</c:v>
                </c:pt>
                <c:pt idx="1">
                  <c:v>0.12760515257786387</c:v>
                </c:pt>
                <c:pt idx="2">
                  <c:v>0.12835508197222922</c:v>
                </c:pt>
              </c:numCache>
            </c:numRef>
          </c:val>
          <c:extLst>
            <c:ext xmlns:c16="http://schemas.microsoft.com/office/drawing/2014/chart" uri="{C3380CC4-5D6E-409C-BE32-E72D297353CC}">
              <c16:uniqueId val="{00000023-A071-4229-9070-12C1A3D39C1C}"/>
            </c:ext>
          </c:extLst>
        </c:ser>
        <c:ser>
          <c:idx val="3"/>
          <c:order val="3"/>
          <c:tx>
            <c:strRef>
              <c:f>'PRODUKCE Q+'!$B$37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A071-4229-9070-12C1A3D39C1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A071-4229-9070-12C1A3D39C1C}"/>
              </c:ext>
            </c:extLst>
          </c:dPt>
          <c:dLbls>
            <c:delete val="1"/>
          </c:dLbls>
          <c:cat>
            <c:strRef>
              <c:f>'PRODUKCE Q+'!$C$7:$E$7</c:f>
              <c:strCache>
                <c:ptCount val="3"/>
                <c:pt idx="0">
                  <c:v>Celkem</c:v>
                </c:pt>
                <c:pt idx="1">
                  <c:v>ŽP</c:v>
                </c:pt>
                <c:pt idx="2">
                  <c:v>NŽP</c:v>
                </c:pt>
              </c:strCache>
            </c:strRef>
          </c:cat>
          <c:val>
            <c:numRef>
              <c:f>'PRODUKCE Q+'!$C$37:$E$37</c:f>
              <c:numCache>
                <c:formatCode>#\ ##0.0_ %_-;\-#\ ##0.0_ %_-;0.0_ %_-;@" %"_-</c:formatCode>
                <c:ptCount val="3"/>
                <c:pt idx="0">
                  <c:v>5.5519047325314208E-2</c:v>
                </c:pt>
                <c:pt idx="1">
                  <c:v>-1.7865300560349073E-3</c:v>
                </c:pt>
                <c:pt idx="2">
                  <c:v>7.0004740747114935E-2</c:v>
                </c:pt>
              </c:numCache>
            </c:numRef>
          </c:val>
          <c:extLst>
            <c:ext xmlns:c16="http://schemas.microsoft.com/office/drawing/2014/chart" uri="{C3380CC4-5D6E-409C-BE32-E72D297353CC}">
              <c16:uniqueId val="{0000002F-A071-4229-9070-12C1A3D39C1C}"/>
            </c:ext>
          </c:extLst>
        </c:ser>
        <c:ser>
          <c:idx val="4"/>
          <c:order val="4"/>
          <c:tx>
            <c:strRef>
              <c:f>'PRODUKCE Q+'!$B$38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A071-4229-9070-12C1A3D39C1C}"/>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A071-4229-9070-12C1A3D39C1C}"/>
              </c:ext>
            </c:extLst>
          </c:dPt>
          <c:dLbls>
            <c:delete val="1"/>
          </c:dLbls>
          <c:cat>
            <c:strRef>
              <c:f>'PRODUKCE Q+'!$C$7:$E$7</c:f>
              <c:strCache>
                <c:ptCount val="3"/>
                <c:pt idx="0">
                  <c:v>Celkem</c:v>
                </c:pt>
                <c:pt idx="1">
                  <c:v>ŽP</c:v>
                </c:pt>
                <c:pt idx="2">
                  <c:v>NŽP</c:v>
                </c:pt>
              </c:strCache>
            </c:strRef>
          </c:cat>
          <c:val>
            <c:numRef>
              <c:f>'PRODUKCE Q+'!$C$38:$E$38</c:f>
              <c:numCache>
                <c:formatCode>#\ ##0.0_ %_-;\-#\ ##0.0_ %_-;0.0_ %_-;@" %"_-</c:formatCode>
                <c:ptCount val="3"/>
                <c:pt idx="0">
                  <c:v>4.3443087731143804E-2</c:v>
                </c:pt>
                <c:pt idx="1">
                  <c:v>-0.24123266570945989</c:v>
                </c:pt>
                <c:pt idx="2">
                  <c:v>0.12205933383503975</c:v>
                </c:pt>
              </c:numCache>
            </c:numRef>
          </c:val>
          <c:extLst>
            <c:ext xmlns:c16="http://schemas.microsoft.com/office/drawing/2014/chart" uri="{C3380CC4-5D6E-409C-BE32-E72D297353CC}">
              <c16:uniqueId val="{0000003B-A071-4229-9070-12C1A3D39C1C}"/>
            </c:ext>
          </c:extLst>
        </c:ser>
        <c:ser>
          <c:idx val="5"/>
          <c:order val="5"/>
          <c:tx>
            <c:strRef>
              <c:f>'PRODUKCE Q+'!$B$39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A071-4229-9070-12C1A3D39C1C}"/>
              </c:ext>
            </c:extLst>
          </c:dPt>
          <c:dLbls>
            <c:delete val="1"/>
          </c:dLbls>
          <c:cat>
            <c:strRef>
              <c:f>'PRODUKCE Q+'!$C$7:$E$7</c:f>
              <c:strCache>
                <c:ptCount val="3"/>
                <c:pt idx="0">
                  <c:v>Celkem</c:v>
                </c:pt>
                <c:pt idx="1">
                  <c:v>ŽP</c:v>
                </c:pt>
                <c:pt idx="2">
                  <c:v>NŽP</c:v>
                </c:pt>
              </c:strCache>
            </c:strRef>
          </c:cat>
          <c:val>
            <c:numRef>
              <c:f>'PRODUKCE Q+'!$C$39:$E$39</c:f>
              <c:numCache>
                <c:formatCode>#\ ##0.0_ %_-;\-#\ ##0.0_ %_-;0.0_ %_-;@" %"_-</c:formatCode>
                <c:ptCount val="3"/>
                <c:pt idx="0">
                  <c:v>0.20130074332863779</c:v>
                </c:pt>
                <c:pt idx="1">
                  <c:v>2.4031992608382735E-2</c:v>
                </c:pt>
                <c:pt idx="2">
                  <c:v>0.25163002709505733</c:v>
                </c:pt>
              </c:numCache>
            </c:numRef>
          </c:val>
          <c:extLst>
            <c:ext xmlns:c16="http://schemas.microsoft.com/office/drawing/2014/chart" uri="{C3380CC4-5D6E-409C-BE32-E72D297353CC}">
              <c16:uniqueId val="{00000046-A071-4229-9070-12C1A3D39C1C}"/>
            </c:ext>
          </c:extLst>
        </c:ser>
        <c:ser>
          <c:idx val="6"/>
          <c:order val="6"/>
          <c:tx>
            <c:strRef>
              <c:f>'PRODUKCE Q+'!$B$40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A071-4229-9070-12C1A3D39C1C}"/>
              </c:ext>
            </c:extLst>
          </c:dPt>
          <c:dLbls>
            <c:delete val="1"/>
          </c:dLbls>
          <c:cat>
            <c:strRef>
              <c:f>'PRODUKCE Q+'!$C$7:$E$7</c:f>
              <c:strCache>
                <c:ptCount val="3"/>
                <c:pt idx="0">
                  <c:v>Celkem</c:v>
                </c:pt>
                <c:pt idx="1">
                  <c:v>ŽP</c:v>
                </c:pt>
                <c:pt idx="2">
                  <c:v>NŽP</c:v>
                </c:pt>
              </c:strCache>
            </c:strRef>
          </c:cat>
          <c:val>
            <c:numRef>
              <c:f>'PRODUKCE Q+'!$C$40:$E$40</c:f>
              <c:numCache>
                <c:formatCode>#\ ##0.0_ %_-;\-#\ ##0.0_ %_-;0.0_ %_-;@" %"_-</c:formatCode>
                <c:ptCount val="3"/>
                <c:pt idx="0">
                  <c:v>1.7215648126916339E-2</c:v>
                </c:pt>
                <c:pt idx="1">
                  <c:v>4.5277395792721498E-2</c:v>
                </c:pt>
                <c:pt idx="2">
                  <c:v>1.1404089285844909E-2</c:v>
                </c:pt>
              </c:numCache>
            </c:numRef>
          </c:val>
          <c:extLst>
            <c:ext xmlns:c16="http://schemas.microsoft.com/office/drawing/2014/chart" uri="{C3380CC4-5D6E-409C-BE32-E72D297353CC}">
              <c16:uniqueId val="{00000051-A071-4229-9070-12C1A3D39C1C}"/>
            </c:ext>
          </c:extLst>
        </c:ser>
        <c:ser>
          <c:idx val="7"/>
          <c:order val="7"/>
          <c:tx>
            <c:strRef>
              <c:f>'PRODUKCE Q+'!$B$41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A071-4229-9070-12C1A3D39C1C}"/>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A071-4229-9070-12C1A3D39C1C}"/>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A071-4229-9070-12C1A3D39C1C}"/>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A071-4229-9070-12C1A3D39C1C}"/>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A071-4229-9070-12C1A3D39C1C}"/>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A071-4229-9070-12C1A3D39C1C}"/>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A071-4229-9070-12C1A3D39C1C}"/>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A071-4229-9070-12C1A3D39C1C}"/>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A071-4229-9070-12C1A3D39C1C}"/>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A071-4229-9070-12C1A3D39C1C}"/>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A071-4229-9070-12C1A3D39C1C}"/>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Q+'!$C$7:$E$7</c:f>
              <c:strCache>
                <c:ptCount val="3"/>
                <c:pt idx="0">
                  <c:v>Celkem</c:v>
                </c:pt>
                <c:pt idx="1">
                  <c:v>ŽP</c:v>
                </c:pt>
                <c:pt idx="2">
                  <c:v>NŽP</c:v>
                </c:pt>
              </c:strCache>
            </c:strRef>
          </c:cat>
          <c:val>
            <c:numRef>
              <c:f>'PRODUKCE Q+'!$C$41:$E$41</c:f>
              <c:numCache>
                <c:formatCode>#\ ##0.0_ %_-;\-#\ ##0.0_ %_-;0.0_ %_-;@" %"_-</c:formatCode>
                <c:ptCount val="3"/>
                <c:pt idx="0">
                  <c:v>5.5101833971435976E-2</c:v>
                </c:pt>
                <c:pt idx="1">
                  <c:v>9.3961498424346424E-3</c:v>
                </c:pt>
                <c:pt idx="2">
                  <c:v>6.5880135644128535E-2</c:v>
                </c:pt>
              </c:numCache>
            </c:numRef>
          </c:val>
          <c:extLst>
            <c:ext xmlns:c16="http://schemas.microsoft.com/office/drawing/2014/chart" uri="{C3380CC4-5D6E-409C-BE32-E72D297353CC}">
              <c16:uniqueId val="{0000005D-A071-4229-9070-12C1A3D39C1C}"/>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Q+'!$B$194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9ADF-4E5E-AB4E-0B53DDA787A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9ADF-4E5E-AB4E-0B53DDA787AA}"/>
              </c:ext>
            </c:extLst>
          </c:dPt>
          <c:dLbls>
            <c:delete val="1"/>
          </c:dLbls>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Q+'!$C$194:$F$194</c:f>
              <c:numCache>
                <c:formatCode>#\ ##0.0_ %_-;\-#\ ##0.0_ %_-;0.0_ %_-;@" %"_-</c:formatCode>
                <c:ptCount val="4"/>
                <c:pt idx="0">
                  <c:v>0.70858183945827236</c:v>
                </c:pt>
                <c:pt idx="1">
                  <c:v>0.28974277421366623</c:v>
                </c:pt>
                <c:pt idx="2">
                  <c:v>0.16365264963705095</c:v>
                </c:pt>
                <c:pt idx="3">
                  <c:v>1.112379386080085</c:v>
                </c:pt>
              </c:numCache>
            </c:numRef>
          </c:val>
          <c:extLst>
            <c:ext xmlns:c16="http://schemas.microsoft.com/office/drawing/2014/chart" uri="{C3380CC4-5D6E-409C-BE32-E72D297353CC}">
              <c16:uniqueId val="{0000000B-9ADF-4E5E-AB4E-0B53DDA787AA}"/>
            </c:ext>
          </c:extLst>
        </c:ser>
        <c:ser>
          <c:idx val="1"/>
          <c:order val="1"/>
          <c:tx>
            <c:strRef>
              <c:f>'PRODUKCE Q+'!$B$195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9ADF-4E5E-AB4E-0B53DDA787A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9ADF-4E5E-AB4E-0B53DDA787AA}"/>
              </c:ext>
            </c:extLst>
          </c:dPt>
          <c:dLbls>
            <c:delete val="1"/>
          </c:dLbls>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Q+'!$C$195:$F$195</c:f>
              <c:numCache>
                <c:formatCode>#\ ##0.0_ %_-;\-#\ ##0.0_ %_-;0.0_ %_-;@" %"_-</c:formatCode>
                <c:ptCount val="4"/>
                <c:pt idx="0">
                  <c:v>0.42207251366481002</c:v>
                </c:pt>
                <c:pt idx="1">
                  <c:v>-1.7261809170459275E-2</c:v>
                </c:pt>
                <c:pt idx="2">
                  <c:v>0.24710898976112428</c:v>
                </c:pt>
                <c:pt idx="3">
                  <c:v>0.69835093798637549</c:v>
                </c:pt>
              </c:numCache>
            </c:numRef>
          </c:val>
          <c:extLst>
            <c:ext xmlns:c16="http://schemas.microsoft.com/office/drawing/2014/chart" uri="{C3380CC4-5D6E-409C-BE32-E72D297353CC}">
              <c16:uniqueId val="{00000017-9ADF-4E5E-AB4E-0B53DDA787AA}"/>
            </c:ext>
          </c:extLst>
        </c:ser>
        <c:ser>
          <c:idx val="2"/>
          <c:order val="2"/>
          <c:tx>
            <c:strRef>
              <c:f>'PRODUKCE Q+'!$B$196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9ADF-4E5E-AB4E-0B53DDA787A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9ADF-4E5E-AB4E-0B53DDA787AA}"/>
              </c:ext>
            </c:extLst>
          </c:dPt>
          <c:dLbls>
            <c:delete val="1"/>
          </c:dLbls>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Q+'!$C$196:$F$196</c:f>
              <c:numCache>
                <c:formatCode>#\ ##0.0_ %_-;\-#\ ##0.0_ %_-;0.0_ %_-;@" %"_-</c:formatCode>
                <c:ptCount val="4"/>
                <c:pt idx="0">
                  <c:v>-0.31904047094937471</c:v>
                </c:pt>
                <c:pt idx="1">
                  <c:v>0.54571082078312316</c:v>
                </c:pt>
                <c:pt idx="2">
                  <c:v>0.28644074656609542</c:v>
                </c:pt>
                <c:pt idx="3">
                  <c:v>1.0367288302715965</c:v>
                </c:pt>
              </c:numCache>
            </c:numRef>
          </c:val>
          <c:extLst>
            <c:ext xmlns:c16="http://schemas.microsoft.com/office/drawing/2014/chart" uri="{C3380CC4-5D6E-409C-BE32-E72D297353CC}">
              <c16:uniqueId val="{00000023-9ADF-4E5E-AB4E-0B53DDA787AA}"/>
            </c:ext>
          </c:extLst>
        </c:ser>
        <c:ser>
          <c:idx val="3"/>
          <c:order val="3"/>
          <c:tx>
            <c:strRef>
              <c:f>'PRODUKCE Q+'!$B$197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9ADF-4E5E-AB4E-0B53DDA787A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9ADF-4E5E-AB4E-0B53DDA787AA}"/>
              </c:ext>
            </c:extLst>
          </c:dPt>
          <c:dLbls>
            <c:delete val="1"/>
          </c:dLbls>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Q+'!$C$197:$F$197</c:f>
              <c:numCache>
                <c:formatCode>#\ ##0.0_ %_-;\-#\ ##0.0_ %_-;0.0_ %_-;@" %"_-</c:formatCode>
                <c:ptCount val="4"/>
                <c:pt idx="0">
                  <c:v>1.1810964274728573</c:v>
                </c:pt>
                <c:pt idx="1">
                  <c:v>-0.22424006459650259</c:v>
                </c:pt>
                <c:pt idx="2">
                  <c:v>-0.16669718604955464</c:v>
                </c:pt>
                <c:pt idx="3">
                  <c:v>0.912159731916524</c:v>
                </c:pt>
              </c:numCache>
            </c:numRef>
          </c:val>
          <c:extLst>
            <c:ext xmlns:c16="http://schemas.microsoft.com/office/drawing/2014/chart" uri="{C3380CC4-5D6E-409C-BE32-E72D297353CC}">
              <c16:uniqueId val="{0000002F-9ADF-4E5E-AB4E-0B53DDA787AA}"/>
            </c:ext>
          </c:extLst>
        </c:ser>
        <c:ser>
          <c:idx val="4"/>
          <c:order val="4"/>
          <c:tx>
            <c:strRef>
              <c:f>'PRODUKCE Q+'!$B$198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9ADF-4E5E-AB4E-0B53DDA787A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9ADF-4E5E-AB4E-0B53DDA787AA}"/>
              </c:ext>
            </c:extLst>
          </c:dPt>
          <c:dLbls>
            <c:delete val="1"/>
          </c:dLbls>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Q+'!$C$198:$F$198</c:f>
              <c:numCache>
                <c:formatCode>#\ ##0.0_ %_-;\-#\ ##0.0_ %_-;0.0_ %_-;@" %"_-</c:formatCode>
                <c:ptCount val="4"/>
                <c:pt idx="0">
                  <c:v>-0.53404854961289594</c:v>
                </c:pt>
                <c:pt idx="1">
                  <c:v>-0.25994407335559</c:v>
                </c:pt>
                <c:pt idx="2">
                  <c:v>3.7386076022198234E-2</c:v>
                </c:pt>
                <c:pt idx="3">
                  <c:v>0.14763721878345581</c:v>
                </c:pt>
              </c:numCache>
            </c:numRef>
          </c:val>
          <c:extLst>
            <c:ext xmlns:c16="http://schemas.microsoft.com/office/drawing/2014/chart" uri="{C3380CC4-5D6E-409C-BE32-E72D297353CC}">
              <c16:uniqueId val="{0000003B-9ADF-4E5E-AB4E-0B53DDA787AA}"/>
            </c:ext>
          </c:extLst>
        </c:ser>
        <c:ser>
          <c:idx val="5"/>
          <c:order val="5"/>
          <c:tx>
            <c:strRef>
              <c:f>'PRODUKCE Q+'!$B$199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9ADF-4E5E-AB4E-0B53DDA787AA}"/>
              </c:ext>
            </c:extLst>
          </c:dPt>
          <c:dLbls>
            <c:delete val="1"/>
          </c:dLbls>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Q+'!$C$199:$F$199</c:f>
              <c:numCache>
                <c:formatCode>#\ ##0.0_ %_-;\-#\ ##0.0_ %_-;0.0_ %_-;@" %"_-</c:formatCode>
                <c:ptCount val="4"/>
                <c:pt idx="0">
                  <c:v>-0.57632492976624294</c:v>
                </c:pt>
                <c:pt idx="1">
                  <c:v>0.19335422003165248</c:v>
                </c:pt>
                <c:pt idx="2">
                  <c:v>4.8923182751120509E-2</c:v>
                </c:pt>
                <c:pt idx="3">
                  <c:v>0.46990982354439526</c:v>
                </c:pt>
              </c:numCache>
            </c:numRef>
          </c:val>
          <c:extLst>
            <c:ext xmlns:c16="http://schemas.microsoft.com/office/drawing/2014/chart" uri="{C3380CC4-5D6E-409C-BE32-E72D297353CC}">
              <c16:uniqueId val="{00000046-9ADF-4E5E-AB4E-0B53DDA787AA}"/>
            </c:ext>
          </c:extLst>
        </c:ser>
        <c:ser>
          <c:idx val="6"/>
          <c:order val="6"/>
          <c:tx>
            <c:strRef>
              <c:f>'PRODUKCE Q+'!$B$200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9ADF-4E5E-AB4E-0B53DDA787AA}"/>
              </c:ext>
            </c:extLst>
          </c:dPt>
          <c:dLbls>
            <c:delete val="1"/>
          </c:dLbls>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Q+'!$C$200:$F$200</c:f>
              <c:numCache>
                <c:formatCode>#\ ##0.0_ %_-;\-#\ ##0.0_ %_-;0.0_ %_-;@" %"_-</c:formatCode>
                <c:ptCount val="4"/>
                <c:pt idx="0">
                  <c:v>-2.6770882810582375E-2</c:v>
                </c:pt>
                <c:pt idx="1">
                  <c:v>7.0287670305718253E-2</c:v>
                </c:pt>
                <c:pt idx="2">
                  <c:v>0.14843571402776012</c:v>
                </c:pt>
                <c:pt idx="3">
                  <c:v>5.2462929892516108E-4</c:v>
                </c:pt>
              </c:numCache>
            </c:numRef>
          </c:val>
          <c:extLst>
            <c:ext xmlns:c16="http://schemas.microsoft.com/office/drawing/2014/chart" uri="{C3380CC4-5D6E-409C-BE32-E72D297353CC}">
              <c16:uniqueId val="{00000051-9ADF-4E5E-AB4E-0B53DDA787AA}"/>
            </c:ext>
          </c:extLst>
        </c:ser>
        <c:ser>
          <c:idx val="7"/>
          <c:order val="7"/>
          <c:tx>
            <c:strRef>
              <c:f>'PRODUKCE Q+'!$B$201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9ADF-4E5E-AB4E-0B53DDA787A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9ADF-4E5E-AB4E-0B53DDA787A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9ADF-4E5E-AB4E-0B53DDA787A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9ADF-4E5E-AB4E-0B53DDA787A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9ADF-4E5E-AB4E-0B53DDA787AA}"/>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9ADF-4E5E-AB4E-0B53DDA787AA}"/>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9ADF-4E5E-AB4E-0B53DDA787AA}"/>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9ADF-4E5E-AB4E-0B53DDA787AA}"/>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9ADF-4E5E-AB4E-0B53DDA787AA}"/>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9ADF-4E5E-AB4E-0B53DDA787AA}"/>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9ADF-4E5E-AB4E-0B53DDA787AA}"/>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Q+'!$C$201:$F$201</c:f>
              <c:numCache>
                <c:formatCode>#\ ##0.0_ %_-;\-#\ ##0.0_ %_-;0.0_ %_-;@" %"_-</c:formatCode>
                <c:ptCount val="4"/>
                <c:pt idx="0">
                  <c:v>0.30091463619795378</c:v>
                </c:pt>
                <c:pt idx="1">
                  <c:v>-0.20173389951242948</c:v>
                </c:pt>
                <c:pt idx="2">
                  <c:v>0.29447434482347301</c:v>
                </c:pt>
                <c:pt idx="3">
                  <c:v>-1.6917868802874603E-2</c:v>
                </c:pt>
              </c:numCache>
            </c:numRef>
          </c:val>
          <c:extLst>
            <c:ext xmlns:c16="http://schemas.microsoft.com/office/drawing/2014/chart" uri="{C3380CC4-5D6E-409C-BE32-E72D297353CC}">
              <c16:uniqueId val="{0000005D-9ADF-4E5E-AB4E-0B53DDA787AA}"/>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Q+'!$B$98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A870-4B05-BEEA-6C60C7BD5BEA}"/>
              </c:ext>
            </c:extLst>
          </c:dPt>
          <c:cat>
            <c:strRef>
              <c:f>'PRODUKCE Q+'!$C$87:$E$87</c:f>
              <c:strCache>
                <c:ptCount val="3"/>
                <c:pt idx="0">
                  <c:v>Celkem</c:v>
                </c:pt>
                <c:pt idx="1">
                  <c:v>ŽP</c:v>
                </c:pt>
                <c:pt idx="2">
                  <c:v>NŽP</c:v>
                </c:pt>
              </c:strCache>
            </c:strRef>
          </c:cat>
          <c:val>
            <c:numRef>
              <c:f>'PRODUKCE Q+'!$C$98:$E$98</c:f>
              <c:numCache>
                <c:formatCode>#\ ##0_ </c:formatCode>
                <c:ptCount val="3"/>
                <c:pt idx="0">
                  <c:v>2537471</c:v>
                </c:pt>
                <c:pt idx="1">
                  <c:v>168759</c:v>
                </c:pt>
                <c:pt idx="2">
                  <c:v>2368712</c:v>
                </c:pt>
              </c:numCache>
            </c:numRef>
          </c:val>
          <c:extLst>
            <c:ext xmlns:c16="http://schemas.microsoft.com/office/drawing/2014/chart" uri="{C3380CC4-5D6E-409C-BE32-E72D297353CC}">
              <c16:uniqueId val="{0000000A-A870-4B05-BEEA-6C60C7BD5BEA}"/>
            </c:ext>
          </c:extLst>
        </c:ser>
        <c:ser>
          <c:idx val="1"/>
          <c:order val="1"/>
          <c:tx>
            <c:strRef>
              <c:f>'PRODUKCE Q+'!$B$99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A870-4B05-BEEA-6C60C7BD5BEA}"/>
              </c:ext>
            </c:extLst>
          </c:dPt>
          <c:cat>
            <c:strRef>
              <c:f>'PRODUKCE Q+'!$C$87:$E$87</c:f>
              <c:strCache>
                <c:ptCount val="3"/>
                <c:pt idx="0">
                  <c:v>Celkem</c:v>
                </c:pt>
                <c:pt idx="1">
                  <c:v>ŽP</c:v>
                </c:pt>
                <c:pt idx="2">
                  <c:v>NŽP</c:v>
                </c:pt>
              </c:strCache>
            </c:strRef>
          </c:cat>
          <c:val>
            <c:numRef>
              <c:f>'PRODUKCE Q+'!$C$99:$E$99</c:f>
              <c:numCache>
                <c:formatCode>#\ ##0_ </c:formatCode>
                <c:ptCount val="3"/>
                <c:pt idx="0">
                  <c:v>2334176</c:v>
                </c:pt>
                <c:pt idx="1">
                  <c:v>193059</c:v>
                </c:pt>
                <c:pt idx="2">
                  <c:v>2141117</c:v>
                </c:pt>
              </c:numCache>
            </c:numRef>
          </c:val>
          <c:extLst>
            <c:ext xmlns:c16="http://schemas.microsoft.com/office/drawing/2014/chart" uri="{C3380CC4-5D6E-409C-BE32-E72D297353CC}">
              <c16:uniqueId val="{00000015-A870-4B05-BEEA-6C60C7BD5BEA}"/>
            </c:ext>
          </c:extLst>
        </c:ser>
        <c:ser>
          <c:idx val="2"/>
          <c:order val="2"/>
          <c:tx>
            <c:strRef>
              <c:f>'PRODUKCE Q+'!$B$100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A870-4B05-BEEA-6C60C7BD5BEA}"/>
              </c:ext>
            </c:extLst>
          </c:dPt>
          <c:cat>
            <c:strRef>
              <c:f>'PRODUKCE Q+'!$C$87:$E$87</c:f>
              <c:strCache>
                <c:ptCount val="3"/>
                <c:pt idx="0">
                  <c:v>Celkem</c:v>
                </c:pt>
                <c:pt idx="1">
                  <c:v>ŽP</c:v>
                </c:pt>
                <c:pt idx="2">
                  <c:v>NŽP</c:v>
                </c:pt>
              </c:strCache>
            </c:strRef>
          </c:cat>
          <c:val>
            <c:numRef>
              <c:f>'PRODUKCE Q+'!$C$100:$E$100</c:f>
              <c:numCache>
                <c:formatCode>#\ ##0_ </c:formatCode>
                <c:ptCount val="3"/>
                <c:pt idx="0">
                  <c:v>2818373</c:v>
                </c:pt>
                <c:pt idx="1">
                  <c:v>146362</c:v>
                </c:pt>
                <c:pt idx="2">
                  <c:v>2672011</c:v>
                </c:pt>
              </c:numCache>
            </c:numRef>
          </c:val>
          <c:extLst>
            <c:ext xmlns:c16="http://schemas.microsoft.com/office/drawing/2014/chart" uri="{C3380CC4-5D6E-409C-BE32-E72D297353CC}">
              <c16:uniqueId val="{00000020-A870-4B05-BEEA-6C60C7BD5BEA}"/>
            </c:ext>
          </c:extLst>
        </c:ser>
        <c:ser>
          <c:idx val="3"/>
          <c:order val="3"/>
          <c:tx>
            <c:strRef>
              <c:f>'PRODUKCE Q+'!$B$101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A870-4B05-BEEA-6C60C7BD5BEA}"/>
              </c:ext>
            </c:extLst>
          </c:dPt>
          <c:cat>
            <c:strRef>
              <c:f>'PRODUKCE Q+'!$C$87:$E$87</c:f>
              <c:strCache>
                <c:ptCount val="3"/>
                <c:pt idx="0">
                  <c:v>Celkem</c:v>
                </c:pt>
                <c:pt idx="1">
                  <c:v>ŽP</c:v>
                </c:pt>
                <c:pt idx="2">
                  <c:v>NŽP</c:v>
                </c:pt>
              </c:strCache>
            </c:strRef>
          </c:cat>
          <c:val>
            <c:numRef>
              <c:f>'PRODUKCE Q+'!$C$101:$E$101</c:f>
              <c:numCache>
                <c:formatCode>#\ ##0_ </c:formatCode>
                <c:ptCount val="3"/>
                <c:pt idx="0">
                  <c:v>2888155</c:v>
                </c:pt>
                <c:pt idx="1">
                  <c:v>140234</c:v>
                </c:pt>
                <c:pt idx="2">
                  <c:v>2747921</c:v>
                </c:pt>
              </c:numCache>
            </c:numRef>
          </c:val>
          <c:extLst>
            <c:ext xmlns:c16="http://schemas.microsoft.com/office/drawing/2014/chart" uri="{C3380CC4-5D6E-409C-BE32-E72D297353CC}">
              <c16:uniqueId val="{0000002B-A870-4B05-BEEA-6C60C7BD5BEA}"/>
            </c:ext>
          </c:extLst>
        </c:ser>
        <c:ser>
          <c:idx val="4"/>
          <c:order val="4"/>
          <c:tx>
            <c:strRef>
              <c:f>'PRODUKCE Q+'!$B$102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A870-4B05-BEEA-6C60C7BD5BE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A870-4B05-BEEA-6C60C7BD5BEA}"/>
              </c:ext>
            </c:extLst>
          </c:dPt>
          <c:cat>
            <c:strRef>
              <c:f>'PRODUKCE Q+'!$C$87:$E$87</c:f>
              <c:strCache>
                <c:ptCount val="3"/>
                <c:pt idx="0">
                  <c:v>Celkem</c:v>
                </c:pt>
                <c:pt idx="1">
                  <c:v>ŽP</c:v>
                </c:pt>
                <c:pt idx="2">
                  <c:v>NŽP</c:v>
                </c:pt>
              </c:strCache>
            </c:strRef>
          </c:cat>
          <c:val>
            <c:numRef>
              <c:f>'PRODUKCE Q+'!$C$102:$E$102</c:f>
              <c:numCache>
                <c:formatCode>#\ ##0_ </c:formatCode>
                <c:ptCount val="3"/>
                <c:pt idx="0">
                  <c:v>3664429</c:v>
                </c:pt>
                <c:pt idx="1">
                  <c:v>132395</c:v>
                </c:pt>
                <c:pt idx="2">
                  <c:v>3532034</c:v>
                </c:pt>
              </c:numCache>
            </c:numRef>
          </c:val>
          <c:extLst>
            <c:ext xmlns:c16="http://schemas.microsoft.com/office/drawing/2014/chart" uri="{C3380CC4-5D6E-409C-BE32-E72D297353CC}">
              <c16:uniqueId val="{00000037-A870-4B05-BEEA-6C60C7BD5BEA}"/>
            </c:ext>
          </c:extLst>
        </c:ser>
        <c:ser>
          <c:idx val="5"/>
          <c:order val="5"/>
          <c:tx>
            <c:strRef>
              <c:f>'PRODUKCE Q+'!$B$103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A870-4B05-BEEA-6C60C7BD5BE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A870-4B05-BEEA-6C60C7BD5BEA}"/>
              </c:ext>
            </c:extLst>
          </c:dPt>
          <c:cat>
            <c:strRef>
              <c:f>'PRODUKCE Q+'!$C$87:$E$87</c:f>
              <c:strCache>
                <c:ptCount val="3"/>
                <c:pt idx="0">
                  <c:v>Celkem</c:v>
                </c:pt>
                <c:pt idx="1">
                  <c:v>ŽP</c:v>
                </c:pt>
                <c:pt idx="2">
                  <c:v>NŽP</c:v>
                </c:pt>
              </c:strCache>
            </c:strRef>
          </c:cat>
          <c:val>
            <c:numRef>
              <c:f>'PRODUKCE Q+'!$C$103:$E$103</c:f>
              <c:numCache>
                <c:formatCode>#\ ##0_ </c:formatCode>
                <c:ptCount val="3"/>
                <c:pt idx="0">
                  <c:v>2622720</c:v>
                </c:pt>
                <c:pt idx="1">
                  <c:v>144774</c:v>
                </c:pt>
                <c:pt idx="2">
                  <c:v>2477946</c:v>
                </c:pt>
              </c:numCache>
            </c:numRef>
          </c:val>
          <c:extLst>
            <c:ext xmlns:c16="http://schemas.microsoft.com/office/drawing/2014/chart" uri="{C3380CC4-5D6E-409C-BE32-E72D297353CC}">
              <c16:uniqueId val="{00000043-A870-4B05-BEEA-6C60C7BD5BEA}"/>
            </c:ext>
          </c:extLst>
        </c:ser>
        <c:ser>
          <c:idx val="6"/>
          <c:order val="6"/>
          <c:tx>
            <c:strRef>
              <c:f>'PRODUKCE Q+'!$B$104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A870-4B05-BEEA-6C60C7BD5BE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A870-4B05-BEEA-6C60C7BD5BEA}"/>
              </c:ext>
            </c:extLst>
          </c:dPt>
          <c:cat>
            <c:strRef>
              <c:f>'PRODUKCE Q+'!$C$87:$E$87</c:f>
              <c:strCache>
                <c:ptCount val="3"/>
                <c:pt idx="0">
                  <c:v>Celkem</c:v>
                </c:pt>
                <c:pt idx="1">
                  <c:v>ŽP</c:v>
                </c:pt>
                <c:pt idx="2">
                  <c:v>NŽP</c:v>
                </c:pt>
              </c:strCache>
            </c:strRef>
          </c:cat>
          <c:val>
            <c:numRef>
              <c:f>'PRODUKCE Q+'!$C$104:$E$104</c:f>
              <c:numCache>
                <c:formatCode>#\ ##0_ </c:formatCode>
                <c:ptCount val="3"/>
                <c:pt idx="0">
                  <c:v>3252282</c:v>
                </c:pt>
                <c:pt idx="1">
                  <c:v>162097</c:v>
                </c:pt>
                <c:pt idx="2">
                  <c:v>3090185</c:v>
                </c:pt>
              </c:numCache>
            </c:numRef>
          </c:val>
          <c:extLst>
            <c:ext xmlns:c16="http://schemas.microsoft.com/office/drawing/2014/chart" uri="{C3380CC4-5D6E-409C-BE32-E72D297353CC}">
              <c16:uniqueId val="{0000004F-A870-4B05-BEEA-6C60C7BD5BEA}"/>
            </c:ext>
          </c:extLst>
        </c:ser>
        <c:ser>
          <c:idx val="7"/>
          <c:order val="7"/>
          <c:tx>
            <c:strRef>
              <c:f>'PRODUKCE Q+'!$B$105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A870-4B05-BEEA-6C60C7BD5BEA}"/>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A870-4B05-BEEA-6C60C7BD5BEA}"/>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A870-4B05-BEEA-6C60C7BD5BEA}"/>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A870-4B05-BEEA-6C60C7BD5BEA}"/>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A870-4B05-BEEA-6C60C7BD5BEA}"/>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A870-4B05-BEEA-6C60C7BD5BEA}"/>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A870-4B05-BEEA-6C60C7BD5BEA}"/>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A870-4B05-BEEA-6C60C7BD5BEA}"/>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A870-4B05-BEEA-6C60C7BD5BEA}"/>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A870-4B05-BEEA-6C60C7BD5BEA}"/>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A870-4B05-BEEA-6C60C7BD5BEA}"/>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A870-4B05-BEEA-6C60C7BD5BEA}"/>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Q+'!$C$87:$E$87</c:f>
              <c:strCache>
                <c:ptCount val="3"/>
                <c:pt idx="0">
                  <c:v>Celkem</c:v>
                </c:pt>
                <c:pt idx="1">
                  <c:v>ŽP</c:v>
                </c:pt>
                <c:pt idx="2">
                  <c:v>NŽP</c:v>
                </c:pt>
              </c:strCache>
            </c:strRef>
          </c:cat>
          <c:val>
            <c:numRef>
              <c:f>'PRODUKCE Q+'!$C$105:$E$105</c:f>
              <c:numCache>
                <c:formatCode>#\ ##0_ </c:formatCode>
                <c:ptCount val="3"/>
                <c:pt idx="0">
                  <c:v>3521059</c:v>
                </c:pt>
                <c:pt idx="1">
                  <c:v>140044</c:v>
                </c:pt>
                <c:pt idx="2">
                  <c:v>3381015</c:v>
                </c:pt>
              </c:numCache>
            </c:numRef>
          </c:val>
          <c:extLst>
            <c:ext xmlns:c16="http://schemas.microsoft.com/office/drawing/2014/chart" uri="{C3380CC4-5D6E-409C-BE32-E72D297353CC}">
              <c16:uniqueId val="{0000005B-A870-4B05-BEEA-6C60C7BD5BEA}"/>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Q+'!$B$114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216E-4E9A-9A7E-CC6E7C7516F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216E-4E9A-9A7E-CC6E7C7516FB}"/>
              </c:ext>
            </c:extLst>
          </c:dPt>
          <c:dLbls>
            <c:delete val="1"/>
          </c:dLbls>
          <c:cat>
            <c:strRef>
              <c:f>'PRODUKCE Q+'!$C$87:$E$87</c:f>
              <c:strCache>
                <c:ptCount val="3"/>
                <c:pt idx="0">
                  <c:v>Celkem</c:v>
                </c:pt>
                <c:pt idx="1">
                  <c:v>ŽP</c:v>
                </c:pt>
                <c:pt idx="2">
                  <c:v>NŽP</c:v>
                </c:pt>
              </c:strCache>
            </c:strRef>
          </c:cat>
          <c:val>
            <c:numRef>
              <c:f>'PRODUKCE Q+'!$C$114:$E$114</c:f>
              <c:numCache>
                <c:formatCode>#\ ##0.0_ %_-;\-#\ ##0.0_ %_-;0.0_ %_-;@" %"_-</c:formatCode>
                <c:ptCount val="3"/>
                <c:pt idx="0">
                  <c:v>-3.4669366199460372E-2</c:v>
                </c:pt>
                <c:pt idx="1">
                  <c:v>0.25892577396493843</c:v>
                </c:pt>
                <c:pt idx="2">
                  <c:v>-5.0446312425512674E-2</c:v>
                </c:pt>
              </c:numCache>
            </c:numRef>
          </c:val>
          <c:extLst>
            <c:ext xmlns:c16="http://schemas.microsoft.com/office/drawing/2014/chart" uri="{C3380CC4-5D6E-409C-BE32-E72D297353CC}">
              <c16:uniqueId val="{0000000B-216E-4E9A-9A7E-CC6E7C7516FB}"/>
            </c:ext>
          </c:extLst>
        </c:ser>
        <c:ser>
          <c:idx val="1"/>
          <c:order val="1"/>
          <c:tx>
            <c:strRef>
              <c:f>'PRODUKCE Q+'!$B$115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216E-4E9A-9A7E-CC6E7C7516F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216E-4E9A-9A7E-CC6E7C7516FB}"/>
              </c:ext>
            </c:extLst>
          </c:dPt>
          <c:dLbls>
            <c:delete val="1"/>
          </c:dLbls>
          <c:cat>
            <c:strRef>
              <c:f>'PRODUKCE Q+'!$C$87:$E$87</c:f>
              <c:strCache>
                <c:ptCount val="3"/>
                <c:pt idx="0">
                  <c:v>Celkem</c:v>
                </c:pt>
                <c:pt idx="1">
                  <c:v>ŽP</c:v>
                </c:pt>
                <c:pt idx="2">
                  <c:v>NŽP</c:v>
                </c:pt>
              </c:strCache>
            </c:strRef>
          </c:cat>
          <c:val>
            <c:numRef>
              <c:f>'PRODUKCE Q+'!$C$115:$E$115</c:f>
              <c:numCache>
                <c:formatCode>#\ ##0.0_ %_-;\-#\ ##0.0_ %_-;0.0_ %_-;@" %"_-</c:formatCode>
                <c:ptCount val="3"/>
                <c:pt idx="0">
                  <c:v>0.10230342321104069</c:v>
                </c:pt>
                <c:pt idx="1">
                  <c:v>0.63169593806521407</c:v>
                </c:pt>
                <c:pt idx="2">
                  <c:v>7.0972966538050297E-2</c:v>
                </c:pt>
              </c:numCache>
            </c:numRef>
          </c:val>
          <c:extLst>
            <c:ext xmlns:c16="http://schemas.microsoft.com/office/drawing/2014/chart" uri="{C3380CC4-5D6E-409C-BE32-E72D297353CC}">
              <c16:uniqueId val="{00000017-216E-4E9A-9A7E-CC6E7C7516FB}"/>
            </c:ext>
          </c:extLst>
        </c:ser>
        <c:ser>
          <c:idx val="2"/>
          <c:order val="2"/>
          <c:tx>
            <c:strRef>
              <c:f>'PRODUKCE Q+'!$B$116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216E-4E9A-9A7E-CC6E7C7516F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216E-4E9A-9A7E-CC6E7C7516FB}"/>
              </c:ext>
            </c:extLst>
          </c:dPt>
          <c:dLbls>
            <c:delete val="1"/>
          </c:dLbls>
          <c:cat>
            <c:strRef>
              <c:f>'PRODUKCE Q+'!$C$87:$E$87</c:f>
              <c:strCache>
                <c:ptCount val="3"/>
                <c:pt idx="0">
                  <c:v>Celkem</c:v>
                </c:pt>
                <c:pt idx="1">
                  <c:v>ŽP</c:v>
                </c:pt>
                <c:pt idx="2">
                  <c:v>NŽP</c:v>
                </c:pt>
              </c:strCache>
            </c:strRef>
          </c:cat>
          <c:val>
            <c:numRef>
              <c:f>'PRODUKCE Q+'!$C$116:$E$116</c:f>
              <c:numCache>
                <c:formatCode>#\ ##0.0_ %_-;\-#\ ##0.0_ %_-;0.0_ %_-;@" %"_-</c:formatCode>
                <c:ptCount val="3"/>
                <c:pt idx="0">
                  <c:v>0.12776602232185019</c:v>
                </c:pt>
                <c:pt idx="1">
                  <c:v>-8.9424068044208216E-4</c:v>
                </c:pt>
                <c:pt idx="2">
                  <c:v>0.13577756874040148</c:v>
                </c:pt>
              </c:numCache>
            </c:numRef>
          </c:val>
          <c:extLst>
            <c:ext xmlns:c16="http://schemas.microsoft.com/office/drawing/2014/chart" uri="{C3380CC4-5D6E-409C-BE32-E72D297353CC}">
              <c16:uniqueId val="{00000023-216E-4E9A-9A7E-CC6E7C7516FB}"/>
            </c:ext>
          </c:extLst>
        </c:ser>
        <c:ser>
          <c:idx val="3"/>
          <c:order val="3"/>
          <c:tx>
            <c:strRef>
              <c:f>'PRODUKCE Q+'!$B$117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216E-4E9A-9A7E-CC6E7C7516F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216E-4E9A-9A7E-CC6E7C7516FB}"/>
              </c:ext>
            </c:extLst>
          </c:dPt>
          <c:dLbls>
            <c:delete val="1"/>
          </c:dLbls>
          <c:cat>
            <c:strRef>
              <c:f>'PRODUKCE Q+'!$C$87:$E$87</c:f>
              <c:strCache>
                <c:ptCount val="3"/>
                <c:pt idx="0">
                  <c:v>Celkem</c:v>
                </c:pt>
                <c:pt idx="1">
                  <c:v>ŽP</c:v>
                </c:pt>
                <c:pt idx="2">
                  <c:v>NŽP</c:v>
                </c:pt>
              </c:strCache>
            </c:strRef>
          </c:cat>
          <c:val>
            <c:numRef>
              <c:f>'PRODUKCE Q+'!$C$117:$E$117</c:f>
              <c:numCache>
                <c:formatCode>#\ ##0.0_ %_-;\-#\ ##0.0_ %_-;0.0_ %_-;@" %"_-</c:formatCode>
                <c:ptCount val="3"/>
                <c:pt idx="0">
                  <c:v>-7.8077946752282523E-2</c:v>
                </c:pt>
                <c:pt idx="1">
                  <c:v>-0.18247111359847024</c:v>
                </c:pt>
                <c:pt idx="2">
                  <c:v>-7.2030784609046217E-2</c:v>
                </c:pt>
              </c:numCache>
            </c:numRef>
          </c:val>
          <c:extLst>
            <c:ext xmlns:c16="http://schemas.microsoft.com/office/drawing/2014/chart" uri="{C3380CC4-5D6E-409C-BE32-E72D297353CC}">
              <c16:uniqueId val="{0000002F-216E-4E9A-9A7E-CC6E7C7516FB}"/>
            </c:ext>
          </c:extLst>
        </c:ser>
        <c:ser>
          <c:idx val="4"/>
          <c:order val="4"/>
          <c:tx>
            <c:strRef>
              <c:f>'PRODUKCE Q+'!$B$118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216E-4E9A-9A7E-CC6E7C7516FB}"/>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216E-4E9A-9A7E-CC6E7C7516FB}"/>
              </c:ext>
            </c:extLst>
          </c:dPt>
          <c:dLbls>
            <c:delete val="1"/>
          </c:dLbls>
          <c:cat>
            <c:strRef>
              <c:f>'PRODUKCE Q+'!$C$87:$E$87</c:f>
              <c:strCache>
                <c:ptCount val="3"/>
                <c:pt idx="0">
                  <c:v>Celkem</c:v>
                </c:pt>
                <c:pt idx="1">
                  <c:v>ŽP</c:v>
                </c:pt>
                <c:pt idx="2">
                  <c:v>NŽP</c:v>
                </c:pt>
              </c:strCache>
            </c:strRef>
          </c:cat>
          <c:val>
            <c:numRef>
              <c:f>'PRODUKCE Q+'!$C$118:$E$118</c:f>
              <c:numCache>
                <c:formatCode>#\ ##0.0_ %_-;\-#\ ##0.0_ %_-;0.0_ %_-;@" %"_-</c:formatCode>
                <c:ptCount val="3"/>
                <c:pt idx="0">
                  <c:v>0.44412645504125958</c:v>
                </c:pt>
                <c:pt idx="1">
                  <c:v>-0.21547887816353495</c:v>
                </c:pt>
                <c:pt idx="2">
                  <c:v>0.49112006862801394</c:v>
                </c:pt>
              </c:numCache>
            </c:numRef>
          </c:val>
          <c:extLst>
            <c:ext xmlns:c16="http://schemas.microsoft.com/office/drawing/2014/chart" uri="{C3380CC4-5D6E-409C-BE32-E72D297353CC}">
              <c16:uniqueId val="{0000003B-216E-4E9A-9A7E-CC6E7C7516FB}"/>
            </c:ext>
          </c:extLst>
        </c:ser>
        <c:ser>
          <c:idx val="5"/>
          <c:order val="5"/>
          <c:tx>
            <c:strRef>
              <c:f>'PRODUKCE Q+'!$B$119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216E-4E9A-9A7E-CC6E7C7516FB}"/>
              </c:ext>
            </c:extLst>
          </c:dPt>
          <c:dLbls>
            <c:delete val="1"/>
          </c:dLbls>
          <c:cat>
            <c:strRef>
              <c:f>'PRODUKCE Q+'!$C$87:$E$87</c:f>
              <c:strCache>
                <c:ptCount val="3"/>
                <c:pt idx="0">
                  <c:v>Celkem</c:v>
                </c:pt>
                <c:pt idx="1">
                  <c:v>ŽP</c:v>
                </c:pt>
                <c:pt idx="2">
                  <c:v>NŽP</c:v>
                </c:pt>
              </c:strCache>
            </c:strRef>
          </c:cat>
          <c:val>
            <c:numRef>
              <c:f>'PRODUKCE Q+'!$C$119:$E$119</c:f>
              <c:numCache>
                <c:formatCode>#\ ##0.0_ %_-;\-#\ ##0.0_ %_-;0.0_ %_-;@" %"_-</c:formatCode>
                <c:ptCount val="3"/>
                <c:pt idx="0">
                  <c:v>0.12361707086355089</c:v>
                </c:pt>
                <c:pt idx="1">
                  <c:v>-0.25010489021490845</c:v>
                </c:pt>
                <c:pt idx="2">
                  <c:v>0.15731461662300572</c:v>
                </c:pt>
              </c:numCache>
            </c:numRef>
          </c:val>
          <c:extLst>
            <c:ext xmlns:c16="http://schemas.microsoft.com/office/drawing/2014/chart" uri="{C3380CC4-5D6E-409C-BE32-E72D297353CC}">
              <c16:uniqueId val="{00000046-216E-4E9A-9A7E-CC6E7C7516FB}"/>
            </c:ext>
          </c:extLst>
        </c:ser>
        <c:ser>
          <c:idx val="6"/>
          <c:order val="6"/>
          <c:tx>
            <c:strRef>
              <c:f>'PRODUKCE Q+'!$B$120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216E-4E9A-9A7E-CC6E7C7516FB}"/>
              </c:ext>
            </c:extLst>
          </c:dPt>
          <c:dLbls>
            <c:delete val="1"/>
          </c:dLbls>
          <c:cat>
            <c:strRef>
              <c:f>'PRODUKCE Q+'!$C$87:$E$87</c:f>
              <c:strCache>
                <c:ptCount val="3"/>
                <c:pt idx="0">
                  <c:v>Celkem</c:v>
                </c:pt>
                <c:pt idx="1">
                  <c:v>ŽP</c:v>
                </c:pt>
                <c:pt idx="2">
                  <c:v>NŽP</c:v>
                </c:pt>
              </c:strCache>
            </c:strRef>
          </c:cat>
          <c:val>
            <c:numRef>
              <c:f>'PRODUKCE Q+'!$C$120:$E$120</c:f>
              <c:numCache>
                <c:formatCode>#\ ##0.0_ %_-;\-#\ ##0.0_ %_-;0.0_ %_-;@" %"_-</c:formatCode>
                <c:ptCount val="3"/>
                <c:pt idx="0">
                  <c:v>0.15395726541518817</c:v>
                </c:pt>
                <c:pt idx="1">
                  <c:v>0.10750741312635803</c:v>
                </c:pt>
                <c:pt idx="2">
                  <c:v>0.15650160122843815</c:v>
                </c:pt>
              </c:numCache>
            </c:numRef>
          </c:val>
          <c:extLst>
            <c:ext xmlns:c16="http://schemas.microsoft.com/office/drawing/2014/chart" uri="{C3380CC4-5D6E-409C-BE32-E72D297353CC}">
              <c16:uniqueId val="{00000051-216E-4E9A-9A7E-CC6E7C7516FB}"/>
            </c:ext>
          </c:extLst>
        </c:ser>
        <c:ser>
          <c:idx val="7"/>
          <c:order val="7"/>
          <c:tx>
            <c:strRef>
              <c:f>'PRODUKCE Q+'!$B$121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216E-4E9A-9A7E-CC6E7C7516FB}"/>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216E-4E9A-9A7E-CC6E7C7516FB}"/>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216E-4E9A-9A7E-CC6E7C7516FB}"/>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216E-4E9A-9A7E-CC6E7C7516FB}"/>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216E-4E9A-9A7E-CC6E7C7516FB}"/>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216E-4E9A-9A7E-CC6E7C7516FB}"/>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216E-4E9A-9A7E-CC6E7C7516FB}"/>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216E-4E9A-9A7E-CC6E7C7516FB}"/>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216E-4E9A-9A7E-CC6E7C7516FB}"/>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216E-4E9A-9A7E-CC6E7C7516FB}"/>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216E-4E9A-9A7E-CC6E7C7516FB}"/>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Q+'!$C$87:$E$87</c:f>
              <c:strCache>
                <c:ptCount val="3"/>
                <c:pt idx="0">
                  <c:v>Celkem</c:v>
                </c:pt>
                <c:pt idx="1">
                  <c:v>ŽP</c:v>
                </c:pt>
                <c:pt idx="2">
                  <c:v>NŽP</c:v>
                </c:pt>
              </c:strCache>
            </c:strRef>
          </c:cat>
          <c:val>
            <c:numRef>
              <c:f>'PRODUKCE Q+'!$C$121:$E$121</c:f>
              <c:numCache>
                <c:formatCode>#\ ##0.0_ %_-;\-#\ ##0.0_ %_-;0.0_ %_-;@" %"_-</c:formatCode>
                <c:ptCount val="3"/>
                <c:pt idx="0">
                  <c:v>0.21913782328164522</c:v>
                </c:pt>
                <c:pt idx="1">
                  <c:v>-1.3548782748834531E-3</c:v>
                </c:pt>
                <c:pt idx="2">
                  <c:v>0.23039017497227898</c:v>
                </c:pt>
              </c:numCache>
            </c:numRef>
          </c:val>
          <c:extLst>
            <c:ext xmlns:c16="http://schemas.microsoft.com/office/drawing/2014/chart" uri="{C3380CC4-5D6E-409C-BE32-E72D297353CC}">
              <c16:uniqueId val="{0000005D-216E-4E9A-9A7E-CC6E7C7516FB}"/>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3BA3-491E-96D0-6748FB3A2A26}"/>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3BA3-491E-96D0-6748FB3A2A26}"/>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3BA3-491E-96D0-6748FB3A2A26}"/>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3BA3-491E-96D0-6748FB3A2A26}"/>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TRH!$D$7:$E$7</c:f>
              <c:strCache>
                <c:ptCount val="2"/>
                <c:pt idx="0">
                  <c:v>ŽP</c:v>
                </c:pt>
                <c:pt idx="1">
                  <c:v>NŽP</c:v>
                </c:pt>
              </c:strCache>
            </c:strRef>
          </c:cat>
          <c:val>
            <c:numRef>
              <c:f>TRH!$D$25:$E$25</c:f>
              <c:numCache>
                <c:formatCode>#\ ##0_-;\-#\ ##0_-;0_-;@_-</c:formatCode>
                <c:ptCount val="2"/>
                <c:pt idx="0">
                  <c:v>28969445332</c:v>
                </c:pt>
                <c:pt idx="1">
                  <c:v>77243380747</c:v>
                </c:pt>
              </c:numCache>
            </c:numRef>
          </c:val>
          <c:extLst>
            <c:ext xmlns:c16="http://schemas.microsoft.com/office/drawing/2014/chart" uri="{C3380CC4-5D6E-409C-BE32-E72D297353CC}">
              <c16:uniqueId val="{00000004-3BA3-491E-96D0-6748FB3A2A2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6927-41E7-841A-D2B0788ABD17}"/>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6927-41E7-841A-D2B0788ABD17}"/>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6927-41E7-841A-D2B0788ABD17}"/>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6927-41E7-841A-D2B0788ABD17}"/>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Q+'!$D$7:$E$7</c:f>
              <c:strCache>
                <c:ptCount val="2"/>
                <c:pt idx="0">
                  <c:v>ŽP</c:v>
                </c:pt>
                <c:pt idx="1">
                  <c:v>NŽP</c:v>
                </c:pt>
              </c:strCache>
            </c:strRef>
          </c:cat>
          <c:val>
            <c:numRef>
              <c:f>'PRODUKCE Q+'!$D$25:$E$25</c:f>
              <c:numCache>
                <c:formatCode>#\ ##0_ </c:formatCode>
                <c:ptCount val="2"/>
                <c:pt idx="0">
                  <c:v>2548875960</c:v>
                </c:pt>
                <c:pt idx="1">
                  <c:v>11413407014</c:v>
                </c:pt>
              </c:numCache>
            </c:numRef>
          </c:val>
          <c:extLst>
            <c:ext xmlns:c16="http://schemas.microsoft.com/office/drawing/2014/chart" uri="{C3380CC4-5D6E-409C-BE32-E72D297353CC}">
              <c16:uniqueId val="{00000004-6927-41E7-841A-D2B0788ABD1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Q+'!$B$105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6A5-4A93-9BDC-E35AD7DC51D4}"/>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6A5-4A93-9BDC-E35AD7DC51D4}"/>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46A5-4A93-9BDC-E35AD7DC51D4}"/>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46A5-4A93-9BDC-E35AD7DC51D4}"/>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Q+'!$D$87:$E$87</c:f>
              <c:strCache>
                <c:ptCount val="2"/>
                <c:pt idx="0">
                  <c:v>ŽP</c:v>
                </c:pt>
                <c:pt idx="1">
                  <c:v>NŽP</c:v>
                </c:pt>
              </c:strCache>
            </c:strRef>
          </c:cat>
          <c:val>
            <c:numRef>
              <c:f>'PRODUKCE Q+'!$D$105:$E$105</c:f>
              <c:numCache>
                <c:formatCode>#\ ##0_ </c:formatCode>
                <c:ptCount val="2"/>
                <c:pt idx="0">
                  <c:v>140044</c:v>
                </c:pt>
                <c:pt idx="1">
                  <c:v>3381015</c:v>
                </c:pt>
              </c:numCache>
            </c:numRef>
          </c:val>
          <c:extLst>
            <c:ext xmlns:c16="http://schemas.microsoft.com/office/drawing/2014/chart" uri="{C3380CC4-5D6E-409C-BE32-E72D297353CC}">
              <c16:uniqueId val="{00000004-46A5-4A93-9BDC-E35AD7DC51D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Q+'!$B$185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5221-4D5B-964A-D31DB630C744}"/>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5221-4D5B-964A-D31DB630C744}"/>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5221-4D5B-964A-D31DB630C744}"/>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5221-4D5B-964A-D31DB630C744}"/>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5221-4D5B-964A-D31DB630C744}"/>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5221-4D5B-964A-D31DB630C744}"/>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5221-4D5B-964A-D31DB630C744}"/>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5221-4D5B-964A-D31DB630C744}"/>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Q+'!$C$185:$F$185</c:f>
              <c:numCache>
                <c:formatCode>#\ ##0_ </c:formatCode>
                <c:ptCount val="4"/>
                <c:pt idx="0">
                  <c:v>702722832</c:v>
                </c:pt>
                <c:pt idx="1">
                  <c:v>1006596295</c:v>
                </c:pt>
                <c:pt idx="2">
                  <c:v>531314613</c:v>
                </c:pt>
                <c:pt idx="3">
                  <c:v>308242220</c:v>
                </c:pt>
              </c:numCache>
            </c:numRef>
          </c:val>
          <c:extLst>
            <c:ext xmlns:c16="http://schemas.microsoft.com/office/drawing/2014/chart" uri="{C3380CC4-5D6E-409C-BE32-E72D297353CC}">
              <c16:uniqueId val="{00000008-5221-4D5B-964A-D31DB630C74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Q+'!$B$345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F17-4223-9189-0D8BDC52B430}"/>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F17-4223-9189-0D8BDC52B430}"/>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4F17-4223-9189-0D8BDC52B430}"/>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4F17-4223-9189-0D8BDC52B430}"/>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4F17-4223-9189-0D8BDC52B430}"/>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4F17-4223-9189-0D8BDC52B430}"/>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4F17-4223-9189-0D8BDC52B430}"/>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4F17-4223-9189-0D8BDC52B430}"/>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4F17-4223-9189-0D8BDC52B430}"/>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4F17-4223-9189-0D8BDC52B430}"/>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4F17-4223-9189-0D8BDC52B430}"/>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4F17-4223-9189-0D8BDC52B430}"/>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Q+'!$C$345:$H$345</c:f>
              <c:numCache>
                <c:formatCode>#\ ##0_ </c:formatCode>
                <c:ptCount val="6"/>
                <c:pt idx="0">
                  <c:v>2809405266</c:v>
                </c:pt>
                <c:pt idx="1">
                  <c:v>3325855903</c:v>
                </c:pt>
                <c:pt idx="2">
                  <c:v>2698616695</c:v>
                </c:pt>
                <c:pt idx="3">
                  <c:v>1068553838</c:v>
                </c:pt>
                <c:pt idx="4">
                  <c:v>513338211</c:v>
                </c:pt>
                <c:pt idx="5">
                  <c:v>997637101</c:v>
                </c:pt>
              </c:numCache>
            </c:numRef>
          </c:val>
          <c:extLst>
            <c:ext xmlns:c16="http://schemas.microsoft.com/office/drawing/2014/chart" uri="{C3380CC4-5D6E-409C-BE32-E72D297353CC}">
              <c16:uniqueId val="{0000000C-4F17-4223-9189-0D8BDC52B43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Q+'!$B$338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3255-4048-B86D-C8EADAC7BF0F}"/>
              </c:ext>
            </c:extLst>
          </c:dPt>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Q+'!$C$338:$H$338</c:f>
              <c:numCache>
                <c:formatCode>#\ ##0_ </c:formatCode>
                <c:ptCount val="6"/>
                <c:pt idx="0">
                  <c:v>2298340974</c:v>
                </c:pt>
                <c:pt idx="1">
                  <c:v>2233764436</c:v>
                </c:pt>
                <c:pt idx="2">
                  <c:v>2532117358</c:v>
                </c:pt>
                <c:pt idx="3">
                  <c:v>922267218</c:v>
                </c:pt>
                <c:pt idx="4">
                  <c:v>399560233</c:v>
                </c:pt>
                <c:pt idx="5">
                  <c:v>969577369</c:v>
                </c:pt>
              </c:numCache>
            </c:numRef>
          </c:val>
          <c:extLst>
            <c:ext xmlns:c16="http://schemas.microsoft.com/office/drawing/2014/chart" uri="{C3380CC4-5D6E-409C-BE32-E72D297353CC}">
              <c16:uniqueId val="{0000000A-3255-4048-B86D-C8EADAC7BF0F}"/>
            </c:ext>
          </c:extLst>
        </c:ser>
        <c:ser>
          <c:idx val="1"/>
          <c:order val="1"/>
          <c:tx>
            <c:strRef>
              <c:f>'PRODUKCE Q+'!$B$339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3255-4048-B86D-C8EADAC7BF0F}"/>
              </c:ext>
            </c:extLst>
          </c:dPt>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Q+'!$C$339:$H$339</c:f>
              <c:numCache>
                <c:formatCode>#\ ##0_ </c:formatCode>
                <c:ptCount val="6"/>
                <c:pt idx="0">
                  <c:v>2401724806</c:v>
                </c:pt>
                <c:pt idx="1">
                  <c:v>2532232790</c:v>
                </c:pt>
                <c:pt idx="2">
                  <c:v>2207064113</c:v>
                </c:pt>
                <c:pt idx="3">
                  <c:v>646081559</c:v>
                </c:pt>
                <c:pt idx="4">
                  <c:v>472287683</c:v>
                </c:pt>
                <c:pt idx="5">
                  <c:v>774185420</c:v>
                </c:pt>
              </c:numCache>
            </c:numRef>
          </c:val>
          <c:extLst>
            <c:ext xmlns:c16="http://schemas.microsoft.com/office/drawing/2014/chart" uri="{C3380CC4-5D6E-409C-BE32-E72D297353CC}">
              <c16:uniqueId val="{00000015-3255-4048-B86D-C8EADAC7BF0F}"/>
            </c:ext>
          </c:extLst>
        </c:ser>
        <c:ser>
          <c:idx val="2"/>
          <c:order val="2"/>
          <c:tx>
            <c:strRef>
              <c:f>'PRODUKCE Q+'!$B$340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3255-4048-B86D-C8EADAC7BF0F}"/>
              </c:ext>
            </c:extLst>
          </c:dPt>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Q+'!$C$340:$H$340</c:f>
              <c:numCache>
                <c:formatCode>#\ ##0_ </c:formatCode>
                <c:ptCount val="6"/>
                <c:pt idx="0">
                  <c:v>2837471234</c:v>
                </c:pt>
                <c:pt idx="1">
                  <c:v>2923418146</c:v>
                </c:pt>
                <c:pt idx="2">
                  <c:v>3955310196</c:v>
                </c:pt>
                <c:pt idx="3">
                  <c:v>1521406149</c:v>
                </c:pt>
                <c:pt idx="4">
                  <c:v>503906150</c:v>
                </c:pt>
                <c:pt idx="5">
                  <c:v>862318856</c:v>
                </c:pt>
              </c:numCache>
            </c:numRef>
          </c:val>
          <c:extLst>
            <c:ext xmlns:c16="http://schemas.microsoft.com/office/drawing/2014/chart" uri="{C3380CC4-5D6E-409C-BE32-E72D297353CC}">
              <c16:uniqueId val="{00000020-3255-4048-B86D-C8EADAC7BF0F}"/>
            </c:ext>
          </c:extLst>
        </c:ser>
        <c:ser>
          <c:idx val="3"/>
          <c:order val="3"/>
          <c:tx>
            <c:strRef>
              <c:f>'PRODUKCE Q+'!$B$341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3255-4048-B86D-C8EADAC7BF0F}"/>
              </c:ext>
            </c:extLst>
          </c:dPt>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Q+'!$C$341:$H$341</c:f>
              <c:numCache>
                <c:formatCode>#\ ##0_ </c:formatCode>
                <c:ptCount val="6"/>
                <c:pt idx="0">
                  <c:v>2638820522</c:v>
                </c:pt>
                <c:pt idx="1">
                  <c:v>2828395033</c:v>
                </c:pt>
                <c:pt idx="2">
                  <c:v>2827247899</c:v>
                </c:pt>
                <c:pt idx="3">
                  <c:v>1054207405</c:v>
                </c:pt>
                <c:pt idx="4">
                  <c:v>502731149</c:v>
                </c:pt>
                <c:pt idx="5">
                  <c:v>856562830</c:v>
                </c:pt>
              </c:numCache>
            </c:numRef>
          </c:val>
          <c:extLst>
            <c:ext xmlns:c16="http://schemas.microsoft.com/office/drawing/2014/chart" uri="{C3380CC4-5D6E-409C-BE32-E72D297353CC}">
              <c16:uniqueId val="{0000002B-3255-4048-B86D-C8EADAC7BF0F}"/>
            </c:ext>
          </c:extLst>
        </c:ser>
        <c:ser>
          <c:idx val="4"/>
          <c:order val="4"/>
          <c:tx>
            <c:strRef>
              <c:f>'PRODUKCE Q+'!$B$342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3255-4048-B86D-C8EADAC7BF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3255-4048-B86D-C8EADAC7BF0F}"/>
              </c:ext>
            </c:extLst>
          </c:dPt>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Q+'!$C$342:$H$342</c:f>
              <c:numCache>
                <c:formatCode>#\ ##0_ </c:formatCode>
                <c:ptCount val="6"/>
                <c:pt idx="0">
                  <c:v>2532810768</c:v>
                </c:pt>
                <c:pt idx="1">
                  <c:v>2945174913</c:v>
                </c:pt>
                <c:pt idx="2">
                  <c:v>2634295970</c:v>
                </c:pt>
                <c:pt idx="3">
                  <c:v>980128881</c:v>
                </c:pt>
                <c:pt idx="4">
                  <c:v>365857281</c:v>
                </c:pt>
                <c:pt idx="5">
                  <c:v>1039301446</c:v>
                </c:pt>
              </c:numCache>
            </c:numRef>
          </c:val>
          <c:extLst>
            <c:ext xmlns:c16="http://schemas.microsoft.com/office/drawing/2014/chart" uri="{C3380CC4-5D6E-409C-BE32-E72D297353CC}">
              <c16:uniqueId val="{00000037-3255-4048-B86D-C8EADAC7BF0F}"/>
            </c:ext>
          </c:extLst>
        </c:ser>
        <c:ser>
          <c:idx val="5"/>
          <c:order val="5"/>
          <c:tx>
            <c:strRef>
              <c:f>'PRODUKCE Q+'!$B$343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3255-4048-B86D-C8EADAC7BF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3255-4048-B86D-C8EADAC7BF0F}"/>
              </c:ext>
            </c:extLst>
          </c:dPt>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Q+'!$C$343:$H$343</c:f>
              <c:numCache>
                <c:formatCode>#\ ##0_ </c:formatCode>
                <c:ptCount val="6"/>
                <c:pt idx="0">
                  <c:v>2848295632</c:v>
                </c:pt>
                <c:pt idx="1">
                  <c:v>3355905447</c:v>
                </c:pt>
                <c:pt idx="2">
                  <c:v>2796268739</c:v>
                </c:pt>
                <c:pt idx="3">
                  <c:v>846631048</c:v>
                </c:pt>
                <c:pt idx="4">
                  <c:v>551442417</c:v>
                </c:pt>
                <c:pt idx="5">
                  <c:v>908152155</c:v>
                </c:pt>
              </c:numCache>
            </c:numRef>
          </c:val>
          <c:extLst>
            <c:ext xmlns:c16="http://schemas.microsoft.com/office/drawing/2014/chart" uri="{C3380CC4-5D6E-409C-BE32-E72D297353CC}">
              <c16:uniqueId val="{00000043-3255-4048-B86D-C8EADAC7BF0F}"/>
            </c:ext>
          </c:extLst>
        </c:ser>
        <c:ser>
          <c:idx val="6"/>
          <c:order val="6"/>
          <c:tx>
            <c:strRef>
              <c:f>'PRODUKCE Q+'!$B$344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3255-4048-B86D-C8EADAC7BF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3255-4048-B86D-C8EADAC7BF0F}"/>
              </c:ext>
            </c:extLst>
          </c:dPt>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Q+'!$C$344:$H$344</c:f>
              <c:numCache>
                <c:formatCode>#\ ##0_ </c:formatCode>
                <c:ptCount val="6"/>
                <c:pt idx="0">
                  <c:v>2814877201</c:v>
                </c:pt>
                <c:pt idx="1">
                  <c:v>3356665336</c:v>
                </c:pt>
                <c:pt idx="2">
                  <c:v>3605719569</c:v>
                </c:pt>
                <c:pt idx="3">
                  <c:v>1434498743</c:v>
                </c:pt>
                <c:pt idx="4">
                  <c:v>502345548</c:v>
                </c:pt>
                <c:pt idx="5">
                  <c:v>1033459545</c:v>
                </c:pt>
              </c:numCache>
            </c:numRef>
          </c:val>
          <c:extLst>
            <c:ext xmlns:c16="http://schemas.microsoft.com/office/drawing/2014/chart" uri="{C3380CC4-5D6E-409C-BE32-E72D297353CC}">
              <c16:uniqueId val="{0000004F-3255-4048-B86D-C8EADAC7BF0F}"/>
            </c:ext>
          </c:extLst>
        </c:ser>
        <c:ser>
          <c:idx val="7"/>
          <c:order val="7"/>
          <c:tx>
            <c:strRef>
              <c:f>'PRODUKCE Q+'!$B$345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3255-4048-B86D-C8EADAC7BF0F}"/>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3255-4048-B86D-C8EADAC7BF0F}"/>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3255-4048-B86D-C8EADAC7BF0F}"/>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3255-4048-B86D-C8EADAC7BF0F}"/>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3255-4048-B86D-C8EADAC7BF0F}"/>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3255-4048-B86D-C8EADAC7BF0F}"/>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3255-4048-B86D-C8EADAC7BF0F}"/>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3255-4048-B86D-C8EADAC7BF0F}"/>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3255-4048-B86D-C8EADAC7BF0F}"/>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3255-4048-B86D-C8EADAC7BF0F}"/>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3255-4048-B86D-C8EADAC7BF0F}"/>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3255-4048-B86D-C8EADAC7BF0F}"/>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Q+'!$C$345:$H$345</c:f>
              <c:numCache>
                <c:formatCode>#\ ##0_ </c:formatCode>
                <c:ptCount val="6"/>
                <c:pt idx="0">
                  <c:v>2809405266</c:v>
                </c:pt>
                <c:pt idx="1">
                  <c:v>3325855903</c:v>
                </c:pt>
                <c:pt idx="2">
                  <c:v>2698616695</c:v>
                </c:pt>
                <c:pt idx="3">
                  <c:v>1068553838</c:v>
                </c:pt>
                <c:pt idx="4">
                  <c:v>513338211</c:v>
                </c:pt>
                <c:pt idx="5">
                  <c:v>997637101</c:v>
                </c:pt>
              </c:numCache>
            </c:numRef>
          </c:val>
          <c:extLst>
            <c:ext xmlns:c16="http://schemas.microsoft.com/office/drawing/2014/chart" uri="{C3380CC4-5D6E-409C-BE32-E72D297353CC}">
              <c16:uniqueId val="{0000005B-3255-4048-B86D-C8EADAC7BF0F}"/>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Q+'!$B$354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8D92-4435-AD07-0A0E5037319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8D92-4435-AD07-0A0E50373197}"/>
              </c:ext>
            </c:extLst>
          </c:dPt>
          <c:dLbls>
            <c:delete val="1"/>
          </c:dLbls>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Q+'!$C$354:$H$354</c:f>
              <c:numCache>
                <c:formatCode>#\ ##0.0_ %_-;\-#\ ##0.0_ %_-;0.0_ %_-;@" %"_-</c:formatCode>
                <c:ptCount val="6"/>
                <c:pt idx="0">
                  <c:v>6.6709686221376074E-2</c:v>
                </c:pt>
                <c:pt idx="1">
                  <c:v>0.17552063260532802</c:v>
                </c:pt>
                <c:pt idx="2">
                  <c:v>0.49792178457168368</c:v>
                </c:pt>
                <c:pt idx="3">
                  <c:v>0.35003152800889925</c:v>
                </c:pt>
                <c:pt idx="4">
                  <c:v>1.1398557110638214</c:v>
                </c:pt>
                <c:pt idx="5">
                  <c:v>0.22836946241310696</c:v>
                </c:pt>
              </c:numCache>
            </c:numRef>
          </c:val>
          <c:extLst>
            <c:ext xmlns:c16="http://schemas.microsoft.com/office/drawing/2014/chart" uri="{C3380CC4-5D6E-409C-BE32-E72D297353CC}">
              <c16:uniqueId val="{0000000B-8D92-4435-AD07-0A0E50373197}"/>
            </c:ext>
          </c:extLst>
        </c:ser>
        <c:ser>
          <c:idx val="1"/>
          <c:order val="1"/>
          <c:tx>
            <c:strRef>
              <c:f>'PRODUKCE Q+'!$B$355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8D92-4435-AD07-0A0E5037319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8D92-4435-AD07-0A0E50373197}"/>
              </c:ext>
            </c:extLst>
          </c:dPt>
          <c:dLbls>
            <c:delete val="1"/>
          </c:dLbls>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Q+'!$C$355:$H$355</c:f>
              <c:numCache>
                <c:formatCode>#\ ##0.0_ %_-;\-#\ ##0.0_ %_-;0.0_ %_-;@" %"_-</c:formatCode>
                <c:ptCount val="6"/>
                <c:pt idx="0">
                  <c:v>0.11884026616294485</c:v>
                </c:pt>
                <c:pt idx="1">
                  <c:v>0.29435392178680275</c:v>
                </c:pt>
                <c:pt idx="2">
                  <c:v>0.21305553452983994</c:v>
                </c:pt>
                <c:pt idx="3">
                  <c:v>-0.12669051407139897</c:v>
                </c:pt>
                <c:pt idx="4">
                  <c:v>1.2995368603218362</c:v>
                </c:pt>
                <c:pt idx="5">
                  <c:v>0.41877400143231069</c:v>
                </c:pt>
              </c:numCache>
            </c:numRef>
          </c:val>
          <c:extLst>
            <c:ext xmlns:c16="http://schemas.microsoft.com/office/drawing/2014/chart" uri="{C3380CC4-5D6E-409C-BE32-E72D297353CC}">
              <c16:uniqueId val="{00000017-8D92-4435-AD07-0A0E50373197}"/>
            </c:ext>
          </c:extLst>
        </c:ser>
        <c:ser>
          <c:idx val="2"/>
          <c:order val="2"/>
          <c:tx>
            <c:strRef>
              <c:f>'PRODUKCE Q+'!$B$356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8D92-4435-AD07-0A0E5037319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8D92-4435-AD07-0A0E50373197}"/>
              </c:ext>
            </c:extLst>
          </c:dPt>
          <c:dLbls>
            <c:delete val="1"/>
          </c:dLbls>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Q+'!$C$356:$H$356</c:f>
              <c:numCache>
                <c:formatCode>#\ ##0.0_ %_-;\-#\ ##0.0_ %_-;0.0_ %_-;@" %"_-</c:formatCode>
                <c:ptCount val="6"/>
                <c:pt idx="0">
                  <c:v>0.12499156966383196</c:v>
                </c:pt>
                <c:pt idx="1">
                  <c:v>0.29985152532109982</c:v>
                </c:pt>
                <c:pt idx="2">
                  <c:v>4.6494279955864304E-3</c:v>
                </c:pt>
                <c:pt idx="3">
                  <c:v>6.762525408645037E-2</c:v>
                </c:pt>
                <c:pt idx="4">
                  <c:v>1.031030166919098</c:v>
                </c:pt>
                <c:pt idx="5">
                  <c:v>9.3355531215398857E-2</c:v>
                </c:pt>
              </c:numCache>
            </c:numRef>
          </c:val>
          <c:extLst>
            <c:ext xmlns:c16="http://schemas.microsoft.com/office/drawing/2014/chart" uri="{C3380CC4-5D6E-409C-BE32-E72D297353CC}">
              <c16:uniqueId val="{00000023-8D92-4435-AD07-0A0E50373197}"/>
            </c:ext>
          </c:extLst>
        </c:ser>
        <c:ser>
          <c:idx val="3"/>
          <c:order val="3"/>
          <c:tx>
            <c:strRef>
              <c:f>'PRODUKCE Q+'!$B$357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8D92-4435-AD07-0A0E5037319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8D92-4435-AD07-0A0E50373197}"/>
              </c:ext>
            </c:extLst>
          </c:dPt>
          <c:dLbls>
            <c:delete val="1"/>
          </c:dLbls>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Q+'!$C$357:$H$357</c:f>
              <c:numCache>
                <c:formatCode>#\ ##0.0_ %_-;\-#\ ##0.0_ %_-;0.0_ %_-;@" %"_-</c:formatCode>
                <c:ptCount val="6"/>
                <c:pt idx="0">
                  <c:v>8.342498894626349E-3</c:v>
                </c:pt>
                <c:pt idx="1">
                  <c:v>6.9585405309527726E-2</c:v>
                </c:pt>
                <c:pt idx="2">
                  <c:v>2.0938884768579857E-3</c:v>
                </c:pt>
                <c:pt idx="3">
                  <c:v>0.16954818372317781</c:v>
                </c:pt>
                <c:pt idx="4">
                  <c:v>0.31569513512596248</c:v>
                </c:pt>
                <c:pt idx="5">
                  <c:v>0.33586795463629127</c:v>
                </c:pt>
              </c:numCache>
            </c:numRef>
          </c:val>
          <c:extLst>
            <c:ext xmlns:c16="http://schemas.microsoft.com/office/drawing/2014/chart" uri="{C3380CC4-5D6E-409C-BE32-E72D297353CC}">
              <c16:uniqueId val="{0000002F-8D92-4435-AD07-0A0E50373197}"/>
            </c:ext>
          </c:extLst>
        </c:ser>
        <c:ser>
          <c:idx val="4"/>
          <c:order val="4"/>
          <c:tx>
            <c:strRef>
              <c:f>'PRODUKCE Q+'!$B$358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8D92-4435-AD07-0A0E50373197}"/>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8D92-4435-AD07-0A0E50373197}"/>
              </c:ext>
            </c:extLst>
          </c:dPt>
          <c:dLbls>
            <c:delete val="1"/>
          </c:dLbls>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Q+'!$C$358:$H$358</c:f>
              <c:numCache>
                <c:formatCode>#\ ##0.0_ %_-;\-#\ ##0.0_ %_-;0.0_ %_-;@" %"_-</c:formatCode>
                <c:ptCount val="6"/>
                <c:pt idx="0">
                  <c:v>0.10201697513660557</c:v>
                </c:pt>
                <c:pt idx="1">
                  <c:v>0.31848052799780535</c:v>
                </c:pt>
                <c:pt idx="2">
                  <c:v>4.0353031693880936E-2</c:v>
                </c:pt>
                <c:pt idx="3">
                  <c:v>6.273850123988689E-2</c:v>
                </c:pt>
                <c:pt idx="4">
                  <c:v>-8.4350115993650499E-2</c:v>
                </c:pt>
                <c:pt idx="5">
                  <c:v>7.1911823882514714E-2</c:v>
                </c:pt>
              </c:numCache>
            </c:numRef>
          </c:val>
          <c:extLst>
            <c:ext xmlns:c16="http://schemas.microsoft.com/office/drawing/2014/chart" uri="{C3380CC4-5D6E-409C-BE32-E72D297353CC}">
              <c16:uniqueId val="{0000003B-8D92-4435-AD07-0A0E50373197}"/>
            </c:ext>
          </c:extLst>
        </c:ser>
        <c:ser>
          <c:idx val="5"/>
          <c:order val="5"/>
          <c:tx>
            <c:strRef>
              <c:f>'PRODUKCE Q+'!$B$359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8D92-4435-AD07-0A0E50373197}"/>
              </c:ext>
            </c:extLst>
          </c:dPt>
          <c:dLbls>
            <c:delete val="1"/>
          </c:dLbls>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Q+'!$C$359:$H$359</c:f>
              <c:numCache>
                <c:formatCode>#\ ##0.0_ %_-;\-#\ ##0.0_ %_-;0.0_ %_-;@" %"_-</c:formatCode>
                <c:ptCount val="6"/>
                <c:pt idx="0">
                  <c:v>0.18593754991594991</c:v>
                </c:pt>
                <c:pt idx="1">
                  <c:v>0.32527525125365742</c:v>
                </c:pt>
                <c:pt idx="2">
                  <c:v>0.2669630766634643</c:v>
                </c:pt>
                <c:pt idx="3">
                  <c:v>0.31040893553812143</c:v>
                </c:pt>
                <c:pt idx="4">
                  <c:v>0.16759855666191492</c:v>
                </c:pt>
                <c:pt idx="5">
                  <c:v>0.17304218284038475</c:v>
                </c:pt>
              </c:numCache>
            </c:numRef>
          </c:val>
          <c:extLst>
            <c:ext xmlns:c16="http://schemas.microsoft.com/office/drawing/2014/chart" uri="{C3380CC4-5D6E-409C-BE32-E72D297353CC}">
              <c16:uniqueId val="{00000046-8D92-4435-AD07-0A0E50373197}"/>
            </c:ext>
          </c:extLst>
        </c:ser>
        <c:ser>
          <c:idx val="6"/>
          <c:order val="6"/>
          <c:tx>
            <c:strRef>
              <c:f>'PRODUKCE Q+'!$B$360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8D92-4435-AD07-0A0E50373197}"/>
              </c:ext>
            </c:extLst>
          </c:dPt>
          <c:dLbls>
            <c:delete val="1"/>
          </c:dLbls>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Q+'!$C$360:$H$360</c:f>
              <c:numCache>
                <c:formatCode>#\ ##0.0_ %_-;\-#\ ##0.0_ %_-;0.0_ %_-;@" %"_-</c:formatCode>
                <c:ptCount val="6"/>
                <c:pt idx="0">
                  <c:v>-7.9627355263612865E-3</c:v>
                </c:pt>
                <c:pt idx="1">
                  <c:v>0.14819884408010386</c:v>
                </c:pt>
                <c:pt idx="2">
                  <c:v>-8.8385135343756471E-2</c:v>
                </c:pt>
                <c:pt idx="3">
                  <c:v>-5.7123080550925298E-2</c:v>
                </c:pt>
                <c:pt idx="4">
                  <c:v>-3.0970092347553102E-3</c:v>
                </c:pt>
                <c:pt idx="5">
                  <c:v>0.19846566940894994</c:v>
                </c:pt>
              </c:numCache>
            </c:numRef>
          </c:val>
          <c:extLst>
            <c:ext xmlns:c16="http://schemas.microsoft.com/office/drawing/2014/chart" uri="{C3380CC4-5D6E-409C-BE32-E72D297353CC}">
              <c16:uniqueId val="{00000051-8D92-4435-AD07-0A0E50373197}"/>
            </c:ext>
          </c:extLst>
        </c:ser>
        <c:ser>
          <c:idx val="7"/>
          <c:order val="7"/>
          <c:tx>
            <c:strRef>
              <c:f>'PRODUKCE Q+'!$B$361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8D92-4435-AD07-0A0E50373197}"/>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8D92-4435-AD07-0A0E50373197}"/>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8D92-4435-AD07-0A0E50373197}"/>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8D92-4435-AD07-0A0E50373197}"/>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8D92-4435-AD07-0A0E50373197}"/>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8D92-4435-AD07-0A0E50373197}"/>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8D92-4435-AD07-0A0E50373197}"/>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8D92-4435-AD07-0A0E50373197}"/>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8D92-4435-AD07-0A0E50373197}"/>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8D92-4435-AD07-0A0E50373197}"/>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8D92-4435-AD07-0A0E50373197}"/>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Q+'!$C$361:$H$361</c:f>
              <c:numCache>
                <c:formatCode>#\ ##0.0_ %_-;\-#\ ##0.0_ %_-;0.0_ %_-;@" %"_-</c:formatCode>
                <c:ptCount val="6"/>
                <c:pt idx="0">
                  <c:v>6.4644314601097319E-2</c:v>
                </c:pt>
                <c:pt idx="1">
                  <c:v>0.17588097284711934</c:v>
                </c:pt>
                <c:pt idx="2">
                  <c:v>-4.5496966872093925E-2</c:v>
                </c:pt>
                <c:pt idx="3">
                  <c:v>1.360873859541889E-2</c:v>
                </c:pt>
                <c:pt idx="4">
                  <c:v>2.1098875653714488E-2</c:v>
                </c:pt>
                <c:pt idx="5">
                  <c:v>0.16469810043006428</c:v>
                </c:pt>
              </c:numCache>
            </c:numRef>
          </c:val>
          <c:extLst>
            <c:ext xmlns:c16="http://schemas.microsoft.com/office/drawing/2014/chart" uri="{C3380CC4-5D6E-409C-BE32-E72D297353CC}">
              <c16:uniqueId val="{0000005D-8D92-4435-AD07-0A0E50373197}"/>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Q+'!$B$274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F89A-4EA9-B354-C69DDE1971D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F89A-4EA9-B354-C69DDE1971D4}"/>
              </c:ext>
            </c:extLst>
          </c:dPt>
          <c:dLbls>
            <c:delete val="1"/>
          </c:dLbls>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Q+'!$C$274:$F$274</c:f>
              <c:numCache>
                <c:formatCode>#\ ##0.0_ %_-;\-#\ ##0.0_ %_-;0.0_ %_-;@" %"_-</c:formatCode>
                <c:ptCount val="4"/>
                <c:pt idx="0">
                  <c:v>0.39810746873943903</c:v>
                </c:pt>
                <c:pt idx="1">
                  <c:v>0.10407555596910756</c:v>
                </c:pt>
                <c:pt idx="2">
                  <c:v>0.28840269277845776</c:v>
                </c:pt>
                <c:pt idx="3">
                  <c:v>9.1417531014846398E-2</c:v>
                </c:pt>
              </c:numCache>
            </c:numRef>
          </c:val>
          <c:extLst>
            <c:ext xmlns:c16="http://schemas.microsoft.com/office/drawing/2014/chart" uri="{C3380CC4-5D6E-409C-BE32-E72D297353CC}">
              <c16:uniqueId val="{0000000B-F89A-4EA9-B354-C69DDE1971D4}"/>
            </c:ext>
          </c:extLst>
        </c:ser>
        <c:ser>
          <c:idx val="1"/>
          <c:order val="1"/>
          <c:tx>
            <c:strRef>
              <c:f>'PRODUKCE Q+'!$B$275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F89A-4EA9-B354-C69DDE1971D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F89A-4EA9-B354-C69DDE1971D4}"/>
              </c:ext>
            </c:extLst>
          </c:dPt>
          <c:dLbls>
            <c:delete val="1"/>
          </c:dLbls>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Q+'!$C$275:$F$275</c:f>
              <c:numCache>
                <c:formatCode>#\ ##0.0_ %_-;\-#\ ##0.0_ %_-;0.0_ %_-;@" %"_-</c:formatCode>
                <c:ptCount val="4"/>
                <c:pt idx="0">
                  <c:v>1.8786319900924076</c:v>
                </c:pt>
                <c:pt idx="1">
                  <c:v>0.26990112669579203</c:v>
                </c:pt>
                <c:pt idx="2">
                  <c:v>0.62121883223469943</c:v>
                </c:pt>
                <c:pt idx="3">
                  <c:v>0.15739746617994421</c:v>
                </c:pt>
              </c:numCache>
            </c:numRef>
          </c:val>
          <c:extLst>
            <c:ext xmlns:c16="http://schemas.microsoft.com/office/drawing/2014/chart" uri="{C3380CC4-5D6E-409C-BE32-E72D297353CC}">
              <c16:uniqueId val="{00000017-F89A-4EA9-B354-C69DDE1971D4}"/>
            </c:ext>
          </c:extLst>
        </c:ser>
        <c:ser>
          <c:idx val="2"/>
          <c:order val="2"/>
          <c:tx>
            <c:strRef>
              <c:f>'PRODUKCE Q+'!$B$276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F89A-4EA9-B354-C69DDE1971D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F89A-4EA9-B354-C69DDE1971D4}"/>
              </c:ext>
            </c:extLst>
          </c:dPt>
          <c:dLbls>
            <c:delete val="1"/>
          </c:dLbls>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Q+'!$C$276:$F$276</c:f>
              <c:numCache>
                <c:formatCode>#\ ##0.0_ %_-;\-#\ ##0.0_ %_-;0.0_ %_-;@" %"_-</c:formatCode>
                <c:ptCount val="4"/>
                <c:pt idx="0">
                  <c:v>-0.26511449650282648</c:v>
                </c:pt>
                <c:pt idx="1">
                  <c:v>0.21842362924281988</c:v>
                </c:pt>
                <c:pt idx="2">
                  <c:v>-3.2280843337032517E-3</c:v>
                </c:pt>
                <c:pt idx="3">
                  <c:v>2.8343145500420608E-2</c:v>
                </c:pt>
              </c:numCache>
            </c:numRef>
          </c:val>
          <c:extLst>
            <c:ext xmlns:c16="http://schemas.microsoft.com/office/drawing/2014/chart" uri="{C3380CC4-5D6E-409C-BE32-E72D297353CC}">
              <c16:uniqueId val="{00000023-F89A-4EA9-B354-C69DDE1971D4}"/>
            </c:ext>
          </c:extLst>
        </c:ser>
        <c:ser>
          <c:idx val="3"/>
          <c:order val="3"/>
          <c:tx>
            <c:strRef>
              <c:f>'PRODUKCE Q+'!$B$277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F89A-4EA9-B354-C69DDE1971D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F89A-4EA9-B354-C69DDE1971D4}"/>
              </c:ext>
            </c:extLst>
          </c:dPt>
          <c:dLbls>
            <c:delete val="1"/>
          </c:dLbls>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Q+'!$C$277:$F$277</c:f>
              <c:numCache>
                <c:formatCode>#\ ##0.0_ %_-;\-#\ ##0.0_ %_-;0.0_ %_-;@" %"_-</c:formatCode>
                <c:ptCount val="4"/>
                <c:pt idx="0">
                  <c:v>-0.15712195631727455</c:v>
                </c:pt>
                <c:pt idx="1">
                  <c:v>0.40387675984492954</c:v>
                </c:pt>
                <c:pt idx="2">
                  <c:v>-0.33269220772469721</c:v>
                </c:pt>
                <c:pt idx="3">
                  <c:v>1.6841767583607448E-2</c:v>
                </c:pt>
              </c:numCache>
            </c:numRef>
          </c:val>
          <c:extLst>
            <c:ext xmlns:c16="http://schemas.microsoft.com/office/drawing/2014/chart" uri="{C3380CC4-5D6E-409C-BE32-E72D297353CC}">
              <c16:uniqueId val="{0000002F-F89A-4EA9-B354-C69DDE1971D4}"/>
            </c:ext>
          </c:extLst>
        </c:ser>
        <c:ser>
          <c:idx val="4"/>
          <c:order val="4"/>
          <c:tx>
            <c:strRef>
              <c:f>'PRODUKCE Q+'!$B$278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F89A-4EA9-B354-C69DDE1971D4}"/>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F89A-4EA9-B354-C69DDE1971D4}"/>
              </c:ext>
            </c:extLst>
          </c:dPt>
          <c:dLbls>
            <c:delete val="1"/>
          </c:dLbls>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Q+'!$C$278:$F$278</c:f>
              <c:numCache>
                <c:formatCode>#\ ##0.0_ %_-;\-#\ ##0.0_ %_-;0.0_ %_-;@" %"_-</c:formatCode>
                <c:ptCount val="4"/>
                <c:pt idx="0">
                  <c:v>-0.3421964386431392</c:v>
                </c:pt>
                <c:pt idx="1">
                  <c:v>-0.84320087649066622</c:v>
                </c:pt>
                <c:pt idx="2">
                  <c:v>-8.5738035862724105E-2</c:v>
                </c:pt>
                <c:pt idx="3">
                  <c:v>0.14217832851951928</c:v>
                </c:pt>
              </c:numCache>
            </c:numRef>
          </c:val>
          <c:extLst>
            <c:ext xmlns:c16="http://schemas.microsoft.com/office/drawing/2014/chart" uri="{C3380CC4-5D6E-409C-BE32-E72D297353CC}">
              <c16:uniqueId val="{0000003B-F89A-4EA9-B354-C69DDE1971D4}"/>
            </c:ext>
          </c:extLst>
        </c:ser>
        <c:ser>
          <c:idx val="5"/>
          <c:order val="5"/>
          <c:tx>
            <c:strRef>
              <c:f>'PRODUKCE Q+'!$B$279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F89A-4EA9-B354-C69DDE1971D4}"/>
              </c:ext>
            </c:extLst>
          </c:dPt>
          <c:dLbls>
            <c:delete val="1"/>
          </c:dLbls>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Q+'!$C$279:$F$279</c:f>
              <c:numCache>
                <c:formatCode>#\ ##0.0_ %_-;\-#\ ##0.0_ %_-;0.0_ %_-;@" %"_-</c:formatCode>
                <c:ptCount val="4"/>
                <c:pt idx="0">
                  <c:v>-0.59218320812787506</c:v>
                </c:pt>
                <c:pt idx="1">
                  <c:v>4.4832331426088112E-2</c:v>
                </c:pt>
                <c:pt idx="2">
                  <c:v>-0.26498617896631527</c:v>
                </c:pt>
                <c:pt idx="3">
                  <c:v>0.12504638218923936</c:v>
                </c:pt>
              </c:numCache>
            </c:numRef>
          </c:val>
          <c:extLst>
            <c:ext xmlns:c16="http://schemas.microsoft.com/office/drawing/2014/chart" uri="{C3380CC4-5D6E-409C-BE32-E72D297353CC}">
              <c16:uniqueId val="{00000046-F89A-4EA9-B354-C69DDE1971D4}"/>
            </c:ext>
          </c:extLst>
        </c:ser>
        <c:ser>
          <c:idx val="6"/>
          <c:order val="6"/>
          <c:tx>
            <c:strRef>
              <c:f>'PRODUKCE Q+'!$B$280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F89A-4EA9-B354-C69DDE1971D4}"/>
              </c:ext>
            </c:extLst>
          </c:dPt>
          <c:dLbls>
            <c:delete val="1"/>
          </c:dLbls>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Q+'!$C$280:$F$280</c:f>
              <c:numCache>
                <c:formatCode>#\ ##0.0_ %_-;\-#\ ##0.0_ %_-;0.0_ %_-;@" %"_-</c:formatCode>
                <c:ptCount val="4"/>
                <c:pt idx="0">
                  <c:v>0.84276401564537151</c:v>
                </c:pt>
                <c:pt idx="1">
                  <c:v>-4.7378289693966402E-2</c:v>
                </c:pt>
                <c:pt idx="2">
                  <c:v>6.5467957584140146E-2</c:v>
                </c:pt>
                <c:pt idx="3">
                  <c:v>-0.13085793735176254</c:v>
                </c:pt>
              </c:numCache>
            </c:numRef>
          </c:val>
          <c:extLst>
            <c:ext xmlns:c16="http://schemas.microsoft.com/office/drawing/2014/chart" uri="{C3380CC4-5D6E-409C-BE32-E72D297353CC}">
              <c16:uniqueId val="{00000051-F89A-4EA9-B354-C69DDE1971D4}"/>
            </c:ext>
          </c:extLst>
        </c:ser>
        <c:ser>
          <c:idx val="7"/>
          <c:order val="7"/>
          <c:tx>
            <c:strRef>
              <c:f>'PRODUKCE Q+'!$B$281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F89A-4EA9-B354-C69DDE1971D4}"/>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F89A-4EA9-B354-C69DDE1971D4}"/>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F89A-4EA9-B354-C69DDE1971D4}"/>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F89A-4EA9-B354-C69DDE1971D4}"/>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F89A-4EA9-B354-C69DDE1971D4}"/>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F89A-4EA9-B354-C69DDE1971D4}"/>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F89A-4EA9-B354-C69DDE1971D4}"/>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F89A-4EA9-B354-C69DDE1971D4}"/>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F89A-4EA9-B354-C69DDE1971D4}"/>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F89A-4EA9-B354-C69DDE1971D4}"/>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F89A-4EA9-B354-C69DDE1971D4}"/>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Q+'!$C$281:$F$281</c:f>
              <c:numCache>
                <c:formatCode>#\ ##0.0_ %_-;\-#\ ##0.0_ %_-;0.0_ %_-;@" %"_-</c:formatCode>
                <c:ptCount val="4"/>
                <c:pt idx="0">
                  <c:v>0.53418882896286646</c:v>
                </c:pt>
                <c:pt idx="1">
                  <c:v>-1.0428172780652287</c:v>
                </c:pt>
                <c:pt idx="2">
                  <c:v>0.36118251928020562</c:v>
                </c:pt>
                <c:pt idx="3">
                  <c:v>-5.9231800615190511E-2</c:v>
                </c:pt>
              </c:numCache>
            </c:numRef>
          </c:val>
          <c:extLst>
            <c:ext xmlns:c16="http://schemas.microsoft.com/office/drawing/2014/chart" uri="{C3380CC4-5D6E-409C-BE32-E72D297353CC}">
              <c16:uniqueId val="{0000005D-F89A-4EA9-B354-C69DDE1971D4}"/>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Q+'!$B$265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113-45E4-A48C-012A52DAC391}"/>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113-45E4-A48C-012A52DAC391}"/>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9113-45E4-A48C-012A52DAC391}"/>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9113-45E4-A48C-012A52DAC391}"/>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9113-45E4-A48C-012A52DAC391}"/>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9113-45E4-A48C-012A52DAC391}"/>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9113-45E4-A48C-012A52DAC391}"/>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9113-45E4-A48C-012A52DAC391}"/>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Q+'!$C$265:$F$265</c:f>
              <c:numCache>
                <c:formatCode>#\ ##0_ </c:formatCode>
                <c:ptCount val="4"/>
                <c:pt idx="0">
                  <c:v>24748</c:v>
                </c:pt>
                <c:pt idx="1">
                  <c:v>-1473</c:v>
                </c:pt>
                <c:pt idx="2">
                  <c:v>104841</c:v>
                </c:pt>
                <c:pt idx="3">
                  <c:v>11928</c:v>
                </c:pt>
              </c:numCache>
            </c:numRef>
          </c:val>
          <c:extLst>
            <c:ext xmlns:c16="http://schemas.microsoft.com/office/drawing/2014/chart" uri="{C3380CC4-5D6E-409C-BE32-E72D297353CC}">
              <c16:uniqueId val="{00000008-9113-45E4-A48C-012A52DAC39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'PRODUKCE Q+'!$B$425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939F-4425-986A-42A849D78331}"/>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939F-4425-986A-42A849D78331}"/>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939F-4425-986A-42A849D78331}"/>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939F-4425-986A-42A849D78331}"/>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939F-4425-986A-42A849D78331}"/>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939F-4425-986A-42A849D78331}"/>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939F-4425-986A-42A849D78331}"/>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939F-4425-986A-42A849D78331}"/>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939F-4425-986A-42A849D78331}"/>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939F-4425-986A-42A849D78331}"/>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939F-4425-986A-42A849D78331}"/>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939F-4425-986A-42A849D78331}"/>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Q+'!$C$425:$H$425</c:f>
              <c:numCache>
                <c:formatCode>#\ ##0_ </c:formatCode>
                <c:ptCount val="6"/>
                <c:pt idx="0">
                  <c:v>769675</c:v>
                </c:pt>
                <c:pt idx="1">
                  <c:v>310378</c:v>
                </c:pt>
                <c:pt idx="2">
                  <c:v>616435</c:v>
                </c:pt>
                <c:pt idx="3">
                  <c:v>279198</c:v>
                </c:pt>
                <c:pt idx="4">
                  <c:v>259051</c:v>
                </c:pt>
                <c:pt idx="5">
                  <c:v>1146278</c:v>
                </c:pt>
              </c:numCache>
            </c:numRef>
          </c:val>
          <c:extLst>
            <c:ext xmlns:c16="http://schemas.microsoft.com/office/drawing/2014/chart" uri="{C3380CC4-5D6E-409C-BE32-E72D297353CC}">
              <c16:uniqueId val="{0000000C-939F-4425-986A-42A849D7833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Q+'!$B$418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20B3-40C8-88E7-A3F6229942F8}"/>
              </c:ext>
            </c:extLst>
          </c:dPt>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Q+'!$C$418:$H$418</c:f>
              <c:numCache>
                <c:formatCode>#\ ##0_ </c:formatCode>
                <c:ptCount val="6"/>
                <c:pt idx="0">
                  <c:v>462839</c:v>
                </c:pt>
                <c:pt idx="1">
                  <c:v>99405</c:v>
                </c:pt>
                <c:pt idx="2">
                  <c:v>339047</c:v>
                </c:pt>
                <c:pt idx="3">
                  <c:v>257572</c:v>
                </c:pt>
                <c:pt idx="4">
                  <c:v>119052</c:v>
                </c:pt>
                <c:pt idx="5">
                  <c:v>1090797</c:v>
                </c:pt>
              </c:numCache>
            </c:numRef>
          </c:val>
          <c:extLst>
            <c:ext xmlns:c16="http://schemas.microsoft.com/office/drawing/2014/chart" uri="{C3380CC4-5D6E-409C-BE32-E72D297353CC}">
              <c16:uniqueId val="{0000000A-20B3-40C8-88E7-A3F6229942F8}"/>
            </c:ext>
          </c:extLst>
        </c:ser>
        <c:ser>
          <c:idx val="1"/>
          <c:order val="1"/>
          <c:tx>
            <c:strRef>
              <c:f>'PRODUKCE Q+'!$B$419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20B3-40C8-88E7-A3F6229942F8}"/>
              </c:ext>
            </c:extLst>
          </c:dPt>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Q+'!$C$419:$H$419</c:f>
              <c:numCache>
                <c:formatCode>#\ ##0_ </c:formatCode>
                <c:ptCount val="6"/>
                <c:pt idx="0">
                  <c:v>466954</c:v>
                </c:pt>
                <c:pt idx="1">
                  <c:v>105062</c:v>
                </c:pt>
                <c:pt idx="2">
                  <c:v>585581</c:v>
                </c:pt>
                <c:pt idx="3">
                  <c:v>146095</c:v>
                </c:pt>
                <c:pt idx="4">
                  <c:v>76345</c:v>
                </c:pt>
                <c:pt idx="5">
                  <c:v>761080</c:v>
                </c:pt>
              </c:numCache>
            </c:numRef>
          </c:val>
          <c:extLst>
            <c:ext xmlns:c16="http://schemas.microsoft.com/office/drawing/2014/chart" uri="{C3380CC4-5D6E-409C-BE32-E72D297353CC}">
              <c16:uniqueId val="{00000015-20B3-40C8-88E7-A3F6229942F8}"/>
            </c:ext>
          </c:extLst>
        </c:ser>
        <c:ser>
          <c:idx val="2"/>
          <c:order val="2"/>
          <c:tx>
            <c:strRef>
              <c:f>'PRODUKCE Q+'!$B$420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20B3-40C8-88E7-A3F6229942F8}"/>
              </c:ext>
            </c:extLst>
          </c:dPt>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Q+'!$C$420:$H$420</c:f>
              <c:numCache>
                <c:formatCode>#\ ##0_ </c:formatCode>
                <c:ptCount val="6"/>
                <c:pt idx="0">
                  <c:v>685727</c:v>
                </c:pt>
                <c:pt idx="1">
                  <c:v>214001</c:v>
                </c:pt>
                <c:pt idx="2">
                  <c:v>524476</c:v>
                </c:pt>
                <c:pt idx="3">
                  <c:v>269800</c:v>
                </c:pt>
                <c:pt idx="4">
                  <c:v>161130</c:v>
                </c:pt>
                <c:pt idx="5">
                  <c:v>816877</c:v>
                </c:pt>
              </c:numCache>
            </c:numRef>
          </c:val>
          <c:extLst>
            <c:ext xmlns:c16="http://schemas.microsoft.com/office/drawing/2014/chart" uri="{C3380CC4-5D6E-409C-BE32-E72D297353CC}">
              <c16:uniqueId val="{00000020-20B3-40C8-88E7-A3F6229942F8}"/>
            </c:ext>
          </c:extLst>
        </c:ser>
        <c:ser>
          <c:idx val="3"/>
          <c:order val="3"/>
          <c:tx>
            <c:strRef>
              <c:f>'PRODUKCE Q+'!$B$421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20B3-40C8-88E7-A3F6229942F8}"/>
              </c:ext>
            </c:extLst>
          </c:dPt>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Q+'!$C$421:$H$421</c:f>
              <c:numCache>
                <c:formatCode>#\ ##0_ </c:formatCode>
                <c:ptCount val="6"/>
                <c:pt idx="0">
                  <c:v>700019</c:v>
                </c:pt>
                <c:pt idx="1">
                  <c:v>227322</c:v>
                </c:pt>
                <c:pt idx="2">
                  <c:v>479943</c:v>
                </c:pt>
                <c:pt idx="3">
                  <c:v>245370</c:v>
                </c:pt>
                <c:pt idx="4">
                  <c:v>123938</c:v>
                </c:pt>
                <c:pt idx="5">
                  <c:v>971329</c:v>
                </c:pt>
              </c:numCache>
            </c:numRef>
          </c:val>
          <c:extLst>
            <c:ext xmlns:c16="http://schemas.microsoft.com/office/drawing/2014/chart" uri="{C3380CC4-5D6E-409C-BE32-E72D297353CC}">
              <c16:uniqueId val="{0000002B-20B3-40C8-88E7-A3F6229942F8}"/>
            </c:ext>
          </c:extLst>
        </c:ser>
        <c:ser>
          <c:idx val="4"/>
          <c:order val="4"/>
          <c:tx>
            <c:strRef>
              <c:f>'PRODUKCE Q+'!$B$422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20B3-40C8-88E7-A3F6229942F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20B3-40C8-88E7-A3F6229942F8}"/>
              </c:ext>
            </c:extLst>
          </c:dPt>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Q+'!$C$422:$H$422</c:f>
              <c:numCache>
                <c:formatCode>#\ ##0_ </c:formatCode>
                <c:ptCount val="6"/>
                <c:pt idx="0">
                  <c:v>630911</c:v>
                </c:pt>
                <c:pt idx="1">
                  <c:v>243900</c:v>
                </c:pt>
                <c:pt idx="2">
                  <c:v>549718</c:v>
                </c:pt>
                <c:pt idx="3">
                  <c:v>282958</c:v>
                </c:pt>
                <c:pt idx="4">
                  <c:v>200027</c:v>
                </c:pt>
                <c:pt idx="5">
                  <c:v>1624520</c:v>
                </c:pt>
              </c:numCache>
            </c:numRef>
          </c:val>
          <c:extLst>
            <c:ext xmlns:c16="http://schemas.microsoft.com/office/drawing/2014/chart" uri="{C3380CC4-5D6E-409C-BE32-E72D297353CC}">
              <c16:uniqueId val="{00000037-20B3-40C8-88E7-A3F6229942F8}"/>
            </c:ext>
          </c:extLst>
        </c:ser>
        <c:ser>
          <c:idx val="5"/>
          <c:order val="5"/>
          <c:tx>
            <c:strRef>
              <c:f>'PRODUKCE Q+'!$B$423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20B3-40C8-88E7-A3F6229942F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20B3-40C8-88E7-A3F6229942F8}"/>
              </c:ext>
            </c:extLst>
          </c:dPt>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Q+'!$C$423:$H$423</c:f>
              <c:numCache>
                <c:formatCode>#\ ##0_ </c:formatCode>
                <c:ptCount val="6"/>
                <c:pt idx="0">
                  <c:v>615268</c:v>
                </c:pt>
                <c:pt idx="1">
                  <c:v>228418</c:v>
                </c:pt>
                <c:pt idx="2">
                  <c:v>485072</c:v>
                </c:pt>
                <c:pt idx="3">
                  <c:v>199384</c:v>
                </c:pt>
                <c:pt idx="4">
                  <c:v>110652</c:v>
                </c:pt>
                <c:pt idx="5">
                  <c:v>839152</c:v>
                </c:pt>
              </c:numCache>
            </c:numRef>
          </c:val>
          <c:extLst>
            <c:ext xmlns:c16="http://schemas.microsoft.com/office/drawing/2014/chart" uri="{C3380CC4-5D6E-409C-BE32-E72D297353CC}">
              <c16:uniqueId val="{00000043-20B3-40C8-88E7-A3F6229942F8}"/>
            </c:ext>
          </c:extLst>
        </c:ser>
        <c:ser>
          <c:idx val="6"/>
          <c:order val="6"/>
          <c:tx>
            <c:strRef>
              <c:f>'PRODUKCE Q+'!$B$424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20B3-40C8-88E7-A3F6229942F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20B3-40C8-88E7-A3F6229942F8}"/>
              </c:ext>
            </c:extLst>
          </c:dPt>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Q+'!$C$424:$H$424</c:f>
              <c:numCache>
                <c:formatCode>#\ ##0_ </c:formatCode>
                <c:ptCount val="6"/>
                <c:pt idx="0">
                  <c:v>708461</c:v>
                </c:pt>
                <c:pt idx="1">
                  <c:v>253953</c:v>
                </c:pt>
                <c:pt idx="2">
                  <c:v>555811</c:v>
                </c:pt>
                <c:pt idx="3">
                  <c:v>283806</c:v>
                </c:pt>
                <c:pt idx="4">
                  <c:v>250626</c:v>
                </c:pt>
                <c:pt idx="5">
                  <c:v>1037528</c:v>
                </c:pt>
              </c:numCache>
            </c:numRef>
          </c:val>
          <c:extLst>
            <c:ext xmlns:c16="http://schemas.microsoft.com/office/drawing/2014/chart" uri="{C3380CC4-5D6E-409C-BE32-E72D297353CC}">
              <c16:uniqueId val="{0000004F-20B3-40C8-88E7-A3F6229942F8}"/>
            </c:ext>
          </c:extLst>
        </c:ser>
        <c:ser>
          <c:idx val="7"/>
          <c:order val="7"/>
          <c:tx>
            <c:strRef>
              <c:f>'PRODUKCE Q+'!$B$425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20B3-40C8-88E7-A3F6229942F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20B3-40C8-88E7-A3F6229942F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20B3-40C8-88E7-A3F6229942F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20B3-40C8-88E7-A3F6229942F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20B3-40C8-88E7-A3F6229942F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20B3-40C8-88E7-A3F6229942F8}"/>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20B3-40C8-88E7-A3F6229942F8}"/>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20B3-40C8-88E7-A3F6229942F8}"/>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20B3-40C8-88E7-A3F6229942F8}"/>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20B3-40C8-88E7-A3F6229942F8}"/>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20B3-40C8-88E7-A3F6229942F8}"/>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20B3-40C8-88E7-A3F6229942F8}"/>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Q+'!$C$425:$H$425</c:f>
              <c:numCache>
                <c:formatCode>#\ ##0_ </c:formatCode>
                <c:ptCount val="6"/>
                <c:pt idx="0">
                  <c:v>769675</c:v>
                </c:pt>
                <c:pt idx="1">
                  <c:v>310378</c:v>
                </c:pt>
                <c:pt idx="2">
                  <c:v>616435</c:v>
                </c:pt>
                <c:pt idx="3">
                  <c:v>279198</c:v>
                </c:pt>
                <c:pt idx="4">
                  <c:v>259051</c:v>
                </c:pt>
                <c:pt idx="5">
                  <c:v>1146278</c:v>
                </c:pt>
              </c:numCache>
            </c:numRef>
          </c:val>
          <c:extLst>
            <c:ext xmlns:c16="http://schemas.microsoft.com/office/drawing/2014/chart" uri="{C3380CC4-5D6E-409C-BE32-E72D297353CC}">
              <c16:uniqueId val="{0000005B-20B3-40C8-88E7-A3F6229942F8}"/>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TRH!$B$105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AA6E-4267-938C-612F6AC510D2}"/>
              </c:ext>
            </c:extLst>
          </c:dPt>
          <c:dPt>
            <c:idx val="1"/>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AA6E-4267-938C-612F6AC510D2}"/>
              </c:ext>
            </c:extLst>
          </c:dPt>
          <c:dLbls>
            <c:dLbl>
              <c:idx val="0"/>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AA6E-4267-938C-612F6AC510D2}"/>
                </c:ext>
              </c:extLst>
            </c:dLbl>
            <c:dLbl>
              <c:idx val="1"/>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AA6E-4267-938C-612F6AC510D2}"/>
                </c:ext>
              </c:extLst>
            </c:dLbl>
            <c:numFmt formatCode="0\ %" sourceLinked="0"/>
            <c:spPr>
              <a:noFill/>
              <a:ln>
                <a:noFill/>
              </a:ln>
              <a:effectLst/>
            </c:spPr>
            <c:txPr>
              <a:bodyPr/>
              <a:lstStyle/>
              <a:p>
                <a:pPr>
                  <a:defRPr b="1">
                    <a:solidFill>
                      <a:schemeClr val="bg1"/>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TRH!$D$87:$E$87</c:f>
              <c:strCache>
                <c:ptCount val="2"/>
                <c:pt idx="0">
                  <c:v>ŽP</c:v>
                </c:pt>
                <c:pt idx="1">
                  <c:v>NŽP</c:v>
                </c:pt>
              </c:strCache>
            </c:strRef>
          </c:cat>
          <c:val>
            <c:numRef>
              <c:f>TRH!$D$105:$E$105</c:f>
              <c:numCache>
                <c:formatCode>#\ ##0_-;\-#\ ##0_-;0_-;@_-</c:formatCode>
                <c:ptCount val="2"/>
                <c:pt idx="0">
                  <c:v>5151836</c:v>
                </c:pt>
                <c:pt idx="1">
                  <c:v>25036695</c:v>
                </c:pt>
              </c:numCache>
            </c:numRef>
          </c:val>
          <c:extLst>
            <c:ext xmlns:c16="http://schemas.microsoft.com/office/drawing/2014/chart" uri="{C3380CC4-5D6E-409C-BE32-E72D297353CC}">
              <c16:uniqueId val="{00000004-AA6E-4267-938C-612F6AC510D2}"/>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Q+'!$B$434</c:f>
              <c:strCache>
                <c:ptCount val="1"/>
                <c:pt idx="0">
                  <c:v>2022/2021-Q3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0-782D-4B0F-AF47-3B151943C9B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A-782D-4B0F-AF47-3B151943C9B8}"/>
              </c:ext>
            </c:extLst>
          </c:dPt>
          <c:dLbls>
            <c:delete val="1"/>
          </c:dLbls>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Q+'!$C$434:$H$434</c:f>
              <c:numCache>
                <c:formatCode>#\ ##0.0_ %_-;\-#\ ##0.0_ %_-;0.0_ %_-;@" %"_-</c:formatCode>
                <c:ptCount val="6"/>
                <c:pt idx="0">
                  <c:v>-0.28121661075910054</c:v>
                </c:pt>
                <c:pt idx="1">
                  <c:v>-0.48324799209835467</c:v>
                </c:pt>
                <c:pt idx="2">
                  <c:v>-0.18815833267485105</c:v>
                </c:pt>
                <c:pt idx="3">
                  <c:v>0.33923994030999283</c:v>
                </c:pt>
                <c:pt idx="4">
                  <c:v>0.25175589855742952</c:v>
                </c:pt>
                <c:pt idx="5">
                  <c:v>0.14434550349032627</c:v>
                </c:pt>
              </c:numCache>
            </c:numRef>
          </c:val>
          <c:extLst>
            <c:ext xmlns:c16="http://schemas.microsoft.com/office/drawing/2014/chart" uri="{C3380CC4-5D6E-409C-BE32-E72D297353CC}">
              <c16:uniqueId val="{0000000B-782D-4B0F-AF47-3B151943C9B8}"/>
            </c:ext>
          </c:extLst>
        </c:ser>
        <c:ser>
          <c:idx val="1"/>
          <c:order val="1"/>
          <c:tx>
            <c:strRef>
              <c:f>'PRODUKCE Q+'!$B$435</c:f>
              <c:strCache>
                <c:ptCount val="1"/>
                <c:pt idx="0">
                  <c:v>2022/2021-Q4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0C-782D-4B0F-AF47-3B151943C9B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6-782D-4B0F-AF47-3B151943C9B8}"/>
              </c:ext>
            </c:extLst>
          </c:dPt>
          <c:dLbls>
            <c:delete val="1"/>
          </c:dLbls>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Q+'!$C$435:$H$435</c:f>
              <c:numCache>
                <c:formatCode>#\ ##0.0_ %_-;\-#\ ##0.0_ %_-;0.0_ %_-;@" %"_-</c:formatCode>
                <c:ptCount val="6"/>
                <c:pt idx="0">
                  <c:v>-0.18895691669054882</c:v>
                </c:pt>
                <c:pt idx="1">
                  <c:v>-0.38174456991873262</c:v>
                </c:pt>
                <c:pt idx="2">
                  <c:v>0.34454358428008569</c:v>
                </c:pt>
                <c:pt idx="3">
                  <c:v>-0.12837386344653123</c:v>
                </c:pt>
                <c:pt idx="4">
                  <c:v>0.13806776679635679</c:v>
                </c:pt>
                <c:pt idx="5">
                  <c:v>0.30471826362138699</c:v>
                </c:pt>
              </c:numCache>
            </c:numRef>
          </c:val>
          <c:extLst>
            <c:ext xmlns:c16="http://schemas.microsoft.com/office/drawing/2014/chart" uri="{C3380CC4-5D6E-409C-BE32-E72D297353CC}">
              <c16:uniqueId val="{00000017-782D-4B0F-AF47-3B151943C9B8}"/>
            </c:ext>
          </c:extLst>
        </c:ser>
        <c:ser>
          <c:idx val="2"/>
          <c:order val="2"/>
          <c:tx>
            <c:strRef>
              <c:f>'PRODUKCE Q+'!$B$436</c:f>
              <c:strCache>
                <c:ptCount val="1"/>
                <c:pt idx="0">
                  <c:v>2023/2022-Q1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18-782D-4B0F-AF47-3B151943C9B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A-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C-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E-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0-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782D-4B0F-AF47-3B151943C9B8}"/>
              </c:ext>
            </c:extLst>
          </c:dPt>
          <c:dLbls>
            <c:delete val="1"/>
          </c:dLbls>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Q+'!$C$436:$H$436</c:f>
              <c:numCache>
                <c:formatCode>#\ ##0.0_ %_-;\-#\ ##0.0_ %_-;0.0_ %_-;@" %"_-</c:formatCode>
                <c:ptCount val="6"/>
                <c:pt idx="0">
                  <c:v>-6.1610660050031019E-3</c:v>
                </c:pt>
                <c:pt idx="1">
                  <c:v>0.13037851657000399</c:v>
                </c:pt>
                <c:pt idx="2">
                  <c:v>0.16817084361608292</c:v>
                </c:pt>
                <c:pt idx="3">
                  <c:v>0.20624673066003774</c:v>
                </c:pt>
                <c:pt idx="4">
                  <c:v>0.4838656205105536</c:v>
                </c:pt>
                <c:pt idx="5">
                  <c:v>0.18035916064838498</c:v>
                </c:pt>
              </c:numCache>
            </c:numRef>
          </c:val>
          <c:extLst>
            <c:ext xmlns:c16="http://schemas.microsoft.com/office/drawing/2014/chart" uri="{C3380CC4-5D6E-409C-BE32-E72D297353CC}">
              <c16:uniqueId val="{00000023-782D-4B0F-AF47-3B151943C9B8}"/>
            </c:ext>
          </c:extLst>
        </c:ser>
        <c:ser>
          <c:idx val="3"/>
          <c:order val="3"/>
          <c:tx>
            <c:strRef>
              <c:f>'PRODUKCE Q+'!$B$437</c:f>
              <c:strCache>
                <c:ptCount val="1"/>
                <c:pt idx="0">
                  <c:v>2023/2022-Q2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4-782D-4B0F-AF47-3B151943C9B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C-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782D-4B0F-AF47-3B151943C9B8}"/>
              </c:ext>
            </c:extLst>
          </c:dPt>
          <c:dLbls>
            <c:delete val="1"/>
          </c:dLbls>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Q+'!$C$437:$H$437</c:f>
              <c:numCache>
                <c:formatCode>#\ ##0.0_ %_-;\-#\ ##0.0_ %_-;0.0_ %_-;@" %"_-</c:formatCode>
                <c:ptCount val="6"/>
                <c:pt idx="0">
                  <c:v>-0.14225971670832716</c:v>
                </c:pt>
                <c:pt idx="1">
                  <c:v>-0.14483376093777034</c:v>
                </c:pt>
                <c:pt idx="2">
                  <c:v>-0.26483148855604943</c:v>
                </c:pt>
                <c:pt idx="3">
                  <c:v>-0.18293612869496878</c:v>
                </c:pt>
                <c:pt idx="4">
                  <c:v>-0.39114757319709181</c:v>
                </c:pt>
                <c:pt idx="5">
                  <c:v>0.34425673665228751</c:v>
                </c:pt>
              </c:numCache>
            </c:numRef>
          </c:val>
          <c:extLst>
            <c:ext xmlns:c16="http://schemas.microsoft.com/office/drawing/2014/chart" uri="{C3380CC4-5D6E-409C-BE32-E72D297353CC}">
              <c16:uniqueId val="{0000002F-782D-4B0F-AF47-3B151943C9B8}"/>
            </c:ext>
          </c:extLst>
        </c:ser>
        <c:ser>
          <c:idx val="4"/>
          <c:order val="4"/>
          <c:tx>
            <c:strRef>
              <c:f>'PRODUKCE Q+'!$B$438</c:f>
              <c:strCache>
                <c:ptCount val="1"/>
                <c:pt idx="0">
                  <c:v>2023/2022-Q3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0-782D-4B0F-AF47-3B151943C9B8}"/>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8-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782D-4B0F-AF47-3B151943C9B8}"/>
              </c:ext>
            </c:extLst>
          </c:dPt>
          <c:dLbls>
            <c:delete val="1"/>
          </c:dLbls>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Q+'!$C$438:$H$438</c:f>
              <c:numCache>
                <c:formatCode>#\ ##0.0_ %_-;\-#\ ##0.0_ %_-;0.0_ %_-;@" %"_-</c:formatCode>
                <c:ptCount val="6"/>
                <c:pt idx="0">
                  <c:v>0.36313275242578946</c:v>
                </c:pt>
                <c:pt idx="1">
                  <c:v>1.4535989135355365</c:v>
                </c:pt>
                <c:pt idx="2">
                  <c:v>0.62136223001530766</c:v>
                </c:pt>
                <c:pt idx="3">
                  <c:v>9.8558849564393647E-2</c:v>
                </c:pt>
                <c:pt idx="4">
                  <c:v>0.68016496992910658</c:v>
                </c:pt>
                <c:pt idx="5">
                  <c:v>0.48929635853417275</c:v>
                </c:pt>
              </c:numCache>
            </c:numRef>
          </c:val>
          <c:extLst>
            <c:ext xmlns:c16="http://schemas.microsoft.com/office/drawing/2014/chart" uri="{C3380CC4-5D6E-409C-BE32-E72D297353CC}">
              <c16:uniqueId val="{0000003B-782D-4B0F-AF47-3B151943C9B8}"/>
            </c:ext>
          </c:extLst>
        </c:ser>
        <c:ser>
          <c:idx val="5"/>
          <c:order val="5"/>
          <c:tx>
            <c:strRef>
              <c:f>'PRODUKCE Q+'!$B$439</c:f>
              <c:strCache>
                <c:ptCount val="1"/>
                <c:pt idx="0">
                  <c:v>2023/2022-Q4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D-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F-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1-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3-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5-782D-4B0F-AF47-3B151943C9B8}"/>
              </c:ext>
            </c:extLst>
          </c:dPt>
          <c:dLbls>
            <c:delete val="1"/>
          </c:dLbls>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Q+'!$C$439:$H$439</c:f>
              <c:numCache>
                <c:formatCode>#\ ##0.0_ %_-;\-#\ ##0.0_ %_-;0.0_ %_-;@" %"_-</c:formatCode>
                <c:ptCount val="6"/>
                <c:pt idx="0">
                  <c:v>0.3176201510212997</c:v>
                </c:pt>
                <c:pt idx="1">
                  <c:v>1.1741257543164987</c:v>
                </c:pt>
                <c:pt idx="2">
                  <c:v>-0.17163979022543419</c:v>
                </c:pt>
                <c:pt idx="3">
                  <c:v>0.36475580957596088</c:v>
                </c:pt>
                <c:pt idx="4">
                  <c:v>0.44936800052393733</c:v>
                </c:pt>
                <c:pt idx="5">
                  <c:v>0.10258054343827183</c:v>
                </c:pt>
              </c:numCache>
            </c:numRef>
          </c:val>
          <c:extLst>
            <c:ext xmlns:c16="http://schemas.microsoft.com/office/drawing/2014/chart" uri="{C3380CC4-5D6E-409C-BE32-E72D297353CC}">
              <c16:uniqueId val="{00000046-782D-4B0F-AF47-3B151943C9B8}"/>
            </c:ext>
          </c:extLst>
        </c:ser>
        <c:ser>
          <c:idx val="6"/>
          <c:order val="6"/>
          <c:tx>
            <c:strRef>
              <c:f>'PRODUKCE Q+'!$B$440</c:f>
              <c:strCache>
                <c:ptCount val="1"/>
                <c:pt idx="0">
                  <c:v>2024/2023-Q1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0-782D-4B0F-AF47-3B151943C9B8}"/>
              </c:ext>
            </c:extLst>
          </c:dPt>
          <c:dLbls>
            <c:delete val="1"/>
          </c:dLbls>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Q+'!$C$440:$H$440</c:f>
              <c:numCache>
                <c:formatCode>#\ ##0.0_ %_-;\-#\ ##0.0_ %_-;0.0_ %_-;@" %"_-</c:formatCode>
                <c:ptCount val="6"/>
                <c:pt idx="0">
                  <c:v>3.3153135285616475E-2</c:v>
                </c:pt>
                <c:pt idx="1">
                  <c:v>0.18669071639852142</c:v>
                </c:pt>
                <c:pt idx="2">
                  <c:v>5.9745345830886532E-2</c:v>
                </c:pt>
                <c:pt idx="3">
                  <c:v>5.191252779836919E-2</c:v>
                </c:pt>
                <c:pt idx="4">
                  <c:v>0.55542729473096264</c:v>
                </c:pt>
                <c:pt idx="5">
                  <c:v>0.27011532948044814</c:v>
                </c:pt>
              </c:numCache>
            </c:numRef>
          </c:val>
          <c:extLst>
            <c:ext xmlns:c16="http://schemas.microsoft.com/office/drawing/2014/chart" uri="{C3380CC4-5D6E-409C-BE32-E72D297353CC}">
              <c16:uniqueId val="{00000051-782D-4B0F-AF47-3B151943C9B8}"/>
            </c:ext>
          </c:extLst>
        </c:ser>
        <c:ser>
          <c:idx val="7"/>
          <c:order val="7"/>
          <c:tx>
            <c:strRef>
              <c:f>'PRODUKCE Q+'!$B$441</c:f>
              <c:strCache>
                <c:ptCount val="1"/>
                <c:pt idx="0">
                  <c:v>2024/2023-Q2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3-782D-4B0F-AF47-3B151943C9B8}"/>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5-782D-4B0F-AF47-3B151943C9B8}"/>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7-782D-4B0F-AF47-3B151943C9B8}"/>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9-782D-4B0F-AF47-3B151943C9B8}"/>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B-782D-4B0F-AF47-3B151943C9B8}"/>
              </c:ext>
            </c:extLst>
          </c:dPt>
          <c:dLbls>
            <c:dLbl>
              <c:idx val="0"/>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C-782D-4B0F-AF47-3B151943C9B8}"/>
                </c:ext>
              </c:extLst>
            </c:dLbl>
            <c:dLbl>
              <c:idx val="1"/>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3-782D-4B0F-AF47-3B151943C9B8}"/>
                </c:ext>
              </c:extLst>
            </c:dLbl>
            <c:dLbl>
              <c:idx val="2"/>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5-782D-4B0F-AF47-3B151943C9B8}"/>
                </c:ext>
              </c:extLst>
            </c:dLbl>
            <c:dLbl>
              <c:idx val="3"/>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7-782D-4B0F-AF47-3B151943C9B8}"/>
                </c:ext>
              </c:extLst>
            </c:dLbl>
            <c:dLbl>
              <c:idx val="4"/>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9-782D-4B0F-AF47-3B151943C9B8}"/>
                </c:ext>
              </c:extLst>
            </c:dLbl>
            <c:dLbl>
              <c:idx val="5"/>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B-782D-4B0F-AF47-3B151943C9B8}"/>
                </c:ext>
              </c:extLst>
            </c:dLbl>
            <c:numFmt formatCode="0.0\ %"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Q+'!$C$407:$H$407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'PRODUKCE Q+'!$C$441:$H$441</c:f>
              <c:numCache>
                <c:formatCode>#\ ##0.0_ %_-;\-#\ ##0.0_ %_-;0.0_ %_-;@" %"_-</c:formatCode>
                <c:ptCount val="6"/>
                <c:pt idx="0">
                  <c:v>9.9505870554942089E-2</c:v>
                </c:pt>
                <c:pt idx="1">
                  <c:v>0.36536718839355631</c:v>
                </c:pt>
                <c:pt idx="2">
                  <c:v>0.28439210489578981</c:v>
                </c:pt>
                <c:pt idx="3">
                  <c:v>0.13786526470228644</c:v>
                </c:pt>
                <c:pt idx="4">
                  <c:v>1.0901660507673192</c:v>
                </c:pt>
                <c:pt idx="5">
                  <c:v>0.18011302040812116</c:v>
                </c:pt>
              </c:numCache>
            </c:numRef>
          </c:val>
          <c:extLst>
            <c:ext xmlns:c16="http://schemas.microsoft.com/office/drawing/2014/chart" uri="{C3380CC4-5D6E-409C-BE32-E72D297353CC}">
              <c16:uniqueId val="{0000005D-782D-4B0F-AF47-3B151943C9B8}"/>
            </c:ext>
          </c:extLst>
        </c:ser>
        <c:dLbls>
          <c:dLblPos val="outEnd"/>
          <c:showLegendKey val="0"/>
          <c:showVal val="1"/>
          <c:showCatName val="0"/>
          <c:showSerName val="0"/>
          <c:showPercent val="0"/>
          <c:showBubbleSize val="0"/>
        </c:dLbls>
        <c:gapWidth val="100"/>
        <c:axId val="193696128"/>
        <c:axId val="193697664"/>
      </c:barChart>
      <c:catAx>
        <c:axId val="193696128"/>
        <c:scaling>
          <c:orientation val="minMax"/>
        </c:scaling>
        <c:delete val="0"/>
        <c:axPos val="b"/>
        <c:numFmt formatCode="General" sourceLinked="1"/>
        <c:majorTickMark val="out"/>
        <c:minorTickMark val="none"/>
        <c:tickLblPos val="low"/>
        <c:crossAx val="193697664"/>
        <c:crosses val="autoZero"/>
        <c:auto val="1"/>
        <c:lblAlgn val="ctr"/>
        <c:lblOffset val="100"/>
        <c:noMultiLvlLbl val="0"/>
      </c:catAx>
      <c:valAx>
        <c:axId val="193697664"/>
        <c:scaling>
          <c:orientation val="minMax"/>
        </c:scaling>
        <c:delete val="0"/>
        <c:axPos val="l"/>
        <c:majorGridlines>
          <c:spPr>
            <a:ln>
              <a:solidFill>
                <a:schemeClr val="bg1">
                  <a:lumMod val="85000"/>
                </a:schemeClr>
              </a:solidFill>
            </a:ln>
          </c:spPr>
        </c:majorGridlines>
        <c:numFmt formatCode="0\ %" sourceLinked="0"/>
        <c:majorTickMark val="out"/>
        <c:minorTickMark val="none"/>
        <c:tickLblPos val="nextTo"/>
        <c:crossAx val="193696128"/>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Q+'!$B$258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5EF2-403C-8341-2BD870658B32}"/>
              </c:ext>
            </c:extLst>
          </c:dPt>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Q+'!$C$258:$F$258</c:f>
              <c:numCache>
                <c:formatCode>#\ ##0_ </c:formatCode>
                <c:ptCount val="4"/>
                <c:pt idx="0">
                  <c:v>24822</c:v>
                </c:pt>
                <c:pt idx="1">
                  <c:v>23731</c:v>
                </c:pt>
                <c:pt idx="2">
                  <c:v>109473</c:v>
                </c:pt>
                <c:pt idx="3">
                  <c:v>10733</c:v>
                </c:pt>
              </c:numCache>
            </c:numRef>
          </c:val>
          <c:extLst>
            <c:ext xmlns:c16="http://schemas.microsoft.com/office/drawing/2014/chart" uri="{C3380CC4-5D6E-409C-BE32-E72D297353CC}">
              <c16:uniqueId val="{0000000A-5EF2-403C-8341-2BD870658B32}"/>
            </c:ext>
          </c:extLst>
        </c:ser>
        <c:ser>
          <c:idx val="1"/>
          <c:order val="1"/>
          <c:tx>
            <c:strRef>
              <c:f>'PRODUKCE Q+'!$B$259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5EF2-403C-8341-2BD870658B32}"/>
              </c:ext>
            </c:extLst>
          </c:dPt>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Q+'!$C$259:$F$259</c:f>
              <c:numCache>
                <c:formatCode>#\ ##0_ </c:formatCode>
                <c:ptCount val="4"/>
                <c:pt idx="0">
                  <c:v>30217</c:v>
                </c:pt>
                <c:pt idx="1">
                  <c:v>27614</c:v>
                </c:pt>
                <c:pt idx="2">
                  <c:v>124448</c:v>
                </c:pt>
                <c:pt idx="3">
                  <c:v>10780</c:v>
                </c:pt>
              </c:numCache>
            </c:numRef>
          </c:val>
          <c:extLst>
            <c:ext xmlns:c16="http://schemas.microsoft.com/office/drawing/2014/chart" uri="{C3380CC4-5D6E-409C-BE32-E72D297353CC}">
              <c16:uniqueId val="{00000015-5EF2-403C-8341-2BD870658B32}"/>
            </c:ext>
          </c:extLst>
        </c:ser>
        <c:ser>
          <c:idx val="2"/>
          <c:order val="2"/>
          <c:tx>
            <c:strRef>
              <c:f>'PRODUKCE Q+'!$B$260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5EF2-403C-8341-2BD870658B32}"/>
              </c:ext>
            </c:extLst>
          </c:dPt>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Q+'!$C$260:$F$260</c:f>
              <c:numCache>
                <c:formatCode>#\ ##0_ </c:formatCode>
                <c:ptCount val="4"/>
                <c:pt idx="0">
                  <c:v>15340</c:v>
                </c:pt>
                <c:pt idx="1">
                  <c:v>29866</c:v>
                </c:pt>
                <c:pt idx="2">
                  <c:v>88929</c:v>
                </c:pt>
                <c:pt idx="3">
                  <c:v>12227</c:v>
                </c:pt>
              </c:numCache>
            </c:numRef>
          </c:val>
          <c:extLst>
            <c:ext xmlns:c16="http://schemas.microsoft.com/office/drawing/2014/chart" uri="{C3380CC4-5D6E-409C-BE32-E72D297353CC}">
              <c16:uniqueId val="{00000020-5EF2-403C-8341-2BD870658B32}"/>
            </c:ext>
          </c:extLst>
        </c:ser>
        <c:ser>
          <c:idx val="3"/>
          <c:order val="3"/>
          <c:tx>
            <c:strRef>
              <c:f>'PRODUKCE Q+'!$B$261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5EF2-403C-8341-2BD870658B32}"/>
              </c:ext>
            </c:extLst>
          </c:dPt>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Q+'!$C$261:$F$261</c:f>
              <c:numCache>
                <c:formatCode>#\ ##0_ </c:formatCode>
                <c:ptCount val="4"/>
                <c:pt idx="0">
                  <c:v>16131</c:v>
                </c:pt>
                <c:pt idx="1">
                  <c:v>34402</c:v>
                </c:pt>
                <c:pt idx="2">
                  <c:v>77022</c:v>
                </c:pt>
                <c:pt idx="3">
                  <c:v>12679</c:v>
                </c:pt>
              </c:numCache>
            </c:numRef>
          </c:val>
          <c:extLst>
            <c:ext xmlns:c16="http://schemas.microsoft.com/office/drawing/2014/chart" uri="{C3380CC4-5D6E-409C-BE32-E72D297353CC}">
              <c16:uniqueId val="{0000002B-5EF2-403C-8341-2BD870658B32}"/>
            </c:ext>
          </c:extLst>
        </c:ser>
        <c:ser>
          <c:idx val="4"/>
          <c:order val="4"/>
          <c:tx>
            <c:strRef>
              <c:f>'PRODUKCE Q+'!$B$262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5EF2-403C-8341-2BD870658B3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5EF2-403C-8341-2BD870658B32}"/>
              </c:ext>
            </c:extLst>
          </c:dPt>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Q+'!$C$262:$F$262</c:f>
              <c:numCache>
                <c:formatCode>#\ ##0_ </c:formatCode>
                <c:ptCount val="4"/>
                <c:pt idx="0">
                  <c:v>16328</c:v>
                </c:pt>
                <c:pt idx="1">
                  <c:v>3721</c:v>
                </c:pt>
                <c:pt idx="2">
                  <c:v>100087</c:v>
                </c:pt>
                <c:pt idx="3">
                  <c:v>12259</c:v>
                </c:pt>
              </c:numCache>
            </c:numRef>
          </c:val>
          <c:extLst>
            <c:ext xmlns:c16="http://schemas.microsoft.com/office/drawing/2014/chart" uri="{C3380CC4-5D6E-409C-BE32-E72D297353CC}">
              <c16:uniqueId val="{00000037-5EF2-403C-8341-2BD870658B32}"/>
            </c:ext>
          </c:extLst>
        </c:ser>
        <c:ser>
          <c:idx val="5"/>
          <c:order val="5"/>
          <c:tx>
            <c:strRef>
              <c:f>'PRODUKCE Q+'!$B$263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5EF2-403C-8341-2BD870658B3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5EF2-403C-8341-2BD870658B32}"/>
              </c:ext>
            </c:extLst>
          </c:dPt>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Q+'!$C$263:$F$263</c:f>
              <c:numCache>
                <c:formatCode>#\ ##0_ </c:formatCode>
                <c:ptCount val="4"/>
                <c:pt idx="0">
                  <c:v>12323</c:v>
                </c:pt>
                <c:pt idx="1">
                  <c:v>28852</c:v>
                </c:pt>
                <c:pt idx="2">
                  <c:v>91471</c:v>
                </c:pt>
                <c:pt idx="3">
                  <c:v>12128</c:v>
                </c:pt>
              </c:numCache>
            </c:numRef>
          </c:val>
          <c:extLst>
            <c:ext xmlns:c16="http://schemas.microsoft.com/office/drawing/2014/chart" uri="{C3380CC4-5D6E-409C-BE32-E72D297353CC}">
              <c16:uniqueId val="{00000043-5EF2-403C-8341-2BD870658B32}"/>
            </c:ext>
          </c:extLst>
        </c:ser>
        <c:ser>
          <c:idx val="6"/>
          <c:order val="6"/>
          <c:tx>
            <c:strRef>
              <c:f>'PRODUKCE Q+'!$B$264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5EF2-403C-8341-2BD870658B3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5EF2-403C-8341-2BD870658B32}"/>
              </c:ext>
            </c:extLst>
          </c:dPt>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Q+'!$C$264:$F$264</c:f>
              <c:numCache>
                <c:formatCode>#\ ##0_ </c:formatCode>
                <c:ptCount val="4"/>
                <c:pt idx="0">
                  <c:v>28268</c:v>
                </c:pt>
                <c:pt idx="1">
                  <c:v>28451</c:v>
                </c:pt>
                <c:pt idx="2">
                  <c:v>94751</c:v>
                </c:pt>
                <c:pt idx="3">
                  <c:v>10627</c:v>
                </c:pt>
              </c:numCache>
            </c:numRef>
          </c:val>
          <c:extLst>
            <c:ext xmlns:c16="http://schemas.microsoft.com/office/drawing/2014/chart" uri="{C3380CC4-5D6E-409C-BE32-E72D297353CC}">
              <c16:uniqueId val="{0000004F-5EF2-403C-8341-2BD870658B32}"/>
            </c:ext>
          </c:extLst>
        </c:ser>
        <c:ser>
          <c:idx val="7"/>
          <c:order val="7"/>
          <c:tx>
            <c:strRef>
              <c:f>'PRODUKCE Q+'!$B$265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5EF2-403C-8341-2BD870658B32}"/>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5EF2-403C-8341-2BD870658B32}"/>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5EF2-403C-8341-2BD870658B32}"/>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5EF2-403C-8341-2BD870658B32}"/>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5EF2-403C-8341-2BD870658B32}"/>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5EF2-403C-8341-2BD870658B32}"/>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5EF2-403C-8341-2BD870658B32}"/>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5EF2-403C-8341-2BD870658B32}"/>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5EF2-403C-8341-2BD870658B32}"/>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5EF2-403C-8341-2BD870658B32}"/>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5EF2-403C-8341-2BD870658B32}"/>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5EF2-403C-8341-2BD870658B32}"/>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Q+'!$C$247:$F$247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Q+'!$C$265:$F$265</c:f>
              <c:numCache>
                <c:formatCode>#\ ##0_ </c:formatCode>
                <c:ptCount val="4"/>
                <c:pt idx="0">
                  <c:v>24748</c:v>
                </c:pt>
                <c:pt idx="1">
                  <c:v>-1473</c:v>
                </c:pt>
                <c:pt idx="2">
                  <c:v>104841</c:v>
                </c:pt>
                <c:pt idx="3">
                  <c:v>11928</c:v>
                </c:pt>
              </c:numCache>
            </c:numRef>
          </c:val>
          <c:extLst>
            <c:ext xmlns:c16="http://schemas.microsoft.com/office/drawing/2014/chart" uri="{C3380CC4-5D6E-409C-BE32-E72D297353CC}">
              <c16:uniqueId val="{0000005B-5EF2-403C-8341-2BD870658B32}"/>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'PRODUKCE Q+'!$B$178</c:f>
              <c:strCache>
                <c:ptCount val="1"/>
                <c:pt idx="0">
                  <c:v>2022-Q3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6730-4407-95A9-EBB65E4E1FB1}"/>
              </c:ext>
            </c:extLst>
          </c:dPt>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Q+'!$C$178:$F$178</c:f>
              <c:numCache>
                <c:formatCode>#\ ##0_ </c:formatCode>
                <c:ptCount val="4"/>
                <c:pt idx="0">
                  <c:v>699490603</c:v>
                </c:pt>
                <c:pt idx="1">
                  <c:v>1158303000</c:v>
                </c:pt>
                <c:pt idx="2">
                  <c:v>505851697</c:v>
                </c:pt>
                <c:pt idx="3">
                  <c:v>220011060</c:v>
                </c:pt>
              </c:numCache>
            </c:numRef>
          </c:val>
          <c:extLst>
            <c:ext xmlns:c16="http://schemas.microsoft.com/office/drawing/2014/chart" uri="{C3380CC4-5D6E-409C-BE32-E72D297353CC}">
              <c16:uniqueId val="{0000000A-6730-4407-95A9-EBB65E4E1FB1}"/>
            </c:ext>
          </c:extLst>
        </c:ser>
        <c:ser>
          <c:idx val="1"/>
          <c:order val="1"/>
          <c:tx>
            <c:strRef>
              <c:f>'PRODUKCE Q+'!$B$179</c:f>
              <c:strCache>
                <c:ptCount val="1"/>
                <c:pt idx="0">
                  <c:v>2022-Q4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C-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E-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4-6730-4407-95A9-EBB65E4E1FB1}"/>
              </c:ext>
            </c:extLst>
          </c:dPt>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Q+'!$C$179:$F$179</c:f>
              <c:numCache>
                <c:formatCode>#\ ##0_ </c:formatCode>
                <c:ptCount val="4"/>
                <c:pt idx="0">
                  <c:v>550405911</c:v>
                </c:pt>
                <c:pt idx="1">
                  <c:v>1050158000</c:v>
                </c:pt>
                <c:pt idx="2">
                  <c:v>658673745</c:v>
                </c:pt>
                <c:pt idx="3">
                  <c:v>305531525</c:v>
                </c:pt>
              </c:numCache>
            </c:numRef>
          </c:val>
          <c:extLst>
            <c:ext xmlns:c16="http://schemas.microsoft.com/office/drawing/2014/chart" uri="{C3380CC4-5D6E-409C-BE32-E72D297353CC}">
              <c16:uniqueId val="{00000015-6730-4407-95A9-EBB65E4E1FB1}"/>
            </c:ext>
          </c:extLst>
        </c:ser>
        <c:ser>
          <c:idx val="2"/>
          <c:order val="2"/>
          <c:tx>
            <c:strRef>
              <c:f>'PRODUKCE Q+'!$B$180</c:f>
              <c:strCache>
                <c:ptCount val="1"/>
                <c:pt idx="0">
                  <c:v>2023-Q1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D-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F-6730-4407-95A9-EBB65E4E1FB1}"/>
              </c:ext>
            </c:extLst>
          </c:dPt>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Q+'!$C$180:$F$180</c:f>
              <c:numCache>
                <c:formatCode>#\ ##0_ </c:formatCode>
                <c:ptCount val="4"/>
                <c:pt idx="0">
                  <c:v>757810422</c:v>
                </c:pt>
                <c:pt idx="1">
                  <c:v>1257177619</c:v>
                </c:pt>
                <c:pt idx="2">
                  <c:v>336660118</c:v>
                </c:pt>
                <c:pt idx="3">
                  <c:v>258592115</c:v>
                </c:pt>
              </c:numCache>
            </c:numRef>
          </c:val>
          <c:extLst>
            <c:ext xmlns:c16="http://schemas.microsoft.com/office/drawing/2014/chart" uri="{C3380CC4-5D6E-409C-BE32-E72D297353CC}">
              <c16:uniqueId val="{00000020-6730-4407-95A9-EBB65E4E1FB1}"/>
            </c:ext>
          </c:extLst>
        </c:ser>
        <c:ser>
          <c:idx val="3"/>
          <c:order val="3"/>
          <c:tx>
            <c:strRef>
              <c:f>'PRODUKCE Q+'!$B$181</c:f>
              <c:strCache>
                <c:ptCount val="1"/>
                <c:pt idx="0">
                  <c:v>2023-Q2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2-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4-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6-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8-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A-6730-4407-95A9-EBB65E4E1FB1}"/>
              </c:ext>
            </c:extLst>
          </c:dPt>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Q+'!$C$181:$F$181</c:f>
              <c:numCache>
                <c:formatCode>#\ ##0_ </c:formatCode>
                <c:ptCount val="4"/>
                <c:pt idx="0">
                  <c:v>540175975</c:v>
                </c:pt>
                <c:pt idx="1">
                  <c:v>1260978381</c:v>
                </c:pt>
                <c:pt idx="2">
                  <c:v>410448160</c:v>
                </c:pt>
                <c:pt idx="3">
                  <c:v>313546763</c:v>
                </c:pt>
              </c:numCache>
            </c:numRef>
          </c:val>
          <c:extLst>
            <c:ext xmlns:c16="http://schemas.microsoft.com/office/drawing/2014/chart" uri="{C3380CC4-5D6E-409C-BE32-E72D297353CC}">
              <c16:uniqueId val="{0000002B-6730-4407-95A9-EBB65E4E1FB1}"/>
            </c:ext>
          </c:extLst>
        </c:ser>
        <c:ser>
          <c:idx val="4"/>
          <c:order val="4"/>
          <c:tx>
            <c:strRef>
              <c:f>'PRODUKCE Q+'!$B$182</c:f>
              <c:strCache>
                <c:ptCount val="1"/>
                <c:pt idx="0">
                  <c:v>2023-Q3</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2C-6730-4407-95A9-EBB65E4E1FB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2E-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0-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2-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4-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6-6730-4407-95A9-EBB65E4E1FB1}"/>
              </c:ext>
            </c:extLst>
          </c:dPt>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Q+'!$C$182:$F$182</c:f>
              <c:numCache>
                <c:formatCode>#\ ##0_ </c:formatCode>
                <c:ptCount val="4"/>
                <c:pt idx="0">
                  <c:v>325928661</c:v>
                </c:pt>
                <c:pt idx="1">
                  <c:v>857209000</c:v>
                </c:pt>
                <c:pt idx="2">
                  <c:v>524763507</c:v>
                </c:pt>
                <c:pt idx="3">
                  <c:v>252492881</c:v>
                </c:pt>
              </c:numCache>
            </c:numRef>
          </c:val>
          <c:extLst>
            <c:ext xmlns:c16="http://schemas.microsoft.com/office/drawing/2014/chart" uri="{C3380CC4-5D6E-409C-BE32-E72D297353CC}">
              <c16:uniqueId val="{00000037-6730-4407-95A9-EBB65E4E1FB1}"/>
            </c:ext>
          </c:extLst>
        </c:ser>
        <c:ser>
          <c:idx val="5"/>
          <c:order val="5"/>
          <c:tx>
            <c:strRef>
              <c:f>'PRODUKCE Q+'!$B$183</c:f>
              <c:strCache>
                <c:ptCount val="1"/>
                <c:pt idx="0">
                  <c:v>2023-Q4</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38-6730-4407-95A9-EBB65E4E1FB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A-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C-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3E-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0-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2-6730-4407-95A9-EBB65E4E1FB1}"/>
              </c:ext>
            </c:extLst>
          </c:dPt>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Q+'!$C$183:$F$183</c:f>
              <c:numCache>
                <c:formatCode>#\ ##0_ </c:formatCode>
                <c:ptCount val="4"/>
                <c:pt idx="0">
                  <c:v>233193263</c:v>
                </c:pt>
                <c:pt idx="1">
                  <c:v>1253210481</c:v>
                </c:pt>
                <c:pt idx="2">
                  <c:v>690898161</c:v>
                </c:pt>
                <c:pt idx="3">
                  <c:v>449103790</c:v>
                </c:pt>
              </c:numCache>
            </c:numRef>
          </c:val>
          <c:extLst>
            <c:ext xmlns:c16="http://schemas.microsoft.com/office/drawing/2014/chart" uri="{C3380CC4-5D6E-409C-BE32-E72D297353CC}">
              <c16:uniqueId val="{00000043-6730-4407-95A9-EBB65E4E1FB1}"/>
            </c:ext>
          </c:extLst>
        </c:ser>
        <c:ser>
          <c:idx val="6"/>
          <c:order val="6"/>
          <c:tx>
            <c:strRef>
              <c:f>'PRODUKCE Q+'!$B$184</c:f>
              <c:strCache>
                <c:ptCount val="1"/>
                <c:pt idx="0">
                  <c:v>2024-Q1</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44-6730-4407-95A9-EBB65E4E1FB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6-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8-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A-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C-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4E-6730-4407-95A9-EBB65E4E1FB1}"/>
              </c:ext>
            </c:extLst>
          </c:dPt>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Q+'!$C$184:$F$184</c:f>
              <c:numCache>
                <c:formatCode>#\ ##0_ </c:formatCode>
                <c:ptCount val="4"/>
                <c:pt idx="0">
                  <c:v>737523168</c:v>
                </c:pt>
                <c:pt idx="1">
                  <c:v>1345541705</c:v>
                </c:pt>
                <c:pt idx="2">
                  <c:v>386632503</c:v>
                </c:pt>
                <c:pt idx="3">
                  <c:v>258727780</c:v>
                </c:pt>
              </c:numCache>
            </c:numRef>
          </c:val>
          <c:extLst>
            <c:ext xmlns:c16="http://schemas.microsoft.com/office/drawing/2014/chart" uri="{C3380CC4-5D6E-409C-BE32-E72D297353CC}">
              <c16:uniqueId val="{0000004F-6730-4407-95A9-EBB65E4E1FB1}"/>
            </c:ext>
          </c:extLst>
        </c:ser>
        <c:ser>
          <c:idx val="7"/>
          <c:order val="7"/>
          <c:tx>
            <c:strRef>
              <c:f>'PRODUKCE Q+'!$B$185</c:f>
              <c:strCache>
                <c:ptCount val="1"/>
                <c:pt idx="0">
                  <c:v>2024-Q2</c:v>
                </c:pt>
              </c:strCache>
            </c:strRef>
          </c:tx>
          <c:spPr>
            <a:solidFill>
              <a:schemeClr val="accent1">
                <a:lumMod val="50000"/>
              </a:schemeClr>
            </a:solidFill>
            <a:effectLst>
              <a:outerShdw blurRad="50800" dist="38100" dir="2700000" algn="tl" rotWithShape="0">
                <a:prstClr val="black">
                  <a:alpha val="40000"/>
                </a:prstClr>
              </a:outerShdw>
            </a:effectLst>
          </c:spPr>
          <c:invertIfNegative val="0"/>
          <c:dPt>
            <c:idx val="0"/>
            <c:invertIfNegative val="0"/>
            <c:bubble3D val="0"/>
            <c:extLst>
              <c:ext xmlns:c16="http://schemas.microsoft.com/office/drawing/2014/chart" uri="{C3380CC4-5D6E-409C-BE32-E72D297353CC}">
                <c16:uniqueId val="{00000050-6730-4407-95A9-EBB65E4E1FB1}"/>
              </c:ext>
            </c:extLst>
          </c:dPt>
          <c:dPt>
            <c:idx val="1"/>
            <c:invertIfNegative val="0"/>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2-6730-4407-95A9-EBB65E4E1FB1}"/>
              </c:ext>
            </c:extLst>
          </c:dPt>
          <c:dPt>
            <c:idx val="2"/>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4-6730-4407-95A9-EBB65E4E1FB1}"/>
              </c:ext>
            </c:extLst>
          </c:dPt>
          <c:dPt>
            <c:idx val="3"/>
            <c:invertIfNegative val="0"/>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6-6730-4407-95A9-EBB65E4E1FB1}"/>
              </c:ext>
            </c:extLst>
          </c:dPt>
          <c:dPt>
            <c:idx val="4"/>
            <c:invertIfNegative val="0"/>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8-6730-4407-95A9-EBB65E4E1FB1}"/>
              </c:ext>
            </c:extLst>
          </c:dPt>
          <c:dPt>
            <c:idx val="5"/>
            <c:invertIfNegative val="0"/>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5A-6730-4407-95A9-EBB65E4E1FB1}"/>
              </c:ext>
            </c:extLst>
          </c:dPt>
          <c:dLbls>
            <c:dLbl>
              <c:idx val="0"/>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00206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0-6730-4407-95A9-EBB65E4E1FB1}"/>
                </c:ext>
              </c:extLst>
            </c:dLbl>
            <c:dLbl>
              <c:idx val="1"/>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953735"/>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2-6730-4407-95A9-EBB65E4E1FB1}"/>
                </c:ext>
              </c:extLst>
            </c:dLbl>
            <c:dLbl>
              <c:idx val="2"/>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376092"/>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4-6730-4407-95A9-EBB65E4E1FB1}"/>
                </c:ext>
              </c:extLst>
            </c:dLbl>
            <c:dLbl>
              <c:idx val="3"/>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6-6730-4407-95A9-EBB65E4E1FB1}"/>
                </c:ext>
              </c:extLst>
            </c:dLbl>
            <c:dLbl>
              <c:idx val="4"/>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604A7B"/>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8-6730-4407-95A9-EBB65E4E1FB1}"/>
                </c:ext>
              </c:extLst>
            </c:dLbl>
            <c:dLbl>
              <c:idx val="5"/>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solidFill>
                        <a:srgbClr val="5A5A5A"/>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5A-6730-4407-95A9-EBB65E4E1FB1}"/>
                </c:ext>
              </c:extLst>
            </c:dLbl>
            <c:numFmt formatCode="#,##0" sourceLinked="0"/>
            <c:spPr>
              <a:solidFill>
                <a:schemeClr val="bg1"/>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b="1"/>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'PRODUKCE Q+'!$C$167:$F$167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'PRODUKCE Q+'!$C$185:$F$185</c:f>
              <c:numCache>
                <c:formatCode>#\ ##0_ </c:formatCode>
                <c:ptCount val="4"/>
                <c:pt idx="0">
                  <c:v>702722832</c:v>
                </c:pt>
                <c:pt idx="1">
                  <c:v>1006596295</c:v>
                </c:pt>
                <c:pt idx="2">
                  <c:v>531314613</c:v>
                </c:pt>
                <c:pt idx="3">
                  <c:v>308242220</c:v>
                </c:pt>
              </c:numCache>
            </c:numRef>
          </c:val>
          <c:extLst>
            <c:ext xmlns:c16="http://schemas.microsoft.com/office/drawing/2014/chart" uri="{C3380CC4-5D6E-409C-BE32-E72D297353CC}">
              <c16:uniqueId val="{0000005B-6730-4407-95A9-EBB65E4E1FB1}"/>
            </c:ext>
          </c:extLst>
        </c:ser>
        <c:dLbls>
          <c:showLegendKey val="0"/>
          <c:showVal val="0"/>
          <c:showCatName val="0"/>
          <c:showSerName val="0"/>
          <c:showPercent val="0"/>
          <c:showBubbleSize val="0"/>
        </c:dLbls>
        <c:gapWidth val="150"/>
        <c:axId val="193637376"/>
        <c:axId val="193643264"/>
      </c:barChart>
      <c:catAx>
        <c:axId val="193637376"/>
        <c:scaling>
          <c:orientation val="minMax"/>
        </c:scaling>
        <c:delete val="0"/>
        <c:axPos val="b"/>
        <c:numFmt formatCode="General" sourceLinked="1"/>
        <c:majorTickMark val="out"/>
        <c:minorTickMark val="none"/>
        <c:tickLblPos val="low"/>
        <c:crossAx val="193643264"/>
        <c:crosses val="autoZero"/>
        <c:auto val="1"/>
        <c:lblAlgn val="ctr"/>
        <c:lblOffset val="100"/>
        <c:noMultiLvlLbl val="0"/>
      </c:catAx>
      <c:valAx>
        <c:axId val="19364326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93637376"/>
        <c:crosses val="autoZero"/>
        <c:crossBetween val="between"/>
      </c:valAx>
    </c:plotArea>
    <c:legend>
      <c:legendPos val="b"/>
      <c:overlay val="0"/>
    </c:legend>
    <c:plotVisOnly val="1"/>
    <c:dispBlanksAs val="gap"/>
    <c:showDLblsOverMax val="0"/>
  </c:chart>
  <c:spPr>
    <a:solidFill>
      <a:srgbClr val="BDC5D1"/>
    </a:solidFill>
    <a:ln>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TRH!$B$185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4974-46AA-8B11-0A2D42D31929}"/>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4974-46AA-8B11-0A2D42D31929}"/>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4974-46AA-8B11-0A2D42D31929}"/>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4974-46AA-8B11-0A2D42D31929}"/>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4974-46AA-8B11-0A2D42D31929}"/>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4974-46AA-8B11-0A2D42D31929}"/>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4974-46AA-8B11-0A2D42D31929}"/>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4974-46AA-8B11-0A2D42D31929}"/>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TRH!$C$167:$F$167</c:f>
              <c:strCache>
                <c:ptCount val="4"/>
                <c:pt idx="0">
                  <c:v>Pojištění s podílem na zisku</c:v>
                </c:pt>
                <c:pt idx="1">
                  <c:v>Pojištění s plněním vázaným na index a na hodnotu invest. fondu</c:v>
                </c:pt>
                <c:pt idx="2">
                  <c:v>Ostatní životní pojištění</c:v>
                </c:pt>
                <c:pt idx="3">
                  <c:v>Zdravotní pojištění</c:v>
                </c:pt>
              </c:strCache>
            </c:strRef>
          </c:cat>
          <c:val>
            <c:numRef>
              <c:f>TRH!$C$185:$F$185</c:f>
              <c:numCache>
                <c:formatCode>#\ ##0_-;\-#\ ##0_-;0_-;@_-</c:formatCode>
                <c:ptCount val="4"/>
                <c:pt idx="0">
                  <c:v>5959732326</c:v>
                </c:pt>
                <c:pt idx="1">
                  <c:v>8477498390</c:v>
                </c:pt>
                <c:pt idx="2">
                  <c:v>9754506350</c:v>
                </c:pt>
                <c:pt idx="3">
                  <c:v>4454300701</c:v>
                </c:pt>
              </c:numCache>
            </c:numRef>
          </c:val>
          <c:extLst>
            <c:ext xmlns:c16="http://schemas.microsoft.com/office/drawing/2014/chart" uri="{C3380CC4-5D6E-409C-BE32-E72D297353CC}">
              <c16:uniqueId val="{00000008-4974-46AA-8B11-0A2D42D31929}"/>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tx>
            <c:strRef>
              <c:f>TRH!$B$345</c:f>
              <c:strCache>
                <c:ptCount val="1"/>
                <c:pt idx="0">
                  <c:v>2024-Q2</c:v>
                </c:pt>
              </c:strCache>
            </c:strRef>
          </c:tx>
          <c:spPr>
            <a:solidFill>
              <a:schemeClr val="accent1">
                <a:lumMod val="75000"/>
              </a:schemeClr>
            </a:solidFill>
            <a:effectLst>
              <a:outerShdw blurRad="50800" dist="38100" dir="2700000" algn="tl" rotWithShape="0">
                <a:prstClr val="black">
                  <a:alpha val="40000"/>
                </a:prstClr>
              </a:outerShdw>
            </a:effectLst>
          </c:spPr>
          <c:explosion val="7"/>
          <c:dPt>
            <c:idx val="0"/>
            <c:bubble3D val="0"/>
            <c:spPr>
              <a:solidFill>
                <a:schemeClr val="accent1">
                  <a:lumMod val="5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0A73-4AE6-A98A-B00529F84CDF}"/>
              </c:ext>
            </c:extLst>
          </c:dPt>
          <c:dPt>
            <c:idx val="1"/>
            <c:bubble3D val="0"/>
            <c:spPr>
              <a:solidFill>
                <a:schemeClr val="accent2">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0A73-4AE6-A98A-B00529F84CDF}"/>
              </c:ext>
            </c:extLst>
          </c:dPt>
          <c:dPt>
            <c:idx val="2"/>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0A73-4AE6-A98A-B00529F84CDF}"/>
              </c:ext>
            </c:extLst>
          </c:dPt>
          <c:dPt>
            <c:idx val="3"/>
            <c:bubble3D val="0"/>
            <c:spPr>
              <a:solidFill>
                <a:srgbClr val="BDC5D1"/>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0A73-4AE6-A98A-B00529F84CDF}"/>
              </c:ext>
            </c:extLst>
          </c:dPt>
          <c:dPt>
            <c:idx val="4"/>
            <c:bubble3D val="0"/>
            <c:spPr>
              <a:solidFill>
                <a:schemeClr val="accent4">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0A73-4AE6-A98A-B00529F84CDF}"/>
              </c:ext>
            </c:extLst>
          </c:dPt>
          <c:dPt>
            <c:idx val="5"/>
            <c:bubble3D val="0"/>
            <c:spPr>
              <a:solidFill>
                <a:schemeClr val="bg1">
                  <a:lumMod val="85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B-0A73-4AE6-A98A-B00529F84CDF}"/>
              </c:ext>
            </c:extLst>
          </c:dPt>
          <c:dLbls>
            <c:dLbl>
              <c:idx val="0"/>
              <c:numFmt formatCode="0\ %" sourceLinked="0"/>
              <c:spPr/>
              <c:txPr>
                <a:bodyPr/>
                <a:lstStyle/>
                <a:p>
                  <a:pPr>
                    <a:defRPr b="1">
                      <a:solidFill>
                        <a:schemeClr val="bg1"/>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1-0A73-4AE6-A98A-B00529F84CDF}"/>
                </c:ext>
              </c:extLst>
            </c:dLbl>
            <c:dLbl>
              <c:idx val="1"/>
              <c:numFmt formatCode="0\ %" sourceLinked="0"/>
              <c:spPr/>
              <c:txPr>
                <a:bodyPr/>
                <a:lstStyle/>
                <a:p>
                  <a:pPr>
                    <a:defRPr b="1">
                      <a:solidFill>
                        <a:schemeClr val="accent2">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3-0A73-4AE6-A98A-B00529F84CDF}"/>
                </c:ext>
              </c:extLst>
            </c:dLbl>
            <c:dLbl>
              <c:idx val="2"/>
              <c:numFmt formatCode="0\ %" sourceLinked="0"/>
              <c:spPr/>
              <c:txPr>
                <a:bodyPr/>
                <a:lstStyle/>
                <a:p>
                  <a:pPr>
                    <a:defRPr b="1">
                      <a:solidFill>
                        <a:schemeClr val="accent1">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5-0A73-4AE6-A98A-B00529F84CDF}"/>
                </c:ext>
              </c:extLst>
            </c:dLbl>
            <c:dLbl>
              <c:idx val="3"/>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7-0A73-4AE6-A98A-B00529F84CDF}"/>
                </c:ext>
              </c:extLst>
            </c:dLbl>
            <c:dLbl>
              <c:idx val="4"/>
              <c:numFmt formatCode="0\ %" sourceLinked="0"/>
              <c:spPr/>
              <c:txPr>
                <a:bodyPr/>
                <a:lstStyle/>
                <a:p>
                  <a:pPr>
                    <a:defRPr b="1">
                      <a:solidFill>
                        <a:schemeClr val="accent4">
                          <a:lumMod val="75000"/>
                        </a:schemeClr>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9-0A73-4AE6-A98A-B00529F84CDF}"/>
                </c:ext>
              </c:extLst>
            </c:dLbl>
            <c:dLbl>
              <c:idx val="5"/>
              <c:numFmt formatCode="0\ %" sourceLinked="0"/>
              <c:spPr/>
              <c:txPr>
                <a:bodyPr/>
                <a:lstStyle/>
                <a:p>
                  <a:pPr>
                    <a:defRPr b="1">
                      <a:solidFill>
                        <a:srgbClr val="5A5A5A"/>
                      </a:solidFill>
                    </a:defRPr>
                  </a:pPr>
                  <a:endParaRPr lang="cs-CZ"/>
                </a:p>
              </c:txPr>
              <c:dLblPos val="ctr"/>
              <c:showLegendKey val="0"/>
              <c:showVal val="0"/>
              <c:showCatName val="0"/>
              <c:showSerName val="0"/>
              <c:showPercent val="1"/>
              <c:showBubbleSize val="0"/>
              <c:extLst>
                <c:ext xmlns:c16="http://schemas.microsoft.com/office/drawing/2014/chart" uri="{C3380CC4-5D6E-409C-BE32-E72D297353CC}">
                  <c16:uniqueId val="{0000000B-0A73-4AE6-A98A-B00529F84CDF}"/>
                </c:ext>
              </c:extLst>
            </c:dLbl>
            <c:numFmt formatCode="0\ %" sourceLinked="0"/>
            <c:spPr>
              <a:noFill/>
              <a:ln>
                <a:noFill/>
              </a:ln>
              <a:effectLst/>
            </c:spPr>
            <c:txPr>
              <a:bodyPr/>
              <a:lstStyle/>
              <a:p>
                <a:pPr>
                  <a:defRPr b="1">
                    <a:solidFill>
                      <a:schemeClr val="accent1">
                        <a:lumMod val="50000"/>
                      </a:schemeClr>
                    </a:solidFill>
                  </a:defRPr>
                </a:pPr>
                <a:endParaRPr lang="cs-CZ"/>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TRH!$C$327:$H$327</c:f>
              <c:strCache>
                <c:ptCount val="6"/>
                <c:pt idx="0">
                  <c:v>Pojištění odpovědnosti za škodu z provozu motorových vozidel </c:v>
                </c:pt>
                <c:pt idx="1">
                  <c:v>Ostatní pojištění motorových vozidel</c:v>
                </c:pt>
                <c:pt idx="2">
                  <c:v>Pojištění pro případ požáru a jiných škod na majetku</c:v>
                </c:pt>
                <c:pt idx="3">
                  <c:v>Obecné pojištění odpovědnosti</c:v>
                </c:pt>
                <c:pt idx="4">
                  <c:v>Pojištění ochrany příjmu</c:v>
                </c:pt>
                <c:pt idx="5">
                  <c:v>Ostatní neživotní pojištění (bez zákonného pojištění)</c:v>
                </c:pt>
              </c:strCache>
            </c:strRef>
          </c:cat>
          <c:val>
            <c:numRef>
              <c:f>TRH!$C$345:$H$345</c:f>
              <c:numCache>
                <c:formatCode>#\ ##0_-;\-#\ ##0_-;0_-;@_-</c:formatCode>
                <c:ptCount val="6"/>
                <c:pt idx="0">
                  <c:v>18158067462</c:v>
                </c:pt>
                <c:pt idx="1">
                  <c:v>18885019981</c:v>
                </c:pt>
                <c:pt idx="2">
                  <c:v>20916900836</c:v>
                </c:pt>
                <c:pt idx="3">
                  <c:v>7080112585</c:v>
                </c:pt>
                <c:pt idx="4">
                  <c:v>6709328736</c:v>
                </c:pt>
                <c:pt idx="5">
                  <c:v>5392170387</c:v>
                </c:pt>
              </c:numCache>
            </c:numRef>
          </c:val>
          <c:extLst>
            <c:ext xmlns:c16="http://schemas.microsoft.com/office/drawing/2014/chart" uri="{C3380CC4-5D6E-409C-BE32-E72D297353CC}">
              <c16:uniqueId val="{0000000C-0A73-4AE6-A98A-B00529F84CDF}"/>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chart" Target="../charts/chart67.xml"/><Relationship Id="rId18" Type="http://schemas.openxmlformats.org/officeDocument/2006/relationships/chart" Target="../charts/chart72.xml"/><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6.xml"/><Relationship Id="rId17" Type="http://schemas.openxmlformats.org/officeDocument/2006/relationships/chart" Target="../charts/chart71.xml"/><Relationship Id="rId2" Type="http://schemas.openxmlformats.org/officeDocument/2006/relationships/chart" Target="../charts/chart56.xml"/><Relationship Id="rId16" Type="http://schemas.openxmlformats.org/officeDocument/2006/relationships/chart" Target="../charts/chart70.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5" Type="http://schemas.openxmlformats.org/officeDocument/2006/relationships/chart" Target="../charts/chart69.xml"/><Relationship Id="rId10" Type="http://schemas.openxmlformats.org/officeDocument/2006/relationships/chart" Target="../charts/chart64.xml"/><Relationship Id="rId19" Type="http://schemas.openxmlformats.org/officeDocument/2006/relationships/image" Target="../media/image1.png"/><Relationship Id="rId4" Type="http://schemas.openxmlformats.org/officeDocument/2006/relationships/chart" Target="../charts/chart58.xml"/><Relationship Id="rId9" Type="http://schemas.openxmlformats.org/officeDocument/2006/relationships/chart" Target="../charts/chart63.xml"/><Relationship Id="rId14" Type="http://schemas.openxmlformats.org/officeDocument/2006/relationships/chart" Target="../charts/chart68.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image" Target="../media/image1.pn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19" Type="http://schemas.openxmlformats.org/officeDocument/2006/relationships/image" Target="../media/image1.png"/><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19" Type="http://schemas.openxmlformats.org/officeDocument/2006/relationships/image" Target="../media/image1.png"/><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2</xdr:row>
      <xdr:rowOff>245249</xdr:rowOff>
    </xdr:to>
    <xdr:pic>
      <xdr:nvPicPr>
        <xdr:cNvPr id="2" name="obrázek 51" descr="WEB_CAP_verze_1">
          <a:extLst>
            <a:ext uri="{FF2B5EF4-FFF2-40B4-BE49-F238E27FC236}">
              <a16:creationId xmlns:a16="http://schemas.microsoft.com/office/drawing/2014/main" id="{F8EBF352-3C0C-4692-A046-AB42B0EA2A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42</xdr:row>
      <xdr:rowOff>0</xdr:rowOff>
    </xdr:from>
    <xdr:to>
      <xdr:col>10</xdr:col>
      <xdr:colOff>0</xdr:colOff>
      <xdr:row>62</xdr:row>
      <xdr:rowOff>0</xdr:rowOff>
    </xdr:to>
    <xdr:graphicFrame macro="">
      <xdr:nvGraphicFramePr>
        <xdr:cNvPr id="2" name="Graf 1">
          <a:extLst>
            <a:ext uri="{FF2B5EF4-FFF2-40B4-BE49-F238E27FC236}">
              <a16:creationId xmlns:a16="http://schemas.microsoft.com/office/drawing/2014/main" id="{296F3582-F0AB-42CF-824A-AD633B64B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62</xdr:row>
      <xdr:rowOff>0</xdr:rowOff>
    </xdr:from>
    <xdr:to>
      <xdr:col>10</xdr:col>
      <xdr:colOff>0</xdr:colOff>
      <xdr:row>82</xdr:row>
      <xdr:rowOff>0</xdr:rowOff>
    </xdr:to>
    <xdr:graphicFrame macro="">
      <xdr:nvGraphicFramePr>
        <xdr:cNvPr id="3" name="Graf 2">
          <a:extLst>
            <a:ext uri="{FF2B5EF4-FFF2-40B4-BE49-F238E27FC236}">
              <a16:creationId xmlns:a16="http://schemas.microsoft.com/office/drawing/2014/main" id="{B7FD1752-B00C-4E8E-9807-F949C6D7C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222</xdr:row>
      <xdr:rowOff>0</xdr:rowOff>
    </xdr:from>
    <xdr:to>
      <xdr:col>10</xdr:col>
      <xdr:colOff>0</xdr:colOff>
      <xdr:row>242</xdr:row>
      <xdr:rowOff>0</xdr:rowOff>
    </xdr:to>
    <xdr:graphicFrame macro="">
      <xdr:nvGraphicFramePr>
        <xdr:cNvPr id="4" name="Graf 3">
          <a:extLst>
            <a:ext uri="{FF2B5EF4-FFF2-40B4-BE49-F238E27FC236}">
              <a16:creationId xmlns:a16="http://schemas.microsoft.com/office/drawing/2014/main" id="{EF474F86-82A1-4F9E-810B-B0B2BCB404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122</xdr:row>
      <xdr:rowOff>0</xdr:rowOff>
    </xdr:from>
    <xdr:to>
      <xdr:col>10</xdr:col>
      <xdr:colOff>0</xdr:colOff>
      <xdr:row>142</xdr:row>
      <xdr:rowOff>0</xdr:rowOff>
    </xdr:to>
    <xdr:graphicFrame macro="">
      <xdr:nvGraphicFramePr>
        <xdr:cNvPr id="5" name="Graf 4">
          <a:extLst>
            <a:ext uri="{FF2B5EF4-FFF2-40B4-BE49-F238E27FC236}">
              <a16:creationId xmlns:a16="http://schemas.microsoft.com/office/drawing/2014/main" id="{41FD3668-023F-4303-8CF9-691C037EC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142</xdr:row>
      <xdr:rowOff>0</xdr:rowOff>
    </xdr:from>
    <xdr:to>
      <xdr:col>10</xdr:col>
      <xdr:colOff>0</xdr:colOff>
      <xdr:row>162</xdr:row>
      <xdr:rowOff>0</xdr:rowOff>
    </xdr:to>
    <xdr:graphicFrame macro="">
      <xdr:nvGraphicFramePr>
        <xdr:cNvPr id="6" name="Graf 5">
          <a:extLst>
            <a:ext uri="{FF2B5EF4-FFF2-40B4-BE49-F238E27FC236}">
              <a16:creationId xmlns:a16="http://schemas.microsoft.com/office/drawing/2014/main" id="{32732746-8F65-4A7C-8400-6182BE531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6</xdr:row>
      <xdr:rowOff>0</xdr:rowOff>
    </xdr:from>
    <xdr:to>
      <xdr:col>9</xdr:col>
      <xdr:colOff>1163782</xdr:colOff>
      <xdr:row>41</xdr:row>
      <xdr:rowOff>0</xdr:rowOff>
    </xdr:to>
    <xdr:graphicFrame macro="">
      <xdr:nvGraphicFramePr>
        <xdr:cNvPr id="7" name="Graf 6">
          <a:extLst>
            <a:ext uri="{FF2B5EF4-FFF2-40B4-BE49-F238E27FC236}">
              <a16:creationId xmlns:a16="http://schemas.microsoft.com/office/drawing/2014/main" id="{9B01CACE-B160-4577-8DBE-DFA012700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0</xdr:colOff>
      <xdr:row>86</xdr:row>
      <xdr:rowOff>0</xdr:rowOff>
    </xdr:from>
    <xdr:to>
      <xdr:col>9</xdr:col>
      <xdr:colOff>1163782</xdr:colOff>
      <xdr:row>121</xdr:row>
      <xdr:rowOff>0</xdr:rowOff>
    </xdr:to>
    <xdr:graphicFrame macro="">
      <xdr:nvGraphicFramePr>
        <xdr:cNvPr id="8" name="Graf 7">
          <a:extLst>
            <a:ext uri="{FF2B5EF4-FFF2-40B4-BE49-F238E27FC236}">
              <a16:creationId xmlns:a16="http://schemas.microsoft.com/office/drawing/2014/main" id="{B69402BF-EBBC-45D6-9551-DC71950697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0</xdr:colOff>
      <xdr:row>166</xdr:row>
      <xdr:rowOff>0</xdr:rowOff>
    </xdr:from>
    <xdr:to>
      <xdr:col>9</xdr:col>
      <xdr:colOff>1163782</xdr:colOff>
      <xdr:row>201</xdr:row>
      <xdr:rowOff>0</xdr:rowOff>
    </xdr:to>
    <xdr:graphicFrame macro="">
      <xdr:nvGraphicFramePr>
        <xdr:cNvPr id="9" name="Graf 8">
          <a:extLst>
            <a:ext uri="{FF2B5EF4-FFF2-40B4-BE49-F238E27FC236}">
              <a16:creationId xmlns:a16="http://schemas.microsoft.com/office/drawing/2014/main" id="{18099C75-EAED-4B98-8737-94E8C526F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0</xdr:colOff>
      <xdr:row>326</xdr:row>
      <xdr:rowOff>0</xdr:rowOff>
    </xdr:from>
    <xdr:to>
      <xdr:col>9</xdr:col>
      <xdr:colOff>1163782</xdr:colOff>
      <xdr:row>360</xdr:row>
      <xdr:rowOff>149629</xdr:rowOff>
    </xdr:to>
    <xdr:graphicFrame macro="">
      <xdr:nvGraphicFramePr>
        <xdr:cNvPr id="10" name="Graf 9">
          <a:extLst>
            <a:ext uri="{FF2B5EF4-FFF2-40B4-BE49-F238E27FC236}">
              <a16:creationId xmlns:a16="http://schemas.microsoft.com/office/drawing/2014/main" id="{9943AFC1-08ED-4129-B2B5-2700D93C6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362</xdr:row>
      <xdr:rowOff>0</xdr:rowOff>
    </xdr:from>
    <xdr:to>
      <xdr:col>10</xdr:col>
      <xdr:colOff>0</xdr:colOff>
      <xdr:row>382</xdr:row>
      <xdr:rowOff>0</xdr:rowOff>
    </xdr:to>
    <xdr:graphicFrame macro="">
      <xdr:nvGraphicFramePr>
        <xdr:cNvPr id="11" name="Graf 10">
          <a:extLst>
            <a:ext uri="{FF2B5EF4-FFF2-40B4-BE49-F238E27FC236}">
              <a16:creationId xmlns:a16="http://schemas.microsoft.com/office/drawing/2014/main" id="{D6510333-8A6A-42C5-A03D-36E2D1B3A5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382</xdr:row>
      <xdr:rowOff>0</xdr:rowOff>
    </xdr:from>
    <xdr:to>
      <xdr:col>10</xdr:col>
      <xdr:colOff>0</xdr:colOff>
      <xdr:row>402</xdr:row>
      <xdr:rowOff>0</xdr:rowOff>
    </xdr:to>
    <xdr:graphicFrame macro="">
      <xdr:nvGraphicFramePr>
        <xdr:cNvPr id="12" name="Graf 11">
          <a:extLst>
            <a:ext uri="{FF2B5EF4-FFF2-40B4-BE49-F238E27FC236}">
              <a16:creationId xmlns:a16="http://schemas.microsoft.com/office/drawing/2014/main" id="{3F5623FA-A8FF-4C6F-82DE-9E3462D23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302</xdr:row>
      <xdr:rowOff>0</xdr:rowOff>
    </xdr:from>
    <xdr:to>
      <xdr:col>10</xdr:col>
      <xdr:colOff>0</xdr:colOff>
      <xdr:row>322</xdr:row>
      <xdr:rowOff>0</xdr:rowOff>
    </xdr:to>
    <xdr:graphicFrame macro="">
      <xdr:nvGraphicFramePr>
        <xdr:cNvPr id="13" name="Graf 12">
          <a:extLst>
            <a:ext uri="{FF2B5EF4-FFF2-40B4-BE49-F238E27FC236}">
              <a16:creationId xmlns:a16="http://schemas.microsoft.com/office/drawing/2014/main" id="{EC764B96-4E3E-4AAF-993F-FCA1E67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0</xdr:colOff>
      <xdr:row>246</xdr:row>
      <xdr:rowOff>0</xdr:rowOff>
    </xdr:from>
    <xdr:to>
      <xdr:col>9</xdr:col>
      <xdr:colOff>1163782</xdr:colOff>
      <xdr:row>281</xdr:row>
      <xdr:rowOff>0</xdr:rowOff>
    </xdr:to>
    <xdr:graphicFrame macro="">
      <xdr:nvGraphicFramePr>
        <xdr:cNvPr id="14" name="Graf 13">
          <a:extLst>
            <a:ext uri="{FF2B5EF4-FFF2-40B4-BE49-F238E27FC236}">
              <a16:creationId xmlns:a16="http://schemas.microsoft.com/office/drawing/2014/main" id="{4F9F1B1A-AA83-4FBB-B216-75E0D50D8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0</xdr:colOff>
      <xdr:row>405</xdr:row>
      <xdr:rowOff>149628</xdr:rowOff>
    </xdr:from>
    <xdr:to>
      <xdr:col>9</xdr:col>
      <xdr:colOff>1163782</xdr:colOff>
      <xdr:row>440</xdr:row>
      <xdr:rowOff>149628</xdr:rowOff>
    </xdr:to>
    <xdr:graphicFrame macro="">
      <xdr:nvGraphicFramePr>
        <xdr:cNvPr id="15" name="Graf 14">
          <a:extLst>
            <a:ext uri="{FF2B5EF4-FFF2-40B4-BE49-F238E27FC236}">
              <a16:creationId xmlns:a16="http://schemas.microsoft.com/office/drawing/2014/main" id="{C3310B42-3DDE-4266-AE85-9CCE5E85F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442</xdr:row>
      <xdr:rowOff>0</xdr:rowOff>
    </xdr:from>
    <xdr:to>
      <xdr:col>10</xdr:col>
      <xdr:colOff>0</xdr:colOff>
      <xdr:row>462</xdr:row>
      <xdr:rowOff>0</xdr:rowOff>
    </xdr:to>
    <xdr:graphicFrame macro="">
      <xdr:nvGraphicFramePr>
        <xdr:cNvPr id="16" name="Graf 15">
          <a:extLst>
            <a:ext uri="{FF2B5EF4-FFF2-40B4-BE49-F238E27FC236}">
              <a16:creationId xmlns:a16="http://schemas.microsoft.com/office/drawing/2014/main" id="{5A7CB0C9-4CE2-412F-ACD1-0D8B39DF1E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462</xdr:row>
      <xdr:rowOff>0</xdr:rowOff>
    </xdr:from>
    <xdr:to>
      <xdr:col>10</xdr:col>
      <xdr:colOff>0</xdr:colOff>
      <xdr:row>482</xdr:row>
      <xdr:rowOff>0</xdr:rowOff>
    </xdr:to>
    <xdr:graphicFrame macro="">
      <xdr:nvGraphicFramePr>
        <xdr:cNvPr id="17" name="Graf 16">
          <a:extLst>
            <a:ext uri="{FF2B5EF4-FFF2-40B4-BE49-F238E27FC236}">
              <a16:creationId xmlns:a16="http://schemas.microsoft.com/office/drawing/2014/main" id="{8BCFCB01-6456-46BD-B775-FFCEBA6D1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282</xdr:row>
      <xdr:rowOff>0</xdr:rowOff>
    </xdr:from>
    <xdr:to>
      <xdr:col>10</xdr:col>
      <xdr:colOff>0</xdr:colOff>
      <xdr:row>302</xdr:row>
      <xdr:rowOff>0</xdr:rowOff>
    </xdr:to>
    <xdr:graphicFrame macro="">
      <xdr:nvGraphicFramePr>
        <xdr:cNvPr id="18" name="Graf 17">
          <a:extLst>
            <a:ext uri="{FF2B5EF4-FFF2-40B4-BE49-F238E27FC236}">
              <a16:creationId xmlns:a16="http://schemas.microsoft.com/office/drawing/2014/main" id="{338B65AF-E78E-44CF-82D0-D75D4231C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202</xdr:row>
      <xdr:rowOff>0</xdr:rowOff>
    </xdr:from>
    <xdr:to>
      <xdr:col>10</xdr:col>
      <xdr:colOff>0</xdr:colOff>
      <xdr:row>222</xdr:row>
      <xdr:rowOff>0</xdr:rowOff>
    </xdr:to>
    <xdr:graphicFrame macro="">
      <xdr:nvGraphicFramePr>
        <xdr:cNvPr id="19" name="Graf 18">
          <a:extLst>
            <a:ext uri="{FF2B5EF4-FFF2-40B4-BE49-F238E27FC236}">
              <a16:creationId xmlns:a16="http://schemas.microsoft.com/office/drawing/2014/main" id="{05CCD952-58CE-4086-A34B-98BFE130C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1</xdr:row>
      <xdr:rowOff>0</xdr:rowOff>
    </xdr:from>
    <xdr:to>
      <xdr:col>1</xdr:col>
      <xdr:colOff>1167994</xdr:colOff>
      <xdr:row>3</xdr:row>
      <xdr:rowOff>4180</xdr:rowOff>
    </xdr:to>
    <xdr:pic>
      <xdr:nvPicPr>
        <xdr:cNvPr id="20" name="obrázek 51" descr="WEB_CAP_verze_1">
          <a:extLst>
            <a:ext uri="{FF2B5EF4-FFF2-40B4-BE49-F238E27FC236}">
              <a16:creationId xmlns:a16="http://schemas.microsoft.com/office/drawing/2014/main" id="{13A2F2BF-A9D3-4AA3-A047-0D20ECB943D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02C67E1E-385C-4088-919A-9B4643692A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CF7CBB23-22EC-406F-9A8A-62DB5FF9FC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64A9EA23-24D9-4007-B8FA-FBC7AA8EE1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7C064F56-F4A3-475C-B404-0FB2463BBD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B29D3188-68BE-4224-8BCB-CF889F2EF9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2</xdr:row>
      <xdr:rowOff>245249</xdr:rowOff>
    </xdr:to>
    <xdr:pic>
      <xdr:nvPicPr>
        <xdr:cNvPr id="2" name="obrázek 51" descr="WEB_CAP_verze_1">
          <a:extLst>
            <a:ext uri="{FF2B5EF4-FFF2-40B4-BE49-F238E27FC236}">
              <a16:creationId xmlns:a16="http://schemas.microsoft.com/office/drawing/2014/main" id="{4FC398CD-ECC8-4C60-A1E6-6B1DB7AC93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1034991</xdr:colOff>
      <xdr:row>2</xdr:row>
      <xdr:rowOff>245249</xdr:rowOff>
    </xdr:to>
    <xdr:pic>
      <xdr:nvPicPr>
        <xdr:cNvPr id="2" name="obrázek 51" descr="WEB_CAP_verze_1">
          <a:extLst>
            <a:ext uri="{FF2B5EF4-FFF2-40B4-BE49-F238E27FC236}">
              <a16:creationId xmlns:a16="http://schemas.microsoft.com/office/drawing/2014/main" id="{734A9285-27D6-422A-9431-858A7806A0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1034991</xdr:colOff>
      <xdr:row>2</xdr:row>
      <xdr:rowOff>245249</xdr:rowOff>
    </xdr:to>
    <xdr:pic>
      <xdr:nvPicPr>
        <xdr:cNvPr id="2" name="obrázek 51" descr="WEB_CAP_verze_1">
          <a:extLst>
            <a:ext uri="{FF2B5EF4-FFF2-40B4-BE49-F238E27FC236}">
              <a16:creationId xmlns:a16="http://schemas.microsoft.com/office/drawing/2014/main" id="{660726C9-16D6-4EE6-9BCB-9D4C7D0171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1034991</xdr:colOff>
      <xdr:row>3</xdr:row>
      <xdr:rowOff>4180</xdr:rowOff>
    </xdr:to>
    <xdr:pic>
      <xdr:nvPicPr>
        <xdr:cNvPr id="2" name="obrázek 51" descr="WEB_CAP_verze_1">
          <a:extLst>
            <a:ext uri="{FF2B5EF4-FFF2-40B4-BE49-F238E27FC236}">
              <a16:creationId xmlns:a16="http://schemas.microsoft.com/office/drawing/2014/main" id="{630D6E9C-F36B-4907-B93F-6771B0C27C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42</xdr:row>
      <xdr:rowOff>0</xdr:rowOff>
    </xdr:from>
    <xdr:to>
      <xdr:col>10</xdr:col>
      <xdr:colOff>0</xdr:colOff>
      <xdr:row>62</xdr:row>
      <xdr:rowOff>0</xdr:rowOff>
    </xdr:to>
    <xdr:graphicFrame macro="">
      <xdr:nvGraphicFramePr>
        <xdr:cNvPr id="2" name="Graf 1">
          <a:extLst>
            <a:ext uri="{FF2B5EF4-FFF2-40B4-BE49-F238E27FC236}">
              <a16:creationId xmlns:a16="http://schemas.microsoft.com/office/drawing/2014/main" id="{65E20C84-6FF6-4AE8-AA8C-58A8E0ECF7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62</xdr:row>
      <xdr:rowOff>0</xdr:rowOff>
    </xdr:from>
    <xdr:to>
      <xdr:col>10</xdr:col>
      <xdr:colOff>0</xdr:colOff>
      <xdr:row>82</xdr:row>
      <xdr:rowOff>0</xdr:rowOff>
    </xdr:to>
    <xdr:graphicFrame macro="">
      <xdr:nvGraphicFramePr>
        <xdr:cNvPr id="3" name="Graf 2">
          <a:extLst>
            <a:ext uri="{FF2B5EF4-FFF2-40B4-BE49-F238E27FC236}">
              <a16:creationId xmlns:a16="http://schemas.microsoft.com/office/drawing/2014/main" id="{52E34C50-BCB7-487F-BC32-97C803A58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222</xdr:row>
      <xdr:rowOff>0</xdr:rowOff>
    </xdr:from>
    <xdr:to>
      <xdr:col>10</xdr:col>
      <xdr:colOff>0</xdr:colOff>
      <xdr:row>242</xdr:row>
      <xdr:rowOff>0</xdr:rowOff>
    </xdr:to>
    <xdr:graphicFrame macro="">
      <xdr:nvGraphicFramePr>
        <xdr:cNvPr id="4" name="Graf 3">
          <a:extLst>
            <a:ext uri="{FF2B5EF4-FFF2-40B4-BE49-F238E27FC236}">
              <a16:creationId xmlns:a16="http://schemas.microsoft.com/office/drawing/2014/main" id="{A1AF9EE5-3907-4B6C-88A4-1306D4B91E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122</xdr:row>
      <xdr:rowOff>0</xdr:rowOff>
    </xdr:from>
    <xdr:to>
      <xdr:col>10</xdr:col>
      <xdr:colOff>0</xdr:colOff>
      <xdr:row>142</xdr:row>
      <xdr:rowOff>0</xdr:rowOff>
    </xdr:to>
    <xdr:graphicFrame macro="">
      <xdr:nvGraphicFramePr>
        <xdr:cNvPr id="5" name="Graf 4">
          <a:extLst>
            <a:ext uri="{FF2B5EF4-FFF2-40B4-BE49-F238E27FC236}">
              <a16:creationId xmlns:a16="http://schemas.microsoft.com/office/drawing/2014/main" id="{5A85C07E-9EFF-4509-8328-403569B03D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142</xdr:row>
      <xdr:rowOff>0</xdr:rowOff>
    </xdr:from>
    <xdr:to>
      <xdr:col>10</xdr:col>
      <xdr:colOff>0</xdr:colOff>
      <xdr:row>162</xdr:row>
      <xdr:rowOff>0</xdr:rowOff>
    </xdr:to>
    <xdr:graphicFrame macro="">
      <xdr:nvGraphicFramePr>
        <xdr:cNvPr id="6" name="Graf 5">
          <a:extLst>
            <a:ext uri="{FF2B5EF4-FFF2-40B4-BE49-F238E27FC236}">
              <a16:creationId xmlns:a16="http://schemas.microsoft.com/office/drawing/2014/main" id="{D71A5B59-D2FB-4306-8F14-CB33C8E91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6</xdr:row>
      <xdr:rowOff>0</xdr:rowOff>
    </xdr:from>
    <xdr:to>
      <xdr:col>9</xdr:col>
      <xdr:colOff>1163782</xdr:colOff>
      <xdr:row>40</xdr:row>
      <xdr:rowOff>149628</xdr:rowOff>
    </xdr:to>
    <xdr:graphicFrame macro="">
      <xdr:nvGraphicFramePr>
        <xdr:cNvPr id="7" name="Graf 6">
          <a:extLst>
            <a:ext uri="{FF2B5EF4-FFF2-40B4-BE49-F238E27FC236}">
              <a16:creationId xmlns:a16="http://schemas.microsoft.com/office/drawing/2014/main" id="{AA6F805B-B724-4C63-B7B6-1D40B627A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0</xdr:colOff>
      <xdr:row>86</xdr:row>
      <xdr:rowOff>1</xdr:rowOff>
    </xdr:from>
    <xdr:to>
      <xdr:col>9</xdr:col>
      <xdr:colOff>1163782</xdr:colOff>
      <xdr:row>121</xdr:row>
      <xdr:rowOff>0</xdr:rowOff>
    </xdr:to>
    <xdr:graphicFrame macro="">
      <xdr:nvGraphicFramePr>
        <xdr:cNvPr id="8" name="Graf 7">
          <a:extLst>
            <a:ext uri="{FF2B5EF4-FFF2-40B4-BE49-F238E27FC236}">
              <a16:creationId xmlns:a16="http://schemas.microsoft.com/office/drawing/2014/main" id="{7DBB4ABC-6F1A-4235-AC38-90797284D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0</xdr:colOff>
      <xdr:row>166</xdr:row>
      <xdr:rowOff>0</xdr:rowOff>
    </xdr:from>
    <xdr:to>
      <xdr:col>9</xdr:col>
      <xdr:colOff>1163782</xdr:colOff>
      <xdr:row>201</xdr:row>
      <xdr:rowOff>0</xdr:rowOff>
    </xdr:to>
    <xdr:graphicFrame macro="">
      <xdr:nvGraphicFramePr>
        <xdr:cNvPr id="9" name="Graf 8">
          <a:extLst>
            <a:ext uri="{FF2B5EF4-FFF2-40B4-BE49-F238E27FC236}">
              <a16:creationId xmlns:a16="http://schemas.microsoft.com/office/drawing/2014/main" id="{601E4F57-B085-41BD-B2E6-C0D7710CF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0</xdr:colOff>
      <xdr:row>326</xdr:row>
      <xdr:rowOff>0</xdr:rowOff>
    </xdr:from>
    <xdr:to>
      <xdr:col>9</xdr:col>
      <xdr:colOff>1163782</xdr:colOff>
      <xdr:row>361</xdr:row>
      <xdr:rowOff>0</xdr:rowOff>
    </xdr:to>
    <xdr:graphicFrame macro="">
      <xdr:nvGraphicFramePr>
        <xdr:cNvPr id="10" name="Graf 9">
          <a:extLst>
            <a:ext uri="{FF2B5EF4-FFF2-40B4-BE49-F238E27FC236}">
              <a16:creationId xmlns:a16="http://schemas.microsoft.com/office/drawing/2014/main" id="{DF1FB8F4-1ACA-4738-AAE4-306DD9B17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362</xdr:row>
      <xdr:rowOff>0</xdr:rowOff>
    </xdr:from>
    <xdr:to>
      <xdr:col>10</xdr:col>
      <xdr:colOff>0</xdr:colOff>
      <xdr:row>382</xdr:row>
      <xdr:rowOff>0</xdr:rowOff>
    </xdr:to>
    <xdr:graphicFrame macro="">
      <xdr:nvGraphicFramePr>
        <xdr:cNvPr id="11" name="Graf 10">
          <a:extLst>
            <a:ext uri="{FF2B5EF4-FFF2-40B4-BE49-F238E27FC236}">
              <a16:creationId xmlns:a16="http://schemas.microsoft.com/office/drawing/2014/main" id="{C7E4CA49-1D07-4199-8B0E-E455634C59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382</xdr:row>
      <xdr:rowOff>0</xdr:rowOff>
    </xdr:from>
    <xdr:to>
      <xdr:col>10</xdr:col>
      <xdr:colOff>0</xdr:colOff>
      <xdr:row>402</xdr:row>
      <xdr:rowOff>0</xdr:rowOff>
    </xdr:to>
    <xdr:graphicFrame macro="">
      <xdr:nvGraphicFramePr>
        <xdr:cNvPr id="12" name="Graf 11">
          <a:extLst>
            <a:ext uri="{FF2B5EF4-FFF2-40B4-BE49-F238E27FC236}">
              <a16:creationId xmlns:a16="http://schemas.microsoft.com/office/drawing/2014/main" id="{F7441BCE-A3F7-4919-9972-C88A2CD992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302</xdr:row>
      <xdr:rowOff>0</xdr:rowOff>
    </xdr:from>
    <xdr:to>
      <xdr:col>10</xdr:col>
      <xdr:colOff>0</xdr:colOff>
      <xdr:row>322</xdr:row>
      <xdr:rowOff>0</xdr:rowOff>
    </xdr:to>
    <xdr:graphicFrame macro="">
      <xdr:nvGraphicFramePr>
        <xdr:cNvPr id="13" name="Graf 12">
          <a:extLst>
            <a:ext uri="{FF2B5EF4-FFF2-40B4-BE49-F238E27FC236}">
              <a16:creationId xmlns:a16="http://schemas.microsoft.com/office/drawing/2014/main" id="{00F7B495-4C36-4A44-A253-DF3D40398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0</xdr:colOff>
      <xdr:row>246</xdr:row>
      <xdr:rowOff>0</xdr:rowOff>
    </xdr:from>
    <xdr:to>
      <xdr:col>9</xdr:col>
      <xdr:colOff>1163782</xdr:colOff>
      <xdr:row>281</xdr:row>
      <xdr:rowOff>0</xdr:rowOff>
    </xdr:to>
    <xdr:graphicFrame macro="">
      <xdr:nvGraphicFramePr>
        <xdr:cNvPr id="14" name="Graf 13">
          <a:extLst>
            <a:ext uri="{FF2B5EF4-FFF2-40B4-BE49-F238E27FC236}">
              <a16:creationId xmlns:a16="http://schemas.microsoft.com/office/drawing/2014/main" id="{1F1B744E-3BD8-42B4-9202-A12B089148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0</xdr:colOff>
      <xdr:row>405</xdr:row>
      <xdr:rowOff>149628</xdr:rowOff>
    </xdr:from>
    <xdr:to>
      <xdr:col>9</xdr:col>
      <xdr:colOff>1163782</xdr:colOff>
      <xdr:row>440</xdr:row>
      <xdr:rowOff>149628</xdr:rowOff>
    </xdr:to>
    <xdr:graphicFrame macro="">
      <xdr:nvGraphicFramePr>
        <xdr:cNvPr id="15" name="Graf 14">
          <a:extLst>
            <a:ext uri="{FF2B5EF4-FFF2-40B4-BE49-F238E27FC236}">
              <a16:creationId xmlns:a16="http://schemas.microsoft.com/office/drawing/2014/main" id="{44105CC6-82A1-43E8-9994-9E095875B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442</xdr:row>
      <xdr:rowOff>0</xdr:rowOff>
    </xdr:from>
    <xdr:to>
      <xdr:col>10</xdr:col>
      <xdr:colOff>0</xdr:colOff>
      <xdr:row>462</xdr:row>
      <xdr:rowOff>0</xdr:rowOff>
    </xdr:to>
    <xdr:graphicFrame macro="">
      <xdr:nvGraphicFramePr>
        <xdr:cNvPr id="16" name="Graf 15">
          <a:extLst>
            <a:ext uri="{FF2B5EF4-FFF2-40B4-BE49-F238E27FC236}">
              <a16:creationId xmlns:a16="http://schemas.microsoft.com/office/drawing/2014/main" id="{6D95315C-086A-40F4-AFF5-D0CC3F0470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462</xdr:row>
      <xdr:rowOff>0</xdr:rowOff>
    </xdr:from>
    <xdr:to>
      <xdr:col>10</xdr:col>
      <xdr:colOff>0</xdr:colOff>
      <xdr:row>482</xdr:row>
      <xdr:rowOff>0</xdr:rowOff>
    </xdr:to>
    <xdr:graphicFrame macro="">
      <xdr:nvGraphicFramePr>
        <xdr:cNvPr id="17" name="Graf 16">
          <a:extLst>
            <a:ext uri="{FF2B5EF4-FFF2-40B4-BE49-F238E27FC236}">
              <a16:creationId xmlns:a16="http://schemas.microsoft.com/office/drawing/2014/main" id="{0D03A21E-8EB4-4286-AEE7-032926E46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282</xdr:row>
      <xdr:rowOff>0</xdr:rowOff>
    </xdr:from>
    <xdr:to>
      <xdr:col>10</xdr:col>
      <xdr:colOff>0</xdr:colOff>
      <xdr:row>302</xdr:row>
      <xdr:rowOff>0</xdr:rowOff>
    </xdr:to>
    <xdr:graphicFrame macro="">
      <xdr:nvGraphicFramePr>
        <xdr:cNvPr id="18" name="Graf 17">
          <a:extLst>
            <a:ext uri="{FF2B5EF4-FFF2-40B4-BE49-F238E27FC236}">
              <a16:creationId xmlns:a16="http://schemas.microsoft.com/office/drawing/2014/main" id="{1EBEE09A-C007-4A13-B31B-6697DC8C0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202</xdr:row>
      <xdr:rowOff>0</xdr:rowOff>
    </xdr:from>
    <xdr:to>
      <xdr:col>10</xdr:col>
      <xdr:colOff>0</xdr:colOff>
      <xdr:row>222</xdr:row>
      <xdr:rowOff>0</xdr:rowOff>
    </xdr:to>
    <xdr:graphicFrame macro="">
      <xdr:nvGraphicFramePr>
        <xdr:cNvPr id="19" name="Graf 18">
          <a:extLst>
            <a:ext uri="{FF2B5EF4-FFF2-40B4-BE49-F238E27FC236}">
              <a16:creationId xmlns:a16="http://schemas.microsoft.com/office/drawing/2014/main" id="{CBB797A6-C16A-4A3E-AEBF-56A09D6491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1</xdr:row>
      <xdr:rowOff>0</xdr:rowOff>
    </xdr:from>
    <xdr:to>
      <xdr:col>1</xdr:col>
      <xdr:colOff>1167994</xdr:colOff>
      <xdr:row>3</xdr:row>
      <xdr:rowOff>4180</xdr:rowOff>
    </xdr:to>
    <xdr:pic>
      <xdr:nvPicPr>
        <xdr:cNvPr id="20" name="obrázek 51" descr="WEB_CAP_verze_1">
          <a:extLst>
            <a:ext uri="{FF2B5EF4-FFF2-40B4-BE49-F238E27FC236}">
              <a16:creationId xmlns:a16="http://schemas.microsoft.com/office/drawing/2014/main" id="{D38850CD-0544-4427-B6D7-713C2892A937}"/>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42</xdr:row>
      <xdr:rowOff>0</xdr:rowOff>
    </xdr:from>
    <xdr:to>
      <xdr:col>10</xdr:col>
      <xdr:colOff>0</xdr:colOff>
      <xdr:row>62</xdr:row>
      <xdr:rowOff>0</xdr:rowOff>
    </xdr:to>
    <xdr:graphicFrame macro="">
      <xdr:nvGraphicFramePr>
        <xdr:cNvPr id="2" name="Graf 1">
          <a:extLst>
            <a:ext uri="{FF2B5EF4-FFF2-40B4-BE49-F238E27FC236}">
              <a16:creationId xmlns:a16="http://schemas.microsoft.com/office/drawing/2014/main" id="{5F0124FD-10C3-4B61-A9BC-3BC689248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62</xdr:row>
      <xdr:rowOff>0</xdr:rowOff>
    </xdr:from>
    <xdr:to>
      <xdr:col>10</xdr:col>
      <xdr:colOff>0</xdr:colOff>
      <xdr:row>82</xdr:row>
      <xdr:rowOff>0</xdr:rowOff>
    </xdr:to>
    <xdr:graphicFrame macro="">
      <xdr:nvGraphicFramePr>
        <xdr:cNvPr id="3" name="Graf 2">
          <a:extLst>
            <a:ext uri="{FF2B5EF4-FFF2-40B4-BE49-F238E27FC236}">
              <a16:creationId xmlns:a16="http://schemas.microsoft.com/office/drawing/2014/main" id="{032ACD63-C204-4216-85D0-0D8E94E9B1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222</xdr:row>
      <xdr:rowOff>0</xdr:rowOff>
    </xdr:from>
    <xdr:to>
      <xdr:col>10</xdr:col>
      <xdr:colOff>0</xdr:colOff>
      <xdr:row>242</xdr:row>
      <xdr:rowOff>0</xdr:rowOff>
    </xdr:to>
    <xdr:graphicFrame macro="">
      <xdr:nvGraphicFramePr>
        <xdr:cNvPr id="4" name="Graf 3">
          <a:extLst>
            <a:ext uri="{FF2B5EF4-FFF2-40B4-BE49-F238E27FC236}">
              <a16:creationId xmlns:a16="http://schemas.microsoft.com/office/drawing/2014/main" id="{B637B796-0E45-47F6-A73C-6A2A27672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122</xdr:row>
      <xdr:rowOff>0</xdr:rowOff>
    </xdr:from>
    <xdr:to>
      <xdr:col>10</xdr:col>
      <xdr:colOff>0</xdr:colOff>
      <xdr:row>142</xdr:row>
      <xdr:rowOff>0</xdr:rowOff>
    </xdr:to>
    <xdr:graphicFrame macro="">
      <xdr:nvGraphicFramePr>
        <xdr:cNvPr id="5" name="Graf 4">
          <a:extLst>
            <a:ext uri="{FF2B5EF4-FFF2-40B4-BE49-F238E27FC236}">
              <a16:creationId xmlns:a16="http://schemas.microsoft.com/office/drawing/2014/main" id="{AEEDA086-36B6-4876-9438-FFD56A77C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142</xdr:row>
      <xdr:rowOff>0</xdr:rowOff>
    </xdr:from>
    <xdr:to>
      <xdr:col>10</xdr:col>
      <xdr:colOff>0</xdr:colOff>
      <xdr:row>162</xdr:row>
      <xdr:rowOff>0</xdr:rowOff>
    </xdr:to>
    <xdr:graphicFrame macro="">
      <xdr:nvGraphicFramePr>
        <xdr:cNvPr id="6" name="Graf 5">
          <a:extLst>
            <a:ext uri="{FF2B5EF4-FFF2-40B4-BE49-F238E27FC236}">
              <a16:creationId xmlns:a16="http://schemas.microsoft.com/office/drawing/2014/main" id="{41C93FD3-62B6-4729-87B2-6408A7FF9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6</xdr:row>
      <xdr:rowOff>0</xdr:rowOff>
    </xdr:from>
    <xdr:to>
      <xdr:col>9</xdr:col>
      <xdr:colOff>1163782</xdr:colOff>
      <xdr:row>41</xdr:row>
      <xdr:rowOff>0</xdr:rowOff>
    </xdr:to>
    <xdr:graphicFrame macro="">
      <xdr:nvGraphicFramePr>
        <xdr:cNvPr id="7" name="Graf 6">
          <a:extLst>
            <a:ext uri="{FF2B5EF4-FFF2-40B4-BE49-F238E27FC236}">
              <a16:creationId xmlns:a16="http://schemas.microsoft.com/office/drawing/2014/main" id="{40513B7C-3C52-4E3C-8535-4F368C756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0</xdr:colOff>
      <xdr:row>86</xdr:row>
      <xdr:rowOff>1</xdr:rowOff>
    </xdr:from>
    <xdr:to>
      <xdr:col>9</xdr:col>
      <xdr:colOff>1163782</xdr:colOff>
      <xdr:row>121</xdr:row>
      <xdr:rowOff>0</xdr:rowOff>
    </xdr:to>
    <xdr:graphicFrame macro="">
      <xdr:nvGraphicFramePr>
        <xdr:cNvPr id="8" name="Graf 7">
          <a:extLst>
            <a:ext uri="{FF2B5EF4-FFF2-40B4-BE49-F238E27FC236}">
              <a16:creationId xmlns:a16="http://schemas.microsoft.com/office/drawing/2014/main" id="{CE5011B8-CDE0-4FFC-BC81-11276C5BB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0</xdr:colOff>
      <xdr:row>166</xdr:row>
      <xdr:rowOff>0</xdr:rowOff>
    </xdr:from>
    <xdr:to>
      <xdr:col>9</xdr:col>
      <xdr:colOff>1163782</xdr:colOff>
      <xdr:row>201</xdr:row>
      <xdr:rowOff>0</xdr:rowOff>
    </xdr:to>
    <xdr:graphicFrame macro="">
      <xdr:nvGraphicFramePr>
        <xdr:cNvPr id="9" name="Graf 8">
          <a:extLst>
            <a:ext uri="{FF2B5EF4-FFF2-40B4-BE49-F238E27FC236}">
              <a16:creationId xmlns:a16="http://schemas.microsoft.com/office/drawing/2014/main" id="{801CBCCB-B7DA-4495-AF62-7228895B8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0</xdr:colOff>
      <xdr:row>326</xdr:row>
      <xdr:rowOff>0</xdr:rowOff>
    </xdr:from>
    <xdr:to>
      <xdr:col>9</xdr:col>
      <xdr:colOff>1163782</xdr:colOff>
      <xdr:row>361</xdr:row>
      <xdr:rowOff>0</xdr:rowOff>
    </xdr:to>
    <xdr:graphicFrame macro="">
      <xdr:nvGraphicFramePr>
        <xdr:cNvPr id="10" name="Graf 9">
          <a:extLst>
            <a:ext uri="{FF2B5EF4-FFF2-40B4-BE49-F238E27FC236}">
              <a16:creationId xmlns:a16="http://schemas.microsoft.com/office/drawing/2014/main" id="{580A91D5-99DE-4AD4-A553-145FCFE2B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362</xdr:row>
      <xdr:rowOff>0</xdr:rowOff>
    </xdr:from>
    <xdr:to>
      <xdr:col>10</xdr:col>
      <xdr:colOff>0</xdr:colOff>
      <xdr:row>382</xdr:row>
      <xdr:rowOff>0</xdr:rowOff>
    </xdr:to>
    <xdr:graphicFrame macro="">
      <xdr:nvGraphicFramePr>
        <xdr:cNvPr id="11" name="Graf 10">
          <a:extLst>
            <a:ext uri="{FF2B5EF4-FFF2-40B4-BE49-F238E27FC236}">
              <a16:creationId xmlns:a16="http://schemas.microsoft.com/office/drawing/2014/main" id="{4AF84B67-8610-4719-ADFC-4C3B148EC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382</xdr:row>
      <xdr:rowOff>0</xdr:rowOff>
    </xdr:from>
    <xdr:to>
      <xdr:col>10</xdr:col>
      <xdr:colOff>0</xdr:colOff>
      <xdr:row>402</xdr:row>
      <xdr:rowOff>0</xdr:rowOff>
    </xdr:to>
    <xdr:graphicFrame macro="">
      <xdr:nvGraphicFramePr>
        <xdr:cNvPr id="12" name="Graf 11">
          <a:extLst>
            <a:ext uri="{FF2B5EF4-FFF2-40B4-BE49-F238E27FC236}">
              <a16:creationId xmlns:a16="http://schemas.microsoft.com/office/drawing/2014/main" id="{0B9B7A99-675F-4A8C-BB73-B41C688468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302</xdr:row>
      <xdr:rowOff>0</xdr:rowOff>
    </xdr:from>
    <xdr:to>
      <xdr:col>10</xdr:col>
      <xdr:colOff>0</xdr:colOff>
      <xdr:row>322</xdr:row>
      <xdr:rowOff>0</xdr:rowOff>
    </xdr:to>
    <xdr:graphicFrame macro="">
      <xdr:nvGraphicFramePr>
        <xdr:cNvPr id="13" name="Graf 12">
          <a:extLst>
            <a:ext uri="{FF2B5EF4-FFF2-40B4-BE49-F238E27FC236}">
              <a16:creationId xmlns:a16="http://schemas.microsoft.com/office/drawing/2014/main" id="{66794034-E3CB-481E-A89B-5FD86D5DE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0</xdr:colOff>
      <xdr:row>246</xdr:row>
      <xdr:rowOff>0</xdr:rowOff>
    </xdr:from>
    <xdr:to>
      <xdr:col>9</xdr:col>
      <xdr:colOff>1163782</xdr:colOff>
      <xdr:row>281</xdr:row>
      <xdr:rowOff>0</xdr:rowOff>
    </xdr:to>
    <xdr:graphicFrame macro="">
      <xdr:nvGraphicFramePr>
        <xdr:cNvPr id="14" name="Graf 13">
          <a:extLst>
            <a:ext uri="{FF2B5EF4-FFF2-40B4-BE49-F238E27FC236}">
              <a16:creationId xmlns:a16="http://schemas.microsoft.com/office/drawing/2014/main" id="{D3F8F723-E8C9-4F7D-B27B-8373C26B1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0</xdr:colOff>
      <xdr:row>405</xdr:row>
      <xdr:rowOff>149628</xdr:rowOff>
    </xdr:from>
    <xdr:to>
      <xdr:col>9</xdr:col>
      <xdr:colOff>1163782</xdr:colOff>
      <xdr:row>440</xdr:row>
      <xdr:rowOff>149628</xdr:rowOff>
    </xdr:to>
    <xdr:graphicFrame macro="">
      <xdr:nvGraphicFramePr>
        <xdr:cNvPr id="15" name="Graf 14">
          <a:extLst>
            <a:ext uri="{FF2B5EF4-FFF2-40B4-BE49-F238E27FC236}">
              <a16:creationId xmlns:a16="http://schemas.microsoft.com/office/drawing/2014/main" id="{8499CFE4-9EA9-4C1F-8FD9-5115F29DD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442</xdr:row>
      <xdr:rowOff>0</xdr:rowOff>
    </xdr:from>
    <xdr:to>
      <xdr:col>10</xdr:col>
      <xdr:colOff>0</xdr:colOff>
      <xdr:row>462</xdr:row>
      <xdr:rowOff>0</xdr:rowOff>
    </xdr:to>
    <xdr:graphicFrame macro="">
      <xdr:nvGraphicFramePr>
        <xdr:cNvPr id="16" name="Graf 15">
          <a:extLst>
            <a:ext uri="{FF2B5EF4-FFF2-40B4-BE49-F238E27FC236}">
              <a16:creationId xmlns:a16="http://schemas.microsoft.com/office/drawing/2014/main" id="{DD819732-4222-4AC1-A1DD-1998A39A9B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462</xdr:row>
      <xdr:rowOff>0</xdr:rowOff>
    </xdr:from>
    <xdr:to>
      <xdr:col>10</xdr:col>
      <xdr:colOff>0</xdr:colOff>
      <xdr:row>482</xdr:row>
      <xdr:rowOff>0</xdr:rowOff>
    </xdr:to>
    <xdr:graphicFrame macro="">
      <xdr:nvGraphicFramePr>
        <xdr:cNvPr id="17" name="Graf 16">
          <a:extLst>
            <a:ext uri="{FF2B5EF4-FFF2-40B4-BE49-F238E27FC236}">
              <a16:creationId xmlns:a16="http://schemas.microsoft.com/office/drawing/2014/main" id="{CA4F140B-B5F9-4E45-B596-D565129CC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282</xdr:row>
      <xdr:rowOff>0</xdr:rowOff>
    </xdr:from>
    <xdr:to>
      <xdr:col>10</xdr:col>
      <xdr:colOff>0</xdr:colOff>
      <xdr:row>302</xdr:row>
      <xdr:rowOff>0</xdr:rowOff>
    </xdr:to>
    <xdr:graphicFrame macro="">
      <xdr:nvGraphicFramePr>
        <xdr:cNvPr id="18" name="Graf 17">
          <a:extLst>
            <a:ext uri="{FF2B5EF4-FFF2-40B4-BE49-F238E27FC236}">
              <a16:creationId xmlns:a16="http://schemas.microsoft.com/office/drawing/2014/main" id="{05087513-FC61-47BC-84E2-1C58CC622D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202</xdr:row>
      <xdr:rowOff>0</xdr:rowOff>
    </xdr:from>
    <xdr:to>
      <xdr:col>10</xdr:col>
      <xdr:colOff>0</xdr:colOff>
      <xdr:row>222</xdr:row>
      <xdr:rowOff>0</xdr:rowOff>
    </xdr:to>
    <xdr:graphicFrame macro="">
      <xdr:nvGraphicFramePr>
        <xdr:cNvPr id="19" name="Graf 18">
          <a:extLst>
            <a:ext uri="{FF2B5EF4-FFF2-40B4-BE49-F238E27FC236}">
              <a16:creationId xmlns:a16="http://schemas.microsoft.com/office/drawing/2014/main" id="{77F18138-F49E-4742-9792-751871FB94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1</xdr:row>
      <xdr:rowOff>0</xdr:rowOff>
    </xdr:from>
    <xdr:to>
      <xdr:col>1</xdr:col>
      <xdr:colOff>1167994</xdr:colOff>
      <xdr:row>3</xdr:row>
      <xdr:rowOff>4180</xdr:rowOff>
    </xdr:to>
    <xdr:pic>
      <xdr:nvPicPr>
        <xdr:cNvPr id="20" name="obrázek 51" descr="WEB_CAP_verze_1">
          <a:extLst>
            <a:ext uri="{FF2B5EF4-FFF2-40B4-BE49-F238E27FC236}">
              <a16:creationId xmlns:a16="http://schemas.microsoft.com/office/drawing/2014/main" id="{14A0F855-5800-430B-9D49-4EA83478F3A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109C70C4-1D5E-4094-9FC1-9E6318E724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2C86DA31-B95D-4C2D-BB29-422D390AFA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99D05CFD-3861-48C2-A777-3947F26051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619354</xdr:colOff>
      <xdr:row>3</xdr:row>
      <xdr:rowOff>4180</xdr:rowOff>
    </xdr:to>
    <xdr:pic>
      <xdr:nvPicPr>
        <xdr:cNvPr id="2" name="obrázek 51" descr="WEB_CAP_verze_1">
          <a:extLst>
            <a:ext uri="{FF2B5EF4-FFF2-40B4-BE49-F238E27FC236}">
              <a16:creationId xmlns:a16="http://schemas.microsoft.com/office/drawing/2014/main" id="{687CDE97-61B1-42ED-9C26-E74698DE39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42</xdr:row>
      <xdr:rowOff>0</xdr:rowOff>
    </xdr:from>
    <xdr:to>
      <xdr:col>10</xdr:col>
      <xdr:colOff>0</xdr:colOff>
      <xdr:row>62</xdr:row>
      <xdr:rowOff>0</xdr:rowOff>
    </xdr:to>
    <xdr:graphicFrame macro="">
      <xdr:nvGraphicFramePr>
        <xdr:cNvPr id="2" name="Graf 1">
          <a:extLst>
            <a:ext uri="{FF2B5EF4-FFF2-40B4-BE49-F238E27FC236}">
              <a16:creationId xmlns:a16="http://schemas.microsoft.com/office/drawing/2014/main" id="{DA3D9B30-8FC7-4EEC-8E54-65CFEB9C0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62</xdr:row>
      <xdr:rowOff>0</xdr:rowOff>
    </xdr:from>
    <xdr:to>
      <xdr:col>10</xdr:col>
      <xdr:colOff>0</xdr:colOff>
      <xdr:row>82</xdr:row>
      <xdr:rowOff>0</xdr:rowOff>
    </xdr:to>
    <xdr:graphicFrame macro="">
      <xdr:nvGraphicFramePr>
        <xdr:cNvPr id="3" name="Graf 2">
          <a:extLst>
            <a:ext uri="{FF2B5EF4-FFF2-40B4-BE49-F238E27FC236}">
              <a16:creationId xmlns:a16="http://schemas.microsoft.com/office/drawing/2014/main" id="{53A704B6-576B-4426-A79B-F2CC72398F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222</xdr:row>
      <xdr:rowOff>0</xdr:rowOff>
    </xdr:from>
    <xdr:to>
      <xdr:col>10</xdr:col>
      <xdr:colOff>0</xdr:colOff>
      <xdr:row>242</xdr:row>
      <xdr:rowOff>0</xdr:rowOff>
    </xdr:to>
    <xdr:graphicFrame macro="">
      <xdr:nvGraphicFramePr>
        <xdr:cNvPr id="4" name="Graf 3">
          <a:extLst>
            <a:ext uri="{FF2B5EF4-FFF2-40B4-BE49-F238E27FC236}">
              <a16:creationId xmlns:a16="http://schemas.microsoft.com/office/drawing/2014/main" id="{1448E341-1970-46B2-B021-D39BE1221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122</xdr:row>
      <xdr:rowOff>0</xdr:rowOff>
    </xdr:from>
    <xdr:to>
      <xdr:col>10</xdr:col>
      <xdr:colOff>0</xdr:colOff>
      <xdr:row>142</xdr:row>
      <xdr:rowOff>0</xdr:rowOff>
    </xdr:to>
    <xdr:graphicFrame macro="">
      <xdr:nvGraphicFramePr>
        <xdr:cNvPr id="5" name="Graf 4">
          <a:extLst>
            <a:ext uri="{FF2B5EF4-FFF2-40B4-BE49-F238E27FC236}">
              <a16:creationId xmlns:a16="http://schemas.microsoft.com/office/drawing/2014/main" id="{AEA17541-6A02-4565-88DE-6406298DE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142</xdr:row>
      <xdr:rowOff>0</xdr:rowOff>
    </xdr:from>
    <xdr:to>
      <xdr:col>10</xdr:col>
      <xdr:colOff>0</xdr:colOff>
      <xdr:row>162</xdr:row>
      <xdr:rowOff>0</xdr:rowOff>
    </xdr:to>
    <xdr:graphicFrame macro="">
      <xdr:nvGraphicFramePr>
        <xdr:cNvPr id="6" name="Graf 5">
          <a:extLst>
            <a:ext uri="{FF2B5EF4-FFF2-40B4-BE49-F238E27FC236}">
              <a16:creationId xmlns:a16="http://schemas.microsoft.com/office/drawing/2014/main" id="{A1011C87-E97A-4175-BD27-0CC27411A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6</xdr:row>
      <xdr:rowOff>0</xdr:rowOff>
    </xdr:from>
    <xdr:to>
      <xdr:col>9</xdr:col>
      <xdr:colOff>1163782</xdr:colOff>
      <xdr:row>41</xdr:row>
      <xdr:rowOff>0</xdr:rowOff>
    </xdr:to>
    <xdr:graphicFrame macro="">
      <xdr:nvGraphicFramePr>
        <xdr:cNvPr id="7" name="Graf 6">
          <a:extLst>
            <a:ext uri="{FF2B5EF4-FFF2-40B4-BE49-F238E27FC236}">
              <a16:creationId xmlns:a16="http://schemas.microsoft.com/office/drawing/2014/main" id="{7A228A08-4180-4D68-9FAF-75A763667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0</xdr:colOff>
      <xdr:row>86</xdr:row>
      <xdr:rowOff>1</xdr:rowOff>
    </xdr:from>
    <xdr:to>
      <xdr:col>9</xdr:col>
      <xdr:colOff>1163782</xdr:colOff>
      <xdr:row>121</xdr:row>
      <xdr:rowOff>0</xdr:rowOff>
    </xdr:to>
    <xdr:graphicFrame macro="">
      <xdr:nvGraphicFramePr>
        <xdr:cNvPr id="8" name="Graf 7">
          <a:extLst>
            <a:ext uri="{FF2B5EF4-FFF2-40B4-BE49-F238E27FC236}">
              <a16:creationId xmlns:a16="http://schemas.microsoft.com/office/drawing/2014/main" id="{DF6AA5D4-C4CC-471D-9C65-66D70AE23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0</xdr:colOff>
      <xdr:row>166</xdr:row>
      <xdr:rowOff>0</xdr:rowOff>
    </xdr:from>
    <xdr:to>
      <xdr:col>9</xdr:col>
      <xdr:colOff>1163782</xdr:colOff>
      <xdr:row>201</xdr:row>
      <xdr:rowOff>0</xdr:rowOff>
    </xdr:to>
    <xdr:graphicFrame macro="">
      <xdr:nvGraphicFramePr>
        <xdr:cNvPr id="9" name="Graf 8">
          <a:extLst>
            <a:ext uri="{FF2B5EF4-FFF2-40B4-BE49-F238E27FC236}">
              <a16:creationId xmlns:a16="http://schemas.microsoft.com/office/drawing/2014/main" id="{74A77417-1F6F-4F09-AF81-07EC12BC29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0</xdr:colOff>
      <xdr:row>326</xdr:row>
      <xdr:rowOff>0</xdr:rowOff>
    </xdr:from>
    <xdr:to>
      <xdr:col>9</xdr:col>
      <xdr:colOff>1163782</xdr:colOff>
      <xdr:row>361</xdr:row>
      <xdr:rowOff>0</xdr:rowOff>
    </xdr:to>
    <xdr:graphicFrame macro="">
      <xdr:nvGraphicFramePr>
        <xdr:cNvPr id="10" name="Graf 9">
          <a:extLst>
            <a:ext uri="{FF2B5EF4-FFF2-40B4-BE49-F238E27FC236}">
              <a16:creationId xmlns:a16="http://schemas.microsoft.com/office/drawing/2014/main" id="{2E0942D3-C395-49DF-A177-E33818F68B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362</xdr:row>
      <xdr:rowOff>0</xdr:rowOff>
    </xdr:from>
    <xdr:to>
      <xdr:col>10</xdr:col>
      <xdr:colOff>0</xdr:colOff>
      <xdr:row>382</xdr:row>
      <xdr:rowOff>0</xdr:rowOff>
    </xdr:to>
    <xdr:graphicFrame macro="">
      <xdr:nvGraphicFramePr>
        <xdr:cNvPr id="11" name="Graf 10">
          <a:extLst>
            <a:ext uri="{FF2B5EF4-FFF2-40B4-BE49-F238E27FC236}">
              <a16:creationId xmlns:a16="http://schemas.microsoft.com/office/drawing/2014/main" id="{A71032EA-C6EE-46FA-9100-9F42FD0C1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382</xdr:row>
      <xdr:rowOff>0</xdr:rowOff>
    </xdr:from>
    <xdr:to>
      <xdr:col>10</xdr:col>
      <xdr:colOff>0</xdr:colOff>
      <xdr:row>402</xdr:row>
      <xdr:rowOff>0</xdr:rowOff>
    </xdr:to>
    <xdr:graphicFrame macro="">
      <xdr:nvGraphicFramePr>
        <xdr:cNvPr id="12" name="Graf 11">
          <a:extLst>
            <a:ext uri="{FF2B5EF4-FFF2-40B4-BE49-F238E27FC236}">
              <a16:creationId xmlns:a16="http://schemas.microsoft.com/office/drawing/2014/main" id="{8DE1A259-67A2-4489-83E9-A8BAF0115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302</xdr:row>
      <xdr:rowOff>0</xdr:rowOff>
    </xdr:from>
    <xdr:to>
      <xdr:col>10</xdr:col>
      <xdr:colOff>0</xdr:colOff>
      <xdr:row>322</xdr:row>
      <xdr:rowOff>0</xdr:rowOff>
    </xdr:to>
    <xdr:graphicFrame macro="">
      <xdr:nvGraphicFramePr>
        <xdr:cNvPr id="13" name="Graf 12">
          <a:extLst>
            <a:ext uri="{FF2B5EF4-FFF2-40B4-BE49-F238E27FC236}">
              <a16:creationId xmlns:a16="http://schemas.microsoft.com/office/drawing/2014/main" id="{B731DA54-93E7-422A-875E-54E49180E7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0</xdr:colOff>
      <xdr:row>246</xdr:row>
      <xdr:rowOff>0</xdr:rowOff>
    </xdr:from>
    <xdr:to>
      <xdr:col>9</xdr:col>
      <xdr:colOff>1163782</xdr:colOff>
      <xdr:row>281</xdr:row>
      <xdr:rowOff>0</xdr:rowOff>
    </xdr:to>
    <xdr:graphicFrame macro="">
      <xdr:nvGraphicFramePr>
        <xdr:cNvPr id="14" name="Graf 13">
          <a:extLst>
            <a:ext uri="{FF2B5EF4-FFF2-40B4-BE49-F238E27FC236}">
              <a16:creationId xmlns:a16="http://schemas.microsoft.com/office/drawing/2014/main" id="{A661362F-9F78-4FBE-BEE1-18A7A38F9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0</xdr:colOff>
      <xdr:row>405</xdr:row>
      <xdr:rowOff>149628</xdr:rowOff>
    </xdr:from>
    <xdr:to>
      <xdr:col>9</xdr:col>
      <xdr:colOff>1163782</xdr:colOff>
      <xdr:row>440</xdr:row>
      <xdr:rowOff>149628</xdr:rowOff>
    </xdr:to>
    <xdr:graphicFrame macro="">
      <xdr:nvGraphicFramePr>
        <xdr:cNvPr id="15" name="Graf 14">
          <a:extLst>
            <a:ext uri="{FF2B5EF4-FFF2-40B4-BE49-F238E27FC236}">
              <a16:creationId xmlns:a16="http://schemas.microsoft.com/office/drawing/2014/main" id="{FFE8F894-A343-4699-96D5-F93A0BCD4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442</xdr:row>
      <xdr:rowOff>0</xdr:rowOff>
    </xdr:from>
    <xdr:to>
      <xdr:col>10</xdr:col>
      <xdr:colOff>0</xdr:colOff>
      <xdr:row>462</xdr:row>
      <xdr:rowOff>0</xdr:rowOff>
    </xdr:to>
    <xdr:graphicFrame macro="">
      <xdr:nvGraphicFramePr>
        <xdr:cNvPr id="16" name="Graf 15">
          <a:extLst>
            <a:ext uri="{FF2B5EF4-FFF2-40B4-BE49-F238E27FC236}">
              <a16:creationId xmlns:a16="http://schemas.microsoft.com/office/drawing/2014/main" id="{59B6A1F8-B8B6-4A1D-AF6F-62E99634A0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462</xdr:row>
      <xdr:rowOff>0</xdr:rowOff>
    </xdr:from>
    <xdr:to>
      <xdr:col>10</xdr:col>
      <xdr:colOff>0</xdr:colOff>
      <xdr:row>482</xdr:row>
      <xdr:rowOff>0</xdr:rowOff>
    </xdr:to>
    <xdr:graphicFrame macro="">
      <xdr:nvGraphicFramePr>
        <xdr:cNvPr id="17" name="Graf 16">
          <a:extLst>
            <a:ext uri="{FF2B5EF4-FFF2-40B4-BE49-F238E27FC236}">
              <a16:creationId xmlns:a16="http://schemas.microsoft.com/office/drawing/2014/main" id="{633D0902-39D4-4158-8BCF-7038837227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282</xdr:row>
      <xdr:rowOff>0</xdr:rowOff>
    </xdr:from>
    <xdr:to>
      <xdr:col>10</xdr:col>
      <xdr:colOff>0</xdr:colOff>
      <xdr:row>302</xdr:row>
      <xdr:rowOff>0</xdr:rowOff>
    </xdr:to>
    <xdr:graphicFrame macro="">
      <xdr:nvGraphicFramePr>
        <xdr:cNvPr id="18" name="Graf 17">
          <a:extLst>
            <a:ext uri="{FF2B5EF4-FFF2-40B4-BE49-F238E27FC236}">
              <a16:creationId xmlns:a16="http://schemas.microsoft.com/office/drawing/2014/main" id="{CA491962-2065-4669-AD1A-37E622D45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202</xdr:row>
      <xdr:rowOff>0</xdr:rowOff>
    </xdr:from>
    <xdr:to>
      <xdr:col>10</xdr:col>
      <xdr:colOff>0</xdr:colOff>
      <xdr:row>222</xdr:row>
      <xdr:rowOff>0</xdr:rowOff>
    </xdr:to>
    <xdr:graphicFrame macro="">
      <xdr:nvGraphicFramePr>
        <xdr:cNvPr id="19" name="Graf 18">
          <a:extLst>
            <a:ext uri="{FF2B5EF4-FFF2-40B4-BE49-F238E27FC236}">
              <a16:creationId xmlns:a16="http://schemas.microsoft.com/office/drawing/2014/main" id="{AC17980C-B108-4A9C-AFD8-D0DFB63AD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1</xdr:row>
      <xdr:rowOff>0</xdr:rowOff>
    </xdr:from>
    <xdr:to>
      <xdr:col>1</xdr:col>
      <xdr:colOff>1167994</xdr:colOff>
      <xdr:row>3</xdr:row>
      <xdr:rowOff>4180</xdr:rowOff>
    </xdr:to>
    <xdr:pic>
      <xdr:nvPicPr>
        <xdr:cNvPr id="20" name="obrázek 51" descr="WEB_CAP_verze_1">
          <a:extLst>
            <a:ext uri="{FF2B5EF4-FFF2-40B4-BE49-F238E27FC236}">
              <a16:creationId xmlns:a16="http://schemas.microsoft.com/office/drawing/2014/main" id="{CA54C695-EDD6-4F91-99DC-D6BDEECEDB41}"/>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33004" y="149629"/>
          <a:ext cx="1167994" cy="50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iv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D9D00-284F-4F90-875B-1F6B02CB0CD1}">
  <sheetPr codeName="List15">
    <tabColor theme="0"/>
  </sheetPr>
  <dimension ref="B2:H22"/>
  <sheetViews>
    <sheetView tabSelected="1" zoomScaleNormal="100" workbookViewId="0"/>
  </sheetViews>
  <sheetFormatPr defaultColWidth="10.77734375" defaultRowHeight="11.8" x14ac:dyDescent="0.3"/>
  <cols>
    <col min="1" max="1" width="1.77734375" style="1" customWidth="1"/>
    <col min="2" max="2" width="3.77734375" style="1" customWidth="1"/>
    <col min="3" max="4" width="1.77734375" style="1" customWidth="1"/>
    <col min="5" max="5" width="60.77734375" style="1" customWidth="1"/>
    <col min="6" max="7" width="1.77734375" style="1" customWidth="1"/>
    <col min="8" max="8" width="20.77734375" style="1" customWidth="1"/>
    <col min="9" max="16384" width="10.77734375" style="1"/>
  </cols>
  <sheetData>
    <row r="2" spans="2:8" ht="20.3" customHeight="1" x14ac:dyDescent="0.3">
      <c r="H2" s="2" t="s">
        <v>0</v>
      </c>
    </row>
    <row r="3" spans="2:8" ht="20.3" customHeight="1" x14ac:dyDescent="0.3">
      <c r="H3" s="2" t="s">
        <v>1</v>
      </c>
    </row>
    <row r="5" spans="2:8" ht="29.95" customHeight="1" x14ac:dyDescent="0.3">
      <c r="B5" s="3" t="s">
        <v>2</v>
      </c>
      <c r="C5" s="4"/>
      <c r="D5" s="5"/>
      <c r="E5" s="6" t="s">
        <v>3</v>
      </c>
      <c r="F5" s="4"/>
      <c r="G5" s="5"/>
      <c r="H5" s="6" t="s">
        <v>4</v>
      </c>
    </row>
    <row r="6" spans="2:8" ht="15.05" customHeight="1" x14ac:dyDescent="0.3">
      <c r="B6" s="7">
        <v>1</v>
      </c>
      <c r="C6" s="8"/>
      <c r="D6" s="9"/>
      <c r="E6" s="10" t="s">
        <v>5</v>
      </c>
      <c r="F6" s="13"/>
      <c r="G6" s="14"/>
      <c r="H6" s="10" t="s">
        <v>6</v>
      </c>
    </row>
    <row r="7" spans="2:8" ht="15.05" customHeight="1" x14ac:dyDescent="0.3">
      <c r="B7" s="10">
        <v>2</v>
      </c>
      <c r="C7" s="11"/>
      <c r="D7" s="12"/>
      <c r="E7" s="10" t="s">
        <v>7</v>
      </c>
      <c r="F7" s="13"/>
      <c r="G7" s="14"/>
      <c r="H7" s="10" t="s">
        <v>8</v>
      </c>
    </row>
    <row r="8" spans="2:8" ht="15.05" customHeight="1" x14ac:dyDescent="0.3">
      <c r="B8" s="10">
        <v>3</v>
      </c>
      <c r="C8" s="11"/>
      <c r="D8" s="12"/>
      <c r="E8" s="10" t="s">
        <v>9</v>
      </c>
      <c r="F8" s="13"/>
      <c r="G8" s="14"/>
      <c r="H8" s="10" t="s">
        <v>10</v>
      </c>
    </row>
    <row r="9" spans="2:8" ht="15.05" customHeight="1" x14ac:dyDescent="0.3">
      <c r="B9" s="10">
        <v>4</v>
      </c>
      <c r="C9" s="11"/>
      <c r="D9" s="12"/>
      <c r="E9" s="10" t="s">
        <v>11</v>
      </c>
      <c r="F9" s="13"/>
      <c r="G9" s="14"/>
      <c r="H9" s="10" t="s">
        <v>12</v>
      </c>
    </row>
    <row r="10" spans="2:8" ht="15.05" customHeight="1" x14ac:dyDescent="0.3">
      <c r="B10" s="10">
        <v>5</v>
      </c>
      <c r="C10" s="11"/>
      <c r="D10" s="12"/>
      <c r="E10" s="10" t="s">
        <v>13</v>
      </c>
      <c r="F10" s="13"/>
      <c r="G10" s="14"/>
      <c r="H10" s="10" t="s">
        <v>14</v>
      </c>
    </row>
    <row r="11" spans="2:8" ht="15.05" customHeight="1" x14ac:dyDescent="0.3">
      <c r="B11" s="10">
        <v>6</v>
      </c>
      <c r="C11" s="11"/>
      <c r="D11" s="12"/>
      <c r="E11" s="10" t="s">
        <v>15</v>
      </c>
      <c r="F11" s="13"/>
      <c r="G11" s="14"/>
      <c r="H11" s="10" t="s">
        <v>16</v>
      </c>
    </row>
    <row r="12" spans="2:8" ht="15.05" customHeight="1" x14ac:dyDescent="0.3">
      <c r="B12" s="10">
        <v>7</v>
      </c>
      <c r="C12" s="11"/>
      <c r="D12" s="12"/>
      <c r="E12" s="10" t="s">
        <v>17</v>
      </c>
      <c r="F12" s="13"/>
      <c r="G12" s="14"/>
      <c r="H12" s="10" t="s">
        <v>18</v>
      </c>
    </row>
    <row r="13" spans="2:8" ht="15.05" customHeight="1" x14ac:dyDescent="0.3">
      <c r="B13" s="10">
        <v>8</v>
      </c>
      <c r="C13" s="11"/>
      <c r="D13" s="12"/>
      <c r="E13" s="10" t="s">
        <v>19</v>
      </c>
      <c r="F13" s="13"/>
      <c r="G13" s="14"/>
      <c r="H13" s="10" t="s">
        <v>20</v>
      </c>
    </row>
    <row r="14" spans="2:8" ht="15.05" customHeight="1" x14ac:dyDescent="0.3">
      <c r="B14" s="10">
        <v>9</v>
      </c>
      <c r="C14" s="11"/>
      <c r="D14" s="12"/>
      <c r="E14" s="10" t="s">
        <v>21</v>
      </c>
      <c r="F14" s="13"/>
      <c r="G14" s="14"/>
      <c r="H14" s="10" t="s">
        <v>22</v>
      </c>
    </row>
    <row r="15" spans="2:8" ht="15.05" customHeight="1" x14ac:dyDescent="0.3">
      <c r="B15" s="10">
        <v>10</v>
      </c>
      <c r="C15" s="11"/>
      <c r="D15" s="12"/>
      <c r="E15" s="10" t="s">
        <v>23</v>
      </c>
      <c r="F15" s="13"/>
      <c r="G15" s="14"/>
      <c r="H15" s="10" t="s">
        <v>24</v>
      </c>
    </row>
    <row r="16" spans="2:8" ht="15.05" customHeight="1" x14ac:dyDescent="0.3">
      <c r="B16" s="10">
        <v>11</v>
      </c>
      <c r="C16" s="11"/>
      <c r="D16" s="12"/>
      <c r="E16" s="10" t="s">
        <v>25</v>
      </c>
      <c r="F16" s="13"/>
      <c r="G16" s="14"/>
      <c r="H16" s="10" t="s">
        <v>26</v>
      </c>
    </row>
    <row r="17" spans="2:8" ht="15.05" customHeight="1" x14ac:dyDescent="0.3">
      <c r="B17" s="10">
        <v>12</v>
      </c>
      <c r="C17" s="11"/>
      <c r="D17" s="12"/>
      <c r="E17" s="10" t="s">
        <v>27</v>
      </c>
      <c r="F17" s="13"/>
      <c r="G17" s="14"/>
      <c r="H17" s="10" t="s">
        <v>28</v>
      </c>
    </row>
    <row r="18" spans="2:8" ht="15.05" customHeight="1" x14ac:dyDescent="0.3">
      <c r="B18" s="10">
        <v>13</v>
      </c>
      <c r="C18" s="11"/>
      <c r="D18" s="12"/>
      <c r="E18" s="10" t="s">
        <v>29</v>
      </c>
      <c r="F18" s="13"/>
      <c r="G18" s="14"/>
      <c r="H18" s="10" t="s">
        <v>30</v>
      </c>
    </row>
    <row r="19" spans="2:8" ht="15.05" customHeight="1" x14ac:dyDescent="0.3">
      <c r="B19" s="10">
        <v>14</v>
      </c>
      <c r="C19" s="11"/>
      <c r="D19" s="12"/>
      <c r="E19" s="10" t="s">
        <v>31</v>
      </c>
      <c r="F19" s="13"/>
      <c r="G19" s="14"/>
      <c r="H19" s="10" t="s">
        <v>32</v>
      </c>
    </row>
    <row r="20" spans="2:8" ht="15.05" customHeight="1" x14ac:dyDescent="0.3">
      <c r="B20" s="10">
        <v>15</v>
      </c>
      <c r="C20" s="11"/>
      <c r="D20" s="12"/>
      <c r="E20" s="10" t="s">
        <v>33</v>
      </c>
      <c r="F20" s="13"/>
      <c r="G20" s="14"/>
      <c r="H20" s="10" t="s">
        <v>34</v>
      </c>
    </row>
    <row r="21" spans="2:8" ht="15.05" customHeight="1" x14ac:dyDescent="0.3">
      <c r="B21" s="10">
        <v>16</v>
      </c>
      <c r="C21" s="11"/>
      <c r="D21" s="12"/>
      <c r="E21" s="10" t="s">
        <v>35</v>
      </c>
      <c r="F21" s="13"/>
      <c r="G21" s="14"/>
      <c r="H21" s="10" t="s">
        <v>36</v>
      </c>
    </row>
    <row r="22" spans="2:8" ht="15.05" customHeight="1" x14ac:dyDescent="0.3">
      <c r="B22" s="10">
        <v>17</v>
      </c>
      <c r="C22" s="11"/>
      <c r="D22" s="12"/>
      <c r="E22" s="10" t="s">
        <v>37</v>
      </c>
      <c r="F22" s="13"/>
      <c r="G22" s="14"/>
      <c r="H22" s="10" t="s">
        <v>38</v>
      </c>
    </row>
  </sheetData>
  <hyperlinks>
    <hyperlink ref="H7" location="TRH!A1" display="TRH" xr:uid="{F1478DBA-6A67-4FB6-8F5A-1CAF2D0E9994}"/>
    <hyperlink ref="E7" location="TRH!A1" display="Vývoj pojistného trhu" xr:uid="{D1FAE623-5F31-4988-9E53-68791A45B511}"/>
    <hyperlink ref="E8" location="PRODUKCE!A1" display="Obchodní produkce" xr:uid="{E48A3050-EC64-4B38-902A-EDED1032DBCA}"/>
    <hyperlink ref="H8" location="PRODUKCE!A1" display="Obchodní produkce" xr:uid="{23F08135-1E17-41A4-A07D-27DBD5234DC1}"/>
    <hyperlink ref="E9" location="CELKEM!A1" display="Souhrnné údaje" xr:uid="{2D25D218-7581-4A49-8560-D280D1DB1C32}"/>
    <hyperlink ref="H9" location="CELKEM!A1" display="Souhrnné údaje" xr:uid="{B89E8ADB-2985-4DA9-B210-CDCD772B9AFA}"/>
    <hyperlink ref="E10" location="'%'!A1" display="Souhrnné údaje – meziroční změna (%)" xr:uid="{C398B7F0-800F-40F9-8AE0-7D02DBF5132C}"/>
    <hyperlink ref="H10" location="'%'!A1" display="Souhrnné údaje – meziroční změna (%)" xr:uid="{2B765249-62E5-4F6A-A113-664FD5723F6D}"/>
    <hyperlink ref="E11" location="ŽP!A1" display="Životní pojištění" xr:uid="{99AFEFA2-420F-4C06-AE11-FF459CF2C418}"/>
    <hyperlink ref="H11" location="ŽP!A1" display="Životní pojištění" xr:uid="{9216292E-0FF7-4B2C-9BB4-E47B463FB3E6}"/>
    <hyperlink ref="E12" location="NŽP!A1" display="Neživotní pojištění" xr:uid="{6A3CE4FC-649F-42F5-8B4C-129D560CE7C0}"/>
    <hyperlink ref="H12" location="NŽP!A1" display="Neživotní pojištění" xr:uid="{C590839C-61AE-4237-BF9F-D9E25D77C701}"/>
    <hyperlink ref="E13" location="'TRH Q+'!A1" display="Vývoj pojistného trhu – čtvrtletní přírůstky" xr:uid="{CDC29994-3F73-4979-8F50-78BDF2C14A88}"/>
    <hyperlink ref="H13" location="'TRH Q+'!A1" display="Vývoj pojistného trhu – čtvrtletní přírůstky" xr:uid="{D2944D9A-7814-4904-AC94-DBD08F900A28}"/>
    <hyperlink ref="E14" location="'PRODUKCE Q+'!A1" display="Obchodní produkce – čtvrtletní přírůstky" xr:uid="{7CAF9312-DC41-4EEB-AA90-EDD1422F7CB6}"/>
    <hyperlink ref="H14" location="'PRODUKCE Q+'!A1" display="Obchodní produkce – čtvrtletní přírůstky" xr:uid="{E0AFBBA0-6B8B-4670-808F-D3BE4AB78970}"/>
    <hyperlink ref="E15" location="'CELKEM Q+'!A1" display="Souhrnné údaje – čtvrtletní přírůstky" xr:uid="{6527A56E-F538-484C-8E4B-2878C8BA6978}"/>
    <hyperlink ref="H15" location="'CELKEM Q+'!A1" display="Souhrnné údaje – čtvrtletní přírůstky" xr:uid="{6EEB015A-613E-4A3F-A2C7-C96FE9523342}"/>
    <hyperlink ref="E16" location="'% Q+'!A1" display="Souhrnné údaje – meziroční změna čtvrtletních přírůstků" xr:uid="{9A86FD7B-6273-4640-8205-804F16393C61}"/>
    <hyperlink ref="H16" location="'% Q+'!A1" display="Souhrnné údaje – meziroční změna čtvrtletních přírůstků" xr:uid="{49258227-BF1A-4B30-90C9-A5D7FF9F13B6}"/>
    <hyperlink ref="E17" location="'ŽP Q+'!A1" display="Životní pojištění – čtvrtletní přírůstky" xr:uid="{CE42E01A-4489-4F52-B5EF-B25E6C0ADC5C}"/>
    <hyperlink ref="H17" location="'ŽP Q+'!A1" display="Životní pojištění – čtvrtletní přírůstky" xr:uid="{70F81BD9-0D56-4B50-B41E-BBF0A9AD00F3}"/>
    <hyperlink ref="E18" location="'NŽP Q+'!A1" display="Neživotní pojištění – čtvrtletní přírůstky" xr:uid="{176FCB30-A712-4767-8E5A-029937864794}"/>
    <hyperlink ref="H18" location="'NŽP Q+'!A1" display="Neživotní pojištění – čtvrtletní přírůstky" xr:uid="{9A40C56F-8F65-4659-A784-6F8EA976B76D}"/>
    <hyperlink ref="E6" location="'TP-2024-Q2'!A1" display="Tržní podíly – předepsané hrubé pojistné" xr:uid="{3A5F3175-A11C-475C-B3AC-468A12DF33E4}"/>
    <hyperlink ref="H6" location="'TP-2024-Q2'!A1" display="TP-RRRR-QQ" xr:uid="{C1C8B675-7672-4E47-8BC3-A246B25B2053}"/>
    <hyperlink ref="E20" location="ZKRATKY!A1" display="Použité zkratky" xr:uid="{8A9FD9CA-3C2C-467D-8FB9-87620EAB47B4}"/>
    <hyperlink ref="H20" location="ZKRATKY!A1" display="ZKRATKY" xr:uid="{97C7F068-7730-4083-B6BF-41682B7378B8}"/>
    <hyperlink ref="E21" location="METODIKA!A1" display="Metodika a doplňující informace" xr:uid="{A598F7E6-D81A-4147-8694-5A6871D7535D}"/>
    <hyperlink ref="H21" location="METODIKA!A1" display="METODIKA" xr:uid="{963F8EF3-5B5E-4C59-ABD7-F15BD8CA44CB}"/>
    <hyperlink ref="H22" location="KONTAKTY!A1" display="KONTAKTY" xr:uid="{0263F52C-3699-44C6-9402-187E16941296}"/>
    <hyperlink ref="E22" location="KONTAKTY!A1" display="Kontaktní informace" xr:uid="{872960DD-3512-43B6-AD56-2FB457865859}"/>
    <hyperlink ref="E19" location="KAPITÁL!A1" display="Kapitál" xr:uid="{039F5596-802C-4423-A13B-05DD36465E46}"/>
    <hyperlink ref="H19" location="KAPITÁL!A1" display="KAPITÁL" xr:uid="{E0DE57FB-86D8-4537-999A-BCA73AA58E5E}"/>
  </hyperlinks>
  <pageMargins left="0.7" right="0.7" top="0.78740157499999996" bottom="0.78740157499999996" header="0.3" footer="0.3"/>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26E9F-EA4A-47F0-9D9C-262B3A977148}">
  <sheetPr codeName="List9">
    <tabColor theme="1" tint="0.499984740745262"/>
    <outlinePr summaryBelow="0"/>
  </sheetPr>
  <dimension ref="B1:O483"/>
  <sheetViews>
    <sheetView zoomScaleNormal="100" workbookViewId="0"/>
  </sheetViews>
  <sheetFormatPr defaultColWidth="10.77734375" defaultRowHeight="11.8" outlineLevelRow="2" x14ac:dyDescent="0.2"/>
  <cols>
    <col min="1" max="1" width="1.77734375" style="51" customWidth="1"/>
    <col min="2" max="10" width="15.77734375" style="51" customWidth="1"/>
    <col min="11" max="16384" width="10.77734375" style="51"/>
  </cols>
  <sheetData>
    <row r="1" spans="2:14" s="1" customFormat="1" x14ac:dyDescent="0.3"/>
    <row r="2" spans="2:14" s="1" customFormat="1" ht="20.149999999999999" customHeight="1" x14ac:dyDescent="0.3">
      <c r="J2" s="2" t="s">
        <v>21</v>
      </c>
      <c r="K2" s="2"/>
    </row>
    <row r="3" spans="2:14" s="1" customFormat="1" ht="20.149999999999999" customHeight="1" x14ac:dyDescent="0.3">
      <c r="J3" s="2" t="s">
        <v>1</v>
      </c>
      <c r="K3" s="2"/>
    </row>
    <row r="4" spans="2:14" s="1" customFormat="1" x14ac:dyDescent="0.3"/>
    <row r="5" spans="2:14" s="1" customFormat="1" ht="20.149999999999999" customHeight="1" x14ac:dyDescent="0.3">
      <c r="B5" s="27" t="s">
        <v>115</v>
      </c>
    </row>
    <row r="6" spans="2:14" s="1" customFormat="1" x14ac:dyDescent="0.3"/>
    <row r="7" spans="2:14" s="1" customFormat="1" collapsed="1" x14ac:dyDescent="0.3">
      <c r="B7" s="28" t="s">
        <v>66</v>
      </c>
      <c r="C7" s="28" t="s">
        <v>67</v>
      </c>
      <c r="D7" s="29" t="s">
        <v>16</v>
      </c>
      <c r="E7" s="30" t="s">
        <v>18</v>
      </c>
    </row>
    <row r="8" spans="2:14" s="1" customFormat="1" hidden="1" outlineLevel="2" x14ac:dyDescent="0.3">
      <c r="B8" s="11" t="s">
        <v>68</v>
      </c>
      <c r="C8" s="124">
        <f>'CELKEM Q+'!$G$28</f>
        <v>8875416766</v>
      </c>
      <c r="D8" s="125">
        <f>'CELKEM Q+'!$G$63</f>
        <v>2244678812</v>
      </c>
      <c r="E8" s="126">
        <f>'CELKEM Q+'!$G$108</f>
        <v>6630737954</v>
      </c>
      <c r="G8" s="34"/>
      <c r="H8" s="34"/>
      <c r="I8" s="34"/>
      <c r="L8" s="34"/>
    </row>
    <row r="9" spans="2:14" s="1" customFormat="1" hidden="1" outlineLevel="2" x14ac:dyDescent="0.3">
      <c r="B9" s="11" t="s">
        <v>69</v>
      </c>
      <c r="C9" s="124">
        <f>'CELKEM Q+'!$H$28</f>
        <v>9242489863</v>
      </c>
      <c r="D9" s="125">
        <f>'CELKEM Q+'!$H$63</f>
        <v>3203380174</v>
      </c>
      <c r="E9" s="126">
        <f>'CELKEM Q+'!$H$108</f>
        <v>6039109689</v>
      </c>
      <c r="G9" s="34"/>
      <c r="H9" s="34"/>
      <c r="I9" s="34"/>
      <c r="L9" s="34"/>
    </row>
    <row r="10" spans="2:14" s="1" customFormat="1" hidden="1" outlineLevel="2" x14ac:dyDescent="0.3">
      <c r="B10" s="11" t="s">
        <v>70</v>
      </c>
      <c r="C10" s="124">
        <f>'CELKEM Q+'!$I$28</f>
        <v>9310088159</v>
      </c>
      <c r="D10" s="125">
        <f>'CELKEM Q+'!$I$63</f>
        <v>2713689663</v>
      </c>
      <c r="E10" s="126">
        <f>'CELKEM Q+'!$I$108</f>
        <v>6596398496</v>
      </c>
      <c r="G10" s="34"/>
      <c r="H10" s="34"/>
      <c r="I10" s="34"/>
      <c r="L10" s="34"/>
    </row>
    <row r="11" spans="2:14" s="1" customFormat="1" hidden="1" outlineLevel="2" x14ac:dyDescent="0.3">
      <c r="B11" s="35" t="s">
        <v>71</v>
      </c>
      <c r="C11" s="127">
        <f>'CELKEM Q+'!$J$28</f>
        <v>10169547508</v>
      </c>
      <c r="D11" s="128">
        <f>'CELKEM Q+'!$J$63</f>
        <v>3019950523</v>
      </c>
      <c r="E11" s="129">
        <f>'CELKEM Q+'!$J$108</f>
        <v>7149596985</v>
      </c>
      <c r="G11" s="34"/>
      <c r="H11" s="34"/>
      <c r="I11" s="34"/>
      <c r="L11" s="34"/>
      <c r="M11" s="34"/>
      <c r="N11" s="34"/>
    </row>
    <row r="12" spans="2:14" s="1" customFormat="1" hidden="1" outlineLevel="2" x14ac:dyDescent="0.3">
      <c r="B12" s="11" t="s">
        <v>72</v>
      </c>
      <c r="C12" s="124">
        <f>'CELKEM Q+'!$K$28</f>
        <v>9202498609</v>
      </c>
      <c r="D12" s="125">
        <f>'CELKEM Q+'!$K$63</f>
        <v>2518702593</v>
      </c>
      <c r="E12" s="126">
        <f>'CELKEM Q+'!$K$108</f>
        <v>6683796016</v>
      </c>
      <c r="G12" s="34"/>
      <c r="H12" s="34"/>
      <c r="I12" s="34"/>
    </row>
    <row r="13" spans="2:14" s="1" customFormat="1" hidden="1" outlineLevel="2" x14ac:dyDescent="0.3">
      <c r="B13" s="11" t="s">
        <v>73</v>
      </c>
      <c r="C13" s="124">
        <f>'CELKEM Q+'!$L$28</f>
        <v>10356578587</v>
      </c>
      <c r="D13" s="125">
        <f>'CELKEM Q+'!$L$63</f>
        <v>3216471559</v>
      </c>
      <c r="E13" s="126">
        <f>'CELKEM Q+'!$L$108</f>
        <v>7140107028</v>
      </c>
      <c r="G13" s="34"/>
      <c r="H13" s="34"/>
      <c r="I13" s="34"/>
    </row>
    <row r="14" spans="2:14" s="1" customFormat="1" hidden="1" outlineLevel="2" x14ac:dyDescent="0.3">
      <c r="B14" s="11" t="s">
        <v>74</v>
      </c>
      <c r="C14" s="124">
        <f>'CELKEM Q+'!$M$28</f>
        <v>9250800900</v>
      </c>
      <c r="D14" s="125">
        <f>'CELKEM Q+'!$M$63</f>
        <v>1846350153</v>
      </c>
      <c r="E14" s="126">
        <f>'CELKEM Q+'!$M$108</f>
        <v>7404450747</v>
      </c>
      <c r="G14" s="34"/>
      <c r="H14" s="34"/>
      <c r="I14" s="34"/>
    </row>
    <row r="15" spans="2:14" s="1" customFormat="1" hidden="1" outlineLevel="2" x14ac:dyDescent="0.3">
      <c r="B15" s="35" t="s">
        <v>75</v>
      </c>
      <c r="C15" s="127">
        <f>'CELKEM Q+'!$N$28</f>
        <v>9576986124</v>
      </c>
      <c r="D15" s="128">
        <f>'CELKEM Q+'!$N$63</f>
        <v>2163708402</v>
      </c>
      <c r="E15" s="129">
        <f>'CELKEM Q+'!$N$108</f>
        <v>7413277722</v>
      </c>
      <c r="G15" s="34"/>
      <c r="H15" s="34"/>
      <c r="I15" s="34"/>
      <c r="L15" s="34"/>
      <c r="M15" s="34"/>
      <c r="N15" s="34"/>
    </row>
    <row r="16" spans="2:14" s="1" customFormat="1" hidden="1" outlineLevel="2" x14ac:dyDescent="0.3">
      <c r="B16" s="11" t="s">
        <v>76</v>
      </c>
      <c r="C16" s="124">
        <f>'CELKEM Q+'!$O$28</f>
        <v>13484945674</v>
      </c>
      <c r="D16" s="125">
        <f>'CELKEM Q+'!$O$63</f>
        <v>2314853092</v>
      </c>
      <c r="E16" s="126">
        <f>'CELKEM Q+'!$O$108</f>
        <v>11170092582</v>
      </c>
      <c r="G16" s="34"/>
      <c r="H16" s="34"/>
      <c r="I16" s="34"/>
      <c r="L16" s="34"/>
      <c r="M16" s="34"/>
      <c r="N16" s="34"/>
    </row>
    <row r="17" spans="2:14" s="1" customFormat="1" hidden="1" outlineLevel="2" x14ac:dyDescent="0.3">
      <c r="B17" s="11" t="s">
        <v>77</v>
      </c>
      <c r="C17" s="124">
        <f>'CELKEM Q+'!$P$28</f>
        <v>12537068043</v>
      </c>
      <c r="D17" s="125">
        <f>'CELKEM Q+'!$P$63</f>
        <v>2529668608</v>
      </c>
      <c r="E17" s="126">
        <f>'CELKEM Q+'!$P$108</f>
        <v>10007399435</v>
      </c>
      <c r="G17" s="34"/>
      <c r="H17" s="34"/>
      <c r="I17" s="34"/>
      <c r="L17" s="34"/>
      <c r="M17" s="34"/>
      <c r="N17" s="34"/>
    </row>
    <row r="18" spans="2:14" s="1" customFormat="1" x14ac:dyDescent="0.3">
      <c r="B18" s="11" t="s">
        <v>78</v>
      </c>
      <c r="C18" s="124">
        <f>'CELKEM Q+'!$Q$28</f>
        <v>11939283948</v>
      </c>
      <c r="D18" s="125">
        <f>'CELKEM Q+'!$Q$63</f>
        <v>2583656360</v>
      </c>
      <c r="E18" s="126">
        <f>'CELKEM Q+'!$Q$108</f>
        <v>9355627588</v>
      </c>
      <c r="G18" s="34"/>
      <c r="H18" s="34"/>
      <c r="I18" s="34"/>
      <c r="L18" s="34"/>
      <c r="M18" s="34"/>
      <c r="N18" s="34"/>
    </row>
    <row r="19" spans="2:14" s="1" customFormat="1" x14ac:dyDescent="0.3">
      <c r="B19" s="11" t="s">
        <v>79</v>
      </c>
      <c r="C19" s="124">
        <f>'CELKEM Q+'!$R$28</f>
        <v>11598345552</v>
      </c>
      <c r="D19" s="125">
        <f>'CELKEM Q+'!$R$63</f>
        <v>2564769181</v>
      </c>
      <c r="E19" s="126">
        <f>'CELKEM Q+'!$R$108</f>
        <v>9033576371</v>
      </c>
      <c r="G19" s="34"/>
      <c r="H19" s="34"/>
      <c r="I19" s="34"/>
      <c r="L19" s="34"/>
      <c r="M19" s="34"/>
      <c r="N19" s="34"/>
    </row>
    <row r="20" spans="2:14" s="1" customFormat="1" x14ac:dyDescent="0.3">
      <c r="B20" s="8" t="s">
        <v>80</v>
      </c>
      <c r="C20" s="130">
        <f>'CELKEM Q+'!$S$28</f>
        <v>15214071005</v>
      </c>
      <c r="D20" s="131">
        <f>'CELKEM Q+'!$S$63</f>
        <v>2610240274</v>
      </c>
      <c r="E20" s="132">
        <f>'CELKEM Q+'!$S$108</f>
        <v>12603830731</v>
      </c>
      <c r="G20" s="34"/>
      <c r="H20" s="34"/>
      <c r="I20" s="34"/>
      <c r="L20" s="34"/>
      <c r="M20" s="34"/>
      <c r="N20" s="34"/>
    </row>
    <row r="21" spans="2:14" s="1" customFormat="1" x14ac:dyDescent="0.3">
      <c r="B21" s="11" t="s">
        <v>81</v>
      </c>
      <c r="C21" s="124">
        <f>'CELKEM Q+'!$T$28</f>
        <v>13233114117</v>
      </c>
      <c r="D21" s="125">
        <f>'CELKEM Q+'!$T$63</f>
        <v>2525149279</v>
      </c>
      <c r="E21" s="126">
        <f>'CELKEM Q+'!$T$108</f>
        <v>10707964838</v>
      </c>
      <c r="G21" s="34"/>
      <c r="H21" s="34"/>
      <c r="I21" s="34"/>
      <c r="L21" s="34"/>
      <c r="M21" s="34"/>
      <c r="N21" s="34"/>
    </row>
    <row r="22" spans="2:14" s="1" customFormat="1" x14ac:dyDescent="0.3">
      <c r="B22" s="11" t="s">
        <v>82</v>
      </c>
      <c r="C22" s="124">
        <f>'CELKEM Q+'!$U$28</f>
        <v>12457963308</v>
      </c>
      <c r="D22" s="125">
        <f>'CELKEM Q+'!$U$63</f>
        <v>1960394049</v>
      </c>
      <c r="E22" s="126">
        <f>'CELKEM Q+'!$U$108</f>
        <v>10497569259</v>
      </c>
      <c r="G22" s="34"/>
      <c r="H22" s="34"/>
      <c r="I22" s="34"/>
      <c r="L22" s="34"/>
      <c r="M22" s="34"/>
      <c r="N22" s="34"/>
    </row>
    <row r="23" spans="2:14" s="1" customFormat="1" x14ac:dyDescent="0.3">
      <c r="B23" s="11" t="s">
        <v>83</v>
      </c>
      <c r="C23" s="124">
        <f>'CELKEM Q+'!$V$28</f>
        <v>13933101133</v>
      </c>
      <c r="D23" s="125">
        <f>'CELKEM Q+'!$V$63</f>
        <v>2626405695</v>
      </c>
      <c r="E23" s="126">
        <f>'CELKEM Q+'!$V$108</f>
        <v>11306695438</v>
      </c>
      <c r="G23" s="34"/>
      <c r="H23" s="34"/>
      <c r="I23" s="34"/>
      <c r="L23" s="34"/>
      <c r="M23" s="34"/>
      <c r="N23" s="34"/>
    </row>
    <row r="24" spans="2:14" s="1" customFormat="1" x14ac:dyDescent="0.3">
      <c r="B24" s="8" t="s">
        <v>84</v>
      </c>
      <c r="C24" s="130">
        <f>'CELKEM Q+'!$W$28</f>
        <v>15475991098</v>
      </c>
      <c r="D24" s="131">
        <f>'CELKEM Q+'!$W$63</f>
        <v>2728425156</v>
      </c>
      <c r="E24" s="132">
        <f>'CELKEM Q+'!$W$108</f>
        <v>12747565942</v>
      </c>
      <c r="G24" s="34"/>
      <c r="H24" s="34"/>
      <c r="I24" s="34"/>
      <c r="L24" s="34"/>
      <c r="M24" s="34"/>
      <c r="N24" s="34"/>
    </row>
    <row r="25" spans="2:14" s="1" customFormat="1" x14ac:dyDescent="0.3">
      <c r="B25" s="11" t="s">
        <v>1</v>
      </c>
      <c r="C25" s="124">
        <f>'CELKEM Q+'!$X$28</f>
        <v>13962282974</v>
      </c>
      <c r="D25" s="125">
        <f>'CELKEM Q+'!$X$63</f>
        <v>2548875960</v>
      </c>
      <c r="E25" s="126">
        <f>'CELKEM Q+'!$X$108</f>
        <v>11413407014</v>
      </c>
      <c r="G25" s="34"/>
      <c r="H25" s="34"/>
      <c r="I25" s="34"/>
      <c r="L25" s="34"/>
      <c r="M25" s="34"/>
      <c r="N25" s="34"/>
    </row>
    <row r="26" spans="2:14" s="1" customFormat="1" x14ac:dyDescent="0.3">
      <c r="G26" s="34"/>
      <c r="H26" s="34"/>
      <c r="I26" s="34"/>
      <c r="L26" s="34"/>
      <c r="M26" s="34"/>
      <c r="N26" s="34"/>
    </row>
    <row r="27" spans="2:14" s="1" customFormat="1" collapsed="1" x14ac:dyDescent="0.3">
      <c r="B27" s="28" t="s">
        <v>85</v>
      </c>
      <c r="C27" s="28"/>
      <c r="D27" s="29"/>
      <c r="E27" s="30"/>
    </row>
    <row r="28" spans="2:14" s="1" customFormat="1" hidden="1" outlineLevel="2" x14ac:dyDescent="0.3">
      <c r="B28" s="11" t="s">
        <v>86</v>
      </c>
      <c r="C28" s="42">
        <f t="shared" ref="C28:E41" si="0">IFERROR(C12/C8-1,"-")</f>
        <v>3.6852561589331367E-2</v>
      </c>
      <c r="D28" s="43">
        <f t="shared" si="0"/>
        <v>0.1220770559846136</v>
      </c>
      <c r="E28" s="44">
        <f t="shared" si="0"/>
        <v>8.001833637233835E-3</v>
      </c>
    </row>
    <row r="29" spans="2:14" s="1" customFormat="1" hidden="1" outlineLevel="2" x14ac:dyDescent="0.3">
      <c r="B29" s="11" t="s">
        <v>87</v>
      </c>
      <c r="C29" s="42">
        <f t="shared" si="0"/>
        <v>0.12053989136195598</v>
      </c>
      <c r="D29" s="43">
        <f t="shared" si="0"/>
        <v>4.0867409701337287E-3</v>
      </c>
      <c r="E29" s="44">
        <f t="shared" si="0"/>
        <v>0.18231120077276008</v>
      </c>
    </row>
    <row r="30" spans="2:14" s="1" customFormat="1" hidden="1" outlineLevel="2" x14ac:dyDescent="0.3">
      <c r="B30" s="11" t="s">
        <v>88</v>
      </c>
      <c r="C30" s="42">
        <f t="shared" si="0"/>
        <v>-6.3680663370182522E-3</v>
      </c>
      <c r="D30" s="43">
        <f t="shared" si="0"/>
        <v>-0.31961632231784054</v>
      </c>
      <c r="E30" s="44">
        <f t="shared" si="0"/>
        <v>0.1224990047963288</v>
      </c>
    </row>
    <row r="31" spans="2:14" s="1" customFormat="1" hidden="1" outlineLevel="2" x14ac:dyDescent="0.3">
      <c r="B31" s="35" t="s">
        <v>89</v>
      </c>
      <c r="C31" s="45">
        <f t="shared" si="0"/>
        <v>-5.8268215329527084E-2</v>
      </c>
      <c r="D31" s="46">
        <f t="shared" si="0"/>
        <v>-0.2835285262055931</v>
      </c>
      <c r="E31" s="47">
        <f t="shared" si="0"/>
        <v>3.6880503551907529E-2</v>
      </c>
    </row>
    <row r="32" spans="2:14" s="1" customFormat="1" hidden="1" outlineLevel="2" x14ac:dyDescent="0.3">
      <c r="B32" s="11" t="s">
        <v>90</v>
      </c>
      <c r="C32" s="42">
        <f t="shared" si="0"/>
        <v>0.46535699128623476</v>
      </c>
      <c r="D32" s="43">
        <f t="shared" si="0"/>
        <v>-8.0934327683840235E-2</v>
      </c>
      <c r="E32" s="44">
        <f t="shared" si="0"/>
        <v>0.67121985100390291</v>
      </c>
    </row>
    <row r="33" spans="2:5" s="1" customFormat="1" hidden="1" outlineLevel="2" x14ac:dyDescent="0.3">
      <c r="B33" s="11" t="s">
        <v>91</v>
      </c>
      <c r="C33" s="42">
        <f t="shared" si="0"/>
        <v>0.21054148700585729</v>
      </c>
      <c r="D33" s="43">
        <f t="shared" si="0"/>
        <v>-0.21352682229639453</v>
      </c>
      <c r="E33" s="44">
        <f t="shared" si="0"/>
        <v>0.40157555002409406</v>
      </c>
    </row>
    <row r="34" spans="2:5" s="1" customFormat="1" x14ac:dyDescent="0.3">
      <c r="B34" s="11" t="s">
        <v>92</v>
      </c>
      <c r="C34" s="42">
        <f t="shared" si="0"/>
        <v>0.29062165287764441</v>
      </c>
      <c r="D34" s="43">
        <f t="shared" si="0"/>
        <v>0.39933173336704564</v>
      </c>
      <c r="E34" s="44">
        <f t="shared" si="0"/>
        <v>0.26351405494736291</v>
      </c>
    </row>
    <row r="35" spans="2:5" s="1" customFormat="1" x14ac:dyDescent="0.3">
      <c r="B35" s="11" t="s">
        <v>93</v>
      </c>
      <c r="C35" s="42">
        <f t="shared" si="0"/>
        <v>0.21106425360004</v>
      </c>
      <c r="D35" s="43">
        <f t="shared" si="0"/>
        <v>0.18535805408403649</v>
      </c>
      <c r="E35" s="44">
        <f t="shared" si="0"/>
        <v>0.21856710483023245</v>
      </c>
    </row>
    <row r="36" spans="2:5" s="1" customFormat="1" x14ac:dyDescent="0.3">
      <c r="B36" s="8" t="s">
        <v>94</v>
      </c>
      <c r="C36" s="48">
        <f t="shared" si="0"/>
        <v>0.12822634757319684</v>
      </c>
      <c r="D36" s="49">
        <f t="shared" si="0"/>
        <v>0.12760515257786387</v>
      </c>
      <c r="E36" s="50">
        <f t="shared" si="0"/>
        <v>0.12835508197222922</v>
      </c>
    </row>
    <row r="37" spans="2:5" s="1" customFormat="1" x14ac:dyDescent="0.3">
      <c r="B37" s="11" t="s">
        <v>95</v>
      </c>
      <c r="C37" s="42">
        <f t="shared" si="0"/>
        <v>5.5519047325314208E-2</v>
      </c>
      <c r="D37" s="43">
        <f t="shared" si="0"/>
        <v>-1.7865300560349073E-3</v>
      </c>
      <c r="E37" s="44">
        <f t="shared" si="0"/>
        <v>7.0004740747114935E-2</v>
      </c>
    </row>
    <row r="38" spans="2:5" s="1" customFormat="1" x14ac:dyDescent="0.3">
      <c r="B38" s="11" t="s">
        <v>96</v>
      </c>
      <c r="C38" s="42">
        <f t="shared" si="0"/>
        <v>4.3443087731143804E-2</v>
      </c>
      <c r="D38" s="43">
        <f t="shared" si="0"/>
        <v>-0.24123266570945989</v>
      </c>
      <c r="E38" s="44">
        <f t="shared" si="0"/>
        <v>0.12205933383503975</v>
      </c>
    </row>
    <row r="39" spans="2:5" s="1" customFormat="1" x14ac:dyDescent="0.3">
      <c r="B39" s="11" t="s">
        <v>97</v>
      </c>
      <c r="C39" s="42">
        <f t="shared" si="0"/>
        <v>0.20130074332863779</v>
      </c>
      <c r="D39" s="43">
        <f t="shared" si="0"/>
        <v>2.4031992608382735E-2</v>
      </c>
      <c r="E39" s="44">
        <f t="shared" si="0"/>
        <v>0.25163002709505733</v>
      </c>
    </row>
    <row r="40" spans="2:5" s="1" customFormat="1" x14ac:dyDescent="0.3">
      <c r="B40" s="8" t="s">
        <v>98</v>
      </c>
      <c r="C40" s="48">
        <f t="shared" si="0"/>
        <v>1.7215648126916339E-2</v>
      </c>
      <c r="D40" s="49">
        <f t="shared" si="0"/>
        <v>4.5277395792721498E-2</v>
      </c>
      <c r="E40" s="50">
        <f t="shared" si="0"/>
        <v>1.1404089285844909E-2</v>
      </c>
    </row>
    <row r="41" spans="2:5" s="1" customFormat="1" x14ac:dyDescent="0.3">
      <c r="B41" s="11" t="s">
        <v>99</v>
      </c>
      <c r="C41" s="42">
        <f t="shared" si="0"/>
        <v>5.5101833971435976E-2</v>
      </c>
      <c r="D41" s="43">
        <f t="shared" si="0"/>
        <v>9.3961498424346424E-3</v>
      </c>
      <c r="E41" s="44">
        <f t="shared" si="0"/>
        <v>6.5880135644128535E-2</v>
      </c>
    </row>
    <row r="42" spans="2:5" s="1" customFormat="1" x14ac:dyDescent="0.3"/>
    <row r="43" spans="2:5" s="1" customFormat="1" outlineLevel="1" x14ac:dyDescent="0.3"/>
    <row r="44" spans="2:5" s="1" customFormat="1" outlineLevel="1" x14ac:dyDescent="0.3"/>
    <row r="45" spans="2:5" s="1" customFormat="1" outlineLevel="1" x14ac:dyDescent="0.3"/>
    <row r="46" spans="2:5" s="1" customFormat="1" outlineLevel="1" x14ac:dyDescent="0.3"/>
    <row r="47" spans="2:5" s="1" customFormat="1" outlineLevel="1" x14ac:dyDescent="0.3"/>
    <row r="48" spans="2:5" s="1" customFormat="1" outlineLevel="1" x14ac:dyDescent="0.3"/>
    <row r="49" s="1" customFormat="1" outlineLevel="1" x14ac:dyDescent="0.3"/>
    <row r="50" s="1" customFormat="1" outlineLevel="1" x14ac:dyDescent="0.3"/>
    <row r="51" s="1" customFormat="1" outlineLevel="1" x14ac:dyDescent="0.3"/>
    <row r="52" s="1" customFormat="1" outlineLevel="1" x14ac:dyDescent="0.3"/>
    <row r="53" s="1" customFormat="1" outlineLevel="1" x14ac:dyDescent="0.3"/>
    <row r="54" s="1" customFormat="1" outlineLevel="1" x14ac:dyDescent="0.3"/>
    <row r="55" s="1" customFormat="1" outlineLevel="1" x14ac:dyDescent="0.3"/>
    <row r="56" s="1" customFormat="1" outlineLevel="1" x14ac:dyDescent="0.3"/>
    <row r="57" s="1" customFormat="1" outlineLevel="1" x14ac:dyDescent="0.3"/>
    <row r="58" s="1" customFormat="1" outlineLevel="1" x14ac:dyDescent="0.3"/>
    <row r="59" s="1" customFormat="1" outlineLevel="1" x14ac:dyDescent="0.3"/>
    <row r="60" s="1" customFormat="1" outlineLevel="1" x14ac:dyDescent="0.3"/>
    <row r="61" s="1" customFormat="1" outlineLevel="1" x14ac:dyDescent="0.3"/>
    <row r="62" s="1" customFormat="1" outlineLevel="1" x14ac:dyDescent="0.3"/>
    <row r="63" s="1" customFormat="1" outlineLevel="1" x14ac:dyDescent="0.3"/>
    <row r="64" s="1" customFormat="1" outlineLevel="1" x14ac:dyDescent="0.3"/>
    <row r="65" s="1" customFormat="1" outlineLevel="1" x14ac:dyDescent="0.3"/>
    <row r="66" s="1" customFormat="1" outlineLevel="1" x14ac:dyDescent="0.3"/>
    <row r="67" s="1" customFormat="1" outlineLevel="1" x14ac:dyDescent="0.3"/>
    <row r="68" s="1" customFormat="1" outlineLevel="1" x14ac:dyDescent="0.3"/>
    <row r="69" s="1" customFormat="1" outlineLevel="1" x14ac:dyDescent="0.3"/>
    <row r="70" s="1" customFormat="1" outlineLevel="1" x14ac:dyDescent="0.3"/>
    <row r="71" s="1" customFormat="1" outlineLevel="1" x14ac:dyDescent="0.3"/>
    <row r="72" s="1" customFormat="1" outlineLevel="1" x14ac:dyDescent="0.3"/>
    <row r="73" s="1" customFormat="1" outlineLevel="1" x14ac:dyDescent="0.3"/>
    <row r="74" s="1" customFormat="1" outlineLevel="1" x14ac:dyDescent="0.3"/>
    <row r="75" s="1" customFormat="1" outlineLevel="1" x14ac:dyDescent="0.3"/>
    <row r="76" s="1" customFormat="1" outlineLevel="1" x14ac:dyDescent="0.3"/>
    <row r="77" s="1" customFormat="1" outlineLevel="1" x14ac:dyDescent="0.3"/>
    <row r="78" s="1" customFormat="1" outlineLevel="1" x14ac:dyDescent="0.3"/>
    <row r="79" s="1" customFormat="1" outlineLevel="1" x14ac:dyDescent="0.3"/>
    <row r="80" s="1" customFormat="1" outlineLevel="1" x14ac:dyDescent="0.3"/>
    <row r="81" spans="2:9" s="1" customFormat="1" outlineLevel="1" x14ac:dyDescent="0.3"/>
    <row r="82" spans="2:9" s="1" customFormat="1" outlineLevel="1" x14ac:dyDescent="0.3"/>
    <row r="83" spans="2:9" s="1" customFormat="1" outlineLevel="1" x14ac:dyDescent="0.3"/>
    <row r="84" spans="2:9" s="1" customFormat="1" x14ac:dyDescent="0.3"/>
    <row r="85" spans="2:9" s="1" customFormat="1" ht="20.149999999999999" customHeight="1" x14ac:dyDescent="0.3">
      <c r="B85" s="27" t="s">
        <v>116</v>
      </c>
    </row>
    <row r="86" spans="2:9" s="1" customFormat="1" x14ac:dyDescent="0.3"/>
    <row r="87" spans="2:9" s="1" customFormat="1" collapsed="1" x14ac:dyDescent="0.3">
      <c r="B87" s="28" t="s">
        <v>66</v>
      </c>
      <c r="C87" s="28" t="s">
        <v>67</v>
      </c>
      <c r="D87" s="29" t="s">
        <v>16</v>
      </c>
      <c r="E87" s="30" t="s">
        <v>18</v>
      </c>
    </row>
    <row r="88" spans="2:9" s="1" customFormat="1" hidden="1" outlineLevel="2" x14ac:dyDescent="0.3">
      <c r="B88" s="11" t="s">
        <v>68</v>
      </c>
      <c r="C88" s="124">
        <f>'CELKEM Q+'!$G$29</f>
        <v>2544573</v>
      </c>
      <c r="D88" s="125">
        <f>'CELKEM Q+'!$G$64</f>
        <v>118365</v>
      </c>
      <c r="E88" s="126">
        <f>'CELKEM Q+'!$G$109</f>
        <v>2426208</v>
      </c>
      <c r="G88" s="34"/>
      <c r="H88" s="34"/>
      <c r="I88" s="34"/>
    </row>
    <row r="89" spans="2:9" s="1" customFormat="1" hidden="1" outlineLevel="2" x14ac:dyDescent="0.3">
      <c r="B89" s="11" t="s">
        <v>69</v>
      </c>
      <c r="C89" s="124">
        <f>'CELKEM Q+'!$H$29</f>
        <v>1811326</v>
      </c>
      <c r="D89" s="125">
        <f>'CELKEM Q+'!$H$64</f>
        <v>95050</v>
      </c>
      <c r="E89" s="126">
        <f>'CELKEM Q+'!$H$109</f>
        <v>1716276</v>
      </c>
      <c r="G89" s="34"/>
      <c r="H89" s="34"/>
      <c r="I89" s="34"/>
    </row>
    <row r="90" spans="2:9" s="1" customFormat="1" hidden="1" outlineLevel="2" x14ac:dyDescent="0.3">
      <c r="B90" s="11" t="s">
        <v>70</v>
      </c>
      <c r="C90" s="124">
        <f>'CELKEM Q+'!$I$29</f>
        <v>2368927</v>
      </c>
      <c r="D90" s="125">
        <f>'CELKEM Q+'!$I$64</f>
        <v>114442</v>
      </c>
      <c r="E90" s="126">
        <f>'CELKEM Q+'!$I$109</f>
        <v>2254485</v>
      </c>
      <c r="G90" s="34"/>
      <c r="H90" s="34"/>
      <c r="I90" s="34"/>
    </row>
    <row r="91" spans="2:9" s="1" customFormat="1" hidden="1" outlineLevel="2" x14ac:dyDescent="0.3">
      <c r="B91" s="35" t="s">
        <v>71</v>
      </c>
      <c r="C91" s="127">
        <f>'CELKEM Q+'!$J$29</f>
        <v>1956868</v>
      </c>
      <c r="D91" s="128">
        <f>'CELKEM Q+'!$J$64</f>
        <v>116481</v>
      </c>
      <c r="E91" s="129">
        <f>'CELKEM Q+'!$J$109</f>
        <v>1840387</v>
      </c>
      <c r="G91" s="34"/>
      <c r="H91" s="34"/>
      <c r="I91" s="34"/>
    </row>
    <row r="92" spans="2:9" s="1" customFormat="1" hidden="1" outlineLevel="2" x14ac:dyDescent="0.3">
      <c r="B92" s="11" t="s">
        <v>72</v>
      </c>
      <c r="C92" s="124">
        <f>'CELKEM Q+'!$K$29</f>
        <v>1870954</v>
      </c>
      <c r="D92" s="125">
        <f>'CELKEM Q+'!$K$64</f>
        <v>111181</v>
      </c>
      <c r="E92" s="126">
        <f>'CELKEM Q+'!$K$109</f>
        <v>1759773</v>
      </c>
      <c r="G92" s="34"/>
      <c r="H92" s="34"/>
      <c r="I92" s="34"/>
    </row>
    <row r="93" spans="2:9" s="1" customFormat="1" hidden="1" outlineLevel="2" x14ac:dyDescent="0.3">
      <c r="B93" s="11" t="s">
        <v>73</v>
      </c>
      <c r="C93" s="124">
        <f>'CELKEM Q+'!$L$29</f>
        <v>2300298</v>
      </c>
      <c r="D93" s="125">
        <f>'CELKEM Q+'!$L$64</f>
        <v>119099</v>
      </c>
      <c r="E93" s="126">
        <f>'CELKEM Q+'!$L$109</f>
        <v>2181199</v>
      </c>
      <c r="G93" s="34"/>
      <c r="H93" s="34"/>
      <c r="I93" s="34"/>
    </row>
    <row r="94" spans="2:9" s="1" customFormat="1" hidden="1" outlineLevel="2" x14ac:dyDescent="0.3">
      <c r="B94" s="11" t="s">
        <v>74</v>
      </c>
      <c r="C94" s="124">
        <f>'CELKEM Q+'!$M$29</f>
        <v>2628603</v>
      </c>
      <c r="D94" s="125">
        <f>'CELKEM Q+'!$M$64</f>
        <v>134050</v>
      </c>
      <c r="E94" s="126">
        <f>'CELKEM Q+'!$M$109</f>
        <v>2494553</v>
      </c>
      <c r="G94" s="34"/>
      <c r="H94" s="34"/>
      <c r="I94" s="34"/>
    </row>
    <row r="95" spans="2:9" s="1" customFormat="1" hidden="1" outlineLevel="2" x14ac:dyDescent="0.3">
      <c r="B95" s="35" t="s">
        <v>75</v>
      </c>
      <c r="C95" s="127">
        <f>'CELKEM Q+'!$N$29</f>
        <v>2117544</v>
      </c>
      <c r="D95" s="128">
        <f>'CELKEM Q+'!$N$64</f>
        <v>118318</v>
      </c>
      <c r="E95" s="129">
        <f>'CELKEM Q+'!$N$109</f>
        <v>1999226</v>
      </c>
      <c r="G95" s="34"/>
      <c r="H95" s="34"/>
      <c r="I95" s="34"/>
    </row>
    <row r="96" spans="2:9" s="1" customFormat="1" hidden="1" outlineLevel="2" x14ac:dyDescent="0.3">
      <c r="B96" s="11" t="s">
        <v>76</v>
      </c>
      <c r="C96" s="124">
        <f>'CELKEM Q+'!$O$29</f>
        <v>2499076</v>
      </c>
      <c r="D96" s="125">
        <f>'CELKEM Q+'!$O$64</f>
        <v>146493</v>
      </c>
      <c r="E96" s="126">
        <f>'CELKEM Q+'!$O$109</f>
        <v>2352583</v>
      </c>
      <c r="G96" s="34"/>
      <c r="H96" s="34"/>
      <c r="I96" s="34"/>
    </row>
    <row r="97" spans="2:9" s="1" customFormat="1" hidden="1" outlineLevel="2" x14ac:dyDescent="0.3">
      <c r="B97" s="11" t="s">
        <v>77</v>
      </c>
      <c r="C97" s="124">
        <f>'CELKEM Q+'!$P$29</f>
        <v>3132754</v>
      </c>
      <c r="D97" s="125">
        <f>'CELKEM Q+'!$P$64</f>
        <v>171534</v>
      </c>
      <c r="E97" s="126">
        <f>'CELKEM Q+'!$P$109</f>
        <v>2961220</v>
      </c>
      <c r="G97" s="34"/>
      <c r="H97" s="34"/>
      <c r="I97" s="34"/>
    </row>
    <row r="98" spans="2:9" s="1" customFormat="1" x14ac:dyDescent="0.3">
      <c r="B98" s="11" t="s">
        <v>78</v>
      </c>
      <c r="C98" s="124">
        <f>'CELKEM Q+'!$Q$29</f>
        <v>2537471</v>
      </c>
      <c r="D98" s="125">
        <f>'CELKEM Q+'!$Q$64</f>
        <v>168759</v>
      </c>
      <c r="E98" s="126">
        <f>'CELKEM Q+'!$Q$109</f>
        <v>2368712</v>
      </c>
      <c r="G98" s="34"/>
      <c r="H98" s="34"/>
      <c r="I98" s="34"/>
    </row>
    <row r="99" spans="2:9" s="1" customFormat="1" x14ac:dyDescent="0.3">
      <c r="B99" s="11" t="s">
        <v>79</v>
      </c>
      <c r="C99" s="124">
        <f>'CELKEM Q+'!$R$29</f>
        <v>2334176</v>
      </c>
      <c r="D99" s="125">
        <f>'CELKEM Q+'!$R$64</f>
        <v>193059</v>
      </c>
      <c r="E99" s="126">
        <f>'CELKEM Q+'!$R$109</f>
        <v>2141117</v>
      </c>
      <c r="G99" s="34"/>
      <c r="H99" s="34"/>
      <c r="I99" s="34"/>
    </row>
    <row r="100" spans="2:9" s="1" customFormat="1" x14ac:dyDescent="0.3">
      <c r="B100" s="8" t="s">
        <v>80</v>
      </c>
      <c r="C100" s="130">
        <f>'CELKEM Q+'!$S$29</f>
        <v>2818373</v>
      </c>
      <c r="D100" s="131">
        <f>'CELKEM Q+'!$S$64</f>
        <v>146362</v>
      </c>
      <c r="E100" s="132">
        <f>'CELKEM Q+'!$S$109</f>
        <v>2672011</v>
      </c>
      <c r="G100" s="34"/>
      <c r="H100" s="34"/>
      <c r="I100" s="34"/>
    </row>
    <row r="101" spans="2:9" s="1" customFormat="1" x14ac:dyDescent="0.3">
      <c r="B101" s="11" t="s">
        <v>81</v>
      </c>
      <c r="C101" s="124">
        <f>'CELKEM Q+'!$T$29</f>
        <v>2888155</v>
      </c>
      <c r="D101" s="125">
        <f>'CELKEM Q+'!$T$64</f>
        <v>140234</v>
      </c>
      <c r="E101" s="126">
        <f>'CELKEM Q+'!$T$109</f>
        <v>2747921</v>
      </c>
      <c r="G101" s="34"/>
      <c r="H101" s="34"/>
      <c r="I101" s="34"/>
    </row>
    <row r="102" spans="2:9" s="1" customFormat="1" x14ac:dyDescent="0.3">
      <c r="B102" s="11" t="s">
        <v>82</v>
      </c>
      <c r="C102" s="124">
        <f>'CELKEM Q+'!$U$29</f>
        <v>3664429</v>
      </c>
      <c r="D102" s="125">
        <f>'CELKEM Q+'!$U$64</f>
        <v>132395</v>
      </c>
      <c r="E102" s="126">
        <f>'CELKEM Q+'!$U$109</f>
        <v>3532034</v>
      </c>
      <c r="G102" s="34"/>
      <c r="H102" s="34"/>
      <c r="I102" s="34"/>
    </row>
    <row r="103" spans="2:9" s="1" customFormat="1" x14ac:dyDescent="0.3">
      <c r="B103" s="11" t="s">
        <v>83</v>
      </c>
      <c r="C103" s="124">
        <f>'CELKEM Q+'!$V$29</f>
        <v>2622720</v>
      </c>
      <c r="D103" s="125">
        <f>'CELKEM Q+'!$V$64</f>
        <v>144774</v>
      </c>
      <c r="E103" s="126">
        <f>'CELKEM Q+'!$V$109</f>
        <v>2477946</v>
      </c>
      <c r="G103" s="34"/>
      <c r="H103" s="34"/>
      <c r="I103" s="34"/>
    </row>
    <row r="104" spans="2:9" s="1" customFormat="1" x14ac:dyDescent="0.3">
      <c r="B104" s="8" t="s">
        <v>84</v>
      </c>
      <c r="C104" s="130">
        <f>'CELKEM Q+'!$W$29</f>
        <v>3252282</v>
      </c>
      <c r="D104" s="131">
        <f>'CELKEM Q+'!$W$64</f>
        <v>162097</v>
      </c>
      <c r="E104" s="132">
        <f>'CELKEM Q+'!$W$109</f>
        <v>3090185</v>
      </c>
      <c r="G104" s="34"/>
      <c r="H104" s="34"/>
      <c r="I104" s="34"/>
    </row>
    <row r="105" spans="2:9" s="1" customFormat="1" x14ac:dyDescent="0.3">
      <c r="B105" s="11" t="s">
        <v>1</v>
      </c>
      <c r="C105" s="124">
        <f>'CELKEM Q+'!$X$29</f>
        <v>3521059</v>
      </c>
      <c r="D105" s="125">
        <f>'CELKEM Q+'!$X$64</f>
        <v>140044</v>
      </c>
      <c r="E105" s="126">
        <f>'CELKEM Q+'!$X$109</f>
        <v>3381015</v>
      </c>
      <c r="G105" s="34"/>
      <c r="H105" s="34"/>
      <c r="I105" s="34"/>
    </row>
    <row r="106" spans="2:9" s="1" customFormat="1" x14ac:dyDescent="0.3"/>
    <row r="107" spans="2:9" s="1" customFormat="1" collapsed="1" x14ac:dyDescent="0.3">
      <c r="B107" s="28" t="s">
        <v>85</v>
      </c>
      <c r="C107" s="28"/>
      <c r="D107" s="29"/>
      <c r="E107" s="30"/>
    </row>
    <row r="108" spans="2:9" s="1" customFormat="1" hidden="1" outlineLevel="2" x14ac:dyDescent="0.3">
      <c r="B108" s="11" t="s">
        <v>86</v>
      </c>
      <c r="C108" s="42">
        <f t="shared" ref="C108:E121" si="1">IFERROR(C92/C88-1,"-")</f>
        <v>-0.26472771659527949</v>
      </c>
      <c r="D108" s="43">
        <f t="shared" si="1"/>
        <v>-6.0693617201030725E-2</v>
      </c>
      <c r="E108" s="44">
        <f t="shared" si="1"/>
        <v>-0.2746817255569185</v>
      </c>
    </row>
    <row r="109" spans="2:9" s="1" customFormat="1" hidden="1" outlineLevel="2" x14ac:dyDescent="0.3">
      <c r="B109" s="11" t="s">
        <v>87</v>
      </c>
      <c r="C109" s="42">
        <f t="shared" si="1"/>
        <v>0.26995250992918995</v>
      </c>
      <c r="D109" s="43">
        <f t="shared" si="1"/>
        <v>0.25301420305102584</v>
      </c>
      <c r="E109" s="44">
        <f t="shared" si="1"/>
        <v>0.27089057937068395</v>
      </c>
    </row>
    <row r="110" spans="2:9" s="1" customFormat="1" hidden="1" outlineLevel="2" x14ac:dyDescent="0.3">
      <c r="B110" s="11" t="s">
        <v>88</v>
      </c>
      <c r="C110" s="42">
        <f t="shared" si="1"/>
        <v>0.1096175610307959</v>
      </c>
      <c r="D110" s="43">
        <f t="shared" si="1"/>
        <v>0.17133569843239371</v>
      </c>
      <c r="E110" s="44">
        <f t="shared" si="1"/>
        <v>0.10648462952736426</v>
      </c>
    </row>
    <row r="111" spans="2:9" s="1" customFormat="1" hidden="1" outlineLevel="2" x14ac:dyDescent="0.3">
      <c r="B111" s="35" t="s">
        <v>89</v>
      </c>
      <c r="C111" s="45">
        <f t="shared" si="1"/>
        <v>8.2108757463456916E-2</v>
      </c>
      <c r="D111" s="46">
        <f t="shared" si="1"/>
        <v>1.5770812407173596E-2</v>
      </c>
      <c r="E111" s="47">
        <f t="shared" si="1"/>
        <v>8.6307390782482063E-2</v>
      </c>
    </row>
    <row r="112" spans="2:9" s="1" customFormat="1" hidden="1" outlineLevel="2" x14ac:dyDescent="0.3">
      <c r="B112" s="11" t="s">
        <v>90</v>
      </c>
      <c r="C112" s="42">
        <f t="shared" si="1"/>
        <v>0.3357228451367591</v>
      </c>
      <c r="D112" s="43">
        <f t="shared" si="1"/>
        <v>0.31760822442683545</v>
      </c>
      <c r="E112" s="44">
        <f t="shared" si="1"/>
        <v>0.33686731186351881</v>
      </c>
    </row>
    <row r="113" spans="2:5" s="1" customFormat="1" hidden="1" outlineLevel="2" x14ac:dyDescent="0.3">
      <c r="B113" s="11" t="s">
        <v>91</v>
      </c>
      <c r="C113" s="42">
        <f t="shared" si="1"/>
        <v>0.36189050288267</v>
      </c>
      <c r="D113" s="43">
        <f t="shared" si="1"/>
        <v>0.44026398206534068</v>
      </c>
      <c r="E113" s="44">
        <f t="shared" si="1"/>
        <v>0.35761111205350815</v>
      </c>
    </row>
    <row r="114" spans="2:5" s="1" customFormat="1" x14ac:dyDescent="0.3">
      <c r="B114" s="11" t="s">
        <v>92</v>
      </c>
      <c r="C114" s="42">
        <f t="shared" si="1"/>
        <v>-3.4669366199460372E-2</v>
      </c>
      <c r="D114" s="43">
        <f t="shared" si="1"/>
        <v>0.25892577396493843</v>
      </c>
      <c r="E114" s="44">
        <f t="shared" si="1"/>
        <v>-5.0446312425512674E-2</v>
      </c>
    </row>
    <row r="115" spans="2:5" s="1" customFormat="1" x14ac:dyDescent="0.3">
      <c r="B115" s="11" t="s">
        <v>93</v>
      </c>
      <c r="C115" s="42">
        <f t="shared" si="1"/>
        <v>0.10230342321104069</v>
      </c>
      <c r="D115" s="43">
        <f t="shared" si="1"/>
        <v>0.63169593806521407</v>
      </c>
      <c r="E115" s="44">
        <f t="shared" si="1"/>
        <v>7.0972966538050297E-2</v>
      </c>
    </row>
    <row r="116" spans="2:5" s="1" customFormat="1" x14ac:dyDescent="0.3">
      <c r="B116" s="8" t="s">
        <v>94</v>
      </c>
      <c r="C116" s="48">
        <f t="shared" si="1"/>
        <v>0.12776602232185019</v>
      </c>
      <c r="D116" s="49">
        <f t="shared" si="1"/>
        <v>-8.9424068044208216E-4</v>
      </c>
      <c r="E116" s="50">
        <f t="shared" si="1"/>
        <v>0.13577756874040148</v>
      </c>
    </row>
    <row r="117" spans="2:5" s="1" customFormat="1" x14ac:dyDescent="0.3">
      <c r="B117" s="11" t="s">
        <v>95</v>
      </c>
      <c r="C117" s="42">
        <f t="shared" si="1"/>
        <v>-7.8077946752282523E-2</v>
      </c>
      <c r="D117" s="43">
        <f t="shared" si="1"/>
        <v>-0.18247111359847024</v>
      </c>
      <c r="E117" s="44">
        <f t="shared" si="1"/>
        <v>-7.2030784609046217E-2</v>
      </c>
    </row>
    <row r="118" spans="2:5" s="1" customFormat="1" x14ac:dyDescent="0.3">
      <c r="B118" s="11" t="s">
        <v>96</v>
      </c>
      <c r="C118" s="42">
        <f t="shared" si="1"/>
        <v>0.44412645504125958</v>
      </c>
      <c r="D118" s="43">
        <f t="shared" si="1"/>
        <v>-0.21547887816353495</v>
      </c>
      <c r="E118" s="44">
        <f t="shared" si="1"/>
        <v>0.49112006862801394</v>
      </c>
    </row>
    <row r="119" spans="2:5" s="1" customFormat="1" x14ac:dyDescent="0.3">
      <c r="B119" s="11" t="s">
        <v>97</v>
      </c>
      <c r="C119" s="42">
        <f t="shared" si="1"/>
        <v>0.12361707086355089</v>
      </c>
      <c r="D119" s="43">
        <f t="shared" si="1"/>
        <v>-0.25010489021490845</v>
      </c>
      <c r="E119" s="44">
        <f t="shared" si="1"/>
        <v>0.15731461662300572</v>
      </c>
    </row>
    <row r="120" spans="2:5" s="1" customFormat="1" x14ac:dyDescent="0.3">
      <c r="B120" s="8" t="s">
        <v>98</v>
      </c>
      <c r="C120" s="48">
        <f t="shared" si="1"/>
        <v>0.15395726541518817</v>
      </c>
      <c r="D120" s="49">
        <f t="shared" si="1"/>
        <v>0.10750741312635803</v>
      </c>
      <c r="E120" s="50">
        <f t="shared" si="1"/>
        <v>0.15650160122843815</v>
      </c>
    </row>
    <row r="121" spans="2:5" s="1" customFormat="1" x14ac:dyDescent="0.3">
      <c r="B121" s="11" t="s">
        <v>99</v>
      </c>
      <c r="C121" s="42">
        <f t="shared" si="1"/>
        <v>0.21913782328164522</v>
      </c>
      <c r="D121" s="43">
        <f t="shared" si="1"/>
        <v>-1.3548782748834531E-3</v>
      </c>
      <c r="E121" s="44">
        <f t="shared" si="1"/>
        <v>0.23039017497227898</v>
      </c>
    </row>
    <row r="122" spans="2:5" s="1" customFormat="1" x14ac:dyDescent="0.3"/>
    <row r="123" spans="2:5" s="1" customFormat="1" outlineLevel="1" x14ac:dyDescent="0.3"/>
    <row r="124" spans="2:5" s="1" customFormat="1" outlineLevel="1" x14ac:dyDescent="0.3"/>
    <row r="125" spans="2:5" s="1" customFormat="1" outlineLevel="1" x14ac:dyDescent="0.3"/>
    <row r="126" spans="2:5" s="1" customFormat="1" outlineLevel="1" x14ac:dyDescent="0.3"/>
    <row r="127" spans="2:5" s="1" customFormat="1" outlineLevel="1" x14ac:dyDescent="0.3"/>
    <row r="128" spans="2:5" s="1" customFormat="1" outlineLevel="1" x14ac:dyDescent="0.3"/>
    <row r="129" s="1" customFormat="1" outlineLevel="1" x14ac:dyDescent="0.3"/>
    <row r="130" s="1" customFormat="1" outlineLevel="1" x14ac:dyDescent="0.3"/>
    <row r="131" s="1" customFormat="1" outlineLevel="1" x14ac:dyDescent="0.3"/>
    <row r="132" s="1" customFormat="1" outlineLevel="1" x14ac:dyDescent="0.3"/>
    <row r="133" s="1" customFormat="1" outlineLevel="1" x14ac:dyDescent="0.3"/>
    <row r="134" s="1" customFormat="1" outlineLevel="1" x14ac:dyDescent="0.3"/>
    <row r="135" s="1" customFormat="1" outlineLevel="1" x14ac:dyDescent="0.3"/>
    <row r="136" s="1" customFormat="1" outlineLevel="1" x14ac:dyDescent="0.3"/>
    <row r="137" s="1" customFormat="1" outlineLevel="1" x14ac:dyDescent="0.3"/>
    <row r="138" s="1" customFormat="1" outlineLevel="1" x14ac:dyDescent="0.3"/>
    <row r="139" s="1" customFormat="1" outlineLevel="1" x14ac:dyDescent="0.3"/>
    <row r="140" s="1" customFormat="1" outlineLevel="1" x14ac:dyDescent="0.3"/>
    <row r="141" s="1" customFormat="1" outlineLevel="1" x14ac:dyDescent="0.3"/>
    <row r="142" s="1" customFormat="1" outlineLevel="1" x14ac:dyDescent="0.3"/>
    <row r="143" s="1" customFormat="1" outlineLevel="1" x14ac:dyDescent="0.3"/>
    <row r="144" s="1" customFormat="1" outlineLevel="1" x14ac:dyDescent="0.3"/>
    <row r="145" s="1" customFormat="1" outlineLevel="1" x14ac:dyDescent="0.3"/>
    <row r="146" s="1" customFormat="1" outlineLevel="1" x14ac:dyDescent="0.3"/>
    <row r="147" s="1" customFormat="1" outlineLevel="1" x14ac:dyDescent="0.3"/>
    <row r="148" s="1" customFormat="1" outlineLevel="1" x14ac:dyDescent="0.3"/>
    <row r="149" s="1" customFormat="1" outlineLevel="1" x14ac:dyDescent="0.3"/>
    <row r="150" s="1" customFormat="1" outlineLevel="1" x14ac:dyDescent="0.3"/>
    <row r="151" s="1" customFormat="1" outlineLevel="1" x14ac:dyDescent="0.3"/>
    <row r="152" s="1" customFormat="1" outlineLevel="1" x14ac:dyDescent="0.3"/>
    <row r="153" s="1" customFormat="1" outlineLevel="1" x14ac:dyDescent="0.3"/>
    <row r="154" s="1" customFormat="1" outlineLevel="1" x14ac:dyDescent="0.3"/>
    <row r="155" s="1" customFormat="1" outlineLevel="1" x14ac:dyDescent="0.3"/>
    <row r="156" s="1" customFormat="1" outlineLevel="1" x14ac:dyDescent="0.3"/>
    <row r="157" s="1" customFormat="1" outlineLevel="1" x14ac:dyDescent="0.3"/>
    <row r="158" s="1" customFormat="1" outlineLevel="1" x14ac:dyDescent="0.3"/>
    <row r="159" s="1" customFormat="1" outlineLevel="1" x14ac:dyDescent="0.3"/>
    <row r="160" s="1" customFormat="1" outlineLevel="1" x14ac:dyDescent="0.3"/>
    <row r="161" spans="2:15" s="1" customFormat="1" outlineLevel="1" x14ac:dyDescent="0.3"/>
    <row r="162" spans="2:15" s="1" customFormat="1" outlineLevel="1" x14ac:dyDescent="0.3"/>
    <row r="163" spans="2:15" s="1" customFormat="1" outlineLevel="1" x14ac:dyDescent="0.3"/>
    <row r="164" spans="2:15" s="1" customFormat="1" x14ac:dyDescent="0.3"/>
    <row r="165" spans="2:15" ht="20.149999999999999" customHeight="1" x14ac:dyDescent="0.2">
      <c r="B165" s="27" t="s">
        <v>117</v>
      </c>
    </row>
    <row r="167" spans="2:15" ht="47.3" customHeight="1" collapsed="1" x14ac:dyDescent="0.2">
      <c r="B167" s="52" t="s">
        <v>66</v>
      </c>
      <c r="C167" s="18" t="s">
        <v>102</v>
      </c>
      <c r="D167" s="18" t="s">
        <v>103</v>
      </c>
      <c r="E167" s="53" t="s">
        <v>104</v>
      </c>
      <c r="F167" s="53" t="s">
        <v>105</v>
      </c>
    </row>
    <row r="168" spans="2:15" hidden="1" outlineLevel="2" x14ac:dyDescent="0.2">
      <c r="B168" s="11" t="s">
        <v>68</v>
      </c>
      <c r="C168" s="125">
        <f>'ŽP Q+'!$G$90</f>
        <v>854414871</v>
      </c>
      <c r="D168" s="125">
        <f>'ŽP Q+'!$G$117</f>
        <v>1205565900</v>
      </c>
      <c r="E168" s="126">
        <f>'ŽP Q+'!$G$144</f>
        <v>152451110</v>
      </c>
      <c r="F168" s="126">
        <f>'ŽP Q+'!$G$63</f>
        <v>32246931</v>
      </c>
    </row>
    <row r="169" spans="2:15" hidden="1" outlineLevel="2" x14ac:dyDescent="0.2">
      <c r="B169" s="11" t="s">
        <v>69</v>
      </c>
      <c r="C169" s="125">
        <f>'ŽP Q+'!$H$90</f>
        <v>1519325751</v>
      </c>
      <c r="D169" s="125">
        <f>'ŽP Q+'!$H$117</f>
        <v>1221386508</v>
      </c>
      <c r="E169" s="126">
        <f>'ŽP Q+'!$H$144</f>
        <v>376013715</v>
      </c>
      <c r="F169" s="126">
        <f>'ŽP Q+'!$H$63</f>
        <v>86654200</v>
      </c>
    </row>
    <row r="170" spans="2:15" hidden="1" outlineLevel="2" x14ac:dyDescent="0.2">
      <c r="B170" s="11" t="s">
        <v>70</v>
      </c>
      <c r="C170" s="125">
        <f>'ŽP Q+'!$I$90</f>
        <v>713028593</v>
      </c>
      <c r="D170" s="125">
        <f>'ŽP Q+'!$I$117</f>
        <v>1386720564</v>
      </c>
      <c r="E170" s="126">
        <f>'ŽP Q+'!$I$144</f>
        <v>475147978</v>
      </c>
      <c r="F170" s="126">
        <f>'ŽP Q+'!$I$63</f>
        <v>138792528</v>
      </c>
    </row>
    <row r="171" spans="2:15" hidden="1" outlineLevel="2" x14ac:dyDescent="0.2">
      <c r="B171" s="35" t="s">
        <v>71</v>
      </c>
      <c r="C171" s="128">
        <f>'ŽP Q+'!$J$90</f>
        <v>813405992</v>
      </c>
      <c r="D171" s="128">
        <f>'ŽP Q+'!$J$117</f>
        <v>1318022970</v>
      </c>
      <c r="E171" s="129">
        <f>'ŽP Q+'!$J$144</f>
        <v>634074170</v>
      </c>
      <c r="F171" s="129">
        <f>'ŽP Q+'!$J$63</f>
        <v>254447391</v>
      </c>
    </row>
    <row r="172" spans="2:15" hidden="1" outlineLevel="2" x14ac:dyDescent="0.2">
      <c r="B172" s="11" t="s">
        <v>72</v>
      </c>
      <c r="C172" s="125">
        <f>'ŽP Q+'!$K$90</f>
        <v>1154240006</v>
      </c>
      <c r="D172" s="125">
        <f>'ŽP Q+'!$K$117</f>
        <v>1166924703</v>
      </c>
      <c r="E172" s="126">
        <f>'ŽP Q+'!$K$144</f>
        <v>162353254</v>
      </c>
      <c r="F172" s="126">
        <f>'ŽP Q+'!$K$63</f>
        <v>35184630</v>
      </c>
    </row>
    <row r="173" spans="2:15" hidden="1" outlineLevel="2" x14ac:dyDescent="0.2">
      <c r="B173" s="11" t="s">
        <v>73</v>
      </c>
      <c r="C173" s="125">
        <f>'ŽP Q+'!$L$90</f>
        <v>1172791915</v>
      </c>
      <c r="D173" s="125">
        <f>'ŽP Q+'!$L$117</f>
        <v>1730989877</v>
      </c>
      <c r="E173" s="126">
        <f>'ŽP Q+'!$L$144</f>
        <v>205018576</v>
      </c>
      <c r="F173" s="126">
        <f>'ŽP Q+'!$L$63</f>
        <v>107671191</v>
      </c>
    </row>
    <row r="174" spans="2:15" hidden="1" outlineLevel="2" x14ac:dyDescent="0.2">
      <c r="B174" s="11" t="s">
        <v>74</v>
      </c>
      <c r="C174" s="125">
        <f>'ŽP Q+'!$M$90</f>
        <v>409398360</v>
      </c>
      <c r="D174" s="125">
        <f>'ŽP Q+'!$M$117</f>
        <v>898088381</v>
      </c>
      <c r="E174" s="126">
        <f>'ŽP Q+'!$M$144</f>
        <v>434710218</v>
      </c>
      <c r="F174" s="126">
        <f>'ŽP Q+'!$M$63</f>
        <v>104153194</v>
      </c>
    </row>
    <row r="175" spans="2:15" hidden="1" outlineLevel="2" x14ac:dyDescent="0.2">
      <c r="B175" s="35" t="s">
        <v>75</v>
      </c>
      <c r="C175" s="128">
        <f>'ŽP Q+'!$N$90</f>
        <v>387044898</v>
      </c>
      <c r="D175" s="128">
        <f>'ŽP Q+'!$N$117</f>
        <v>1068604039</v>
      </c>
      <c r="E175" s="129">
        <f>'ŽP Q+'!$N$144</f>
        <v>528160530</v>
      </c>
      <c r="F175" s="129">
        <f>'ŽP Q+'!$N$63</f>
        <v>179898935</v>
      </c>
      <c r="L175" s="54"/>
      <c r="M175" s="54"/>
      <c r="N175" s="54"/>
      <c r="O175" s="54"/>
    </row>
    <row r="176" spans="2:15" hidden="1" outlineLevel="2" x14ac:dyDescent="0.2">
      <c r="B176" s="11" t="s">
        <v>76</v>
      </c>
      <c r="C176" s="125">
        <f>'ŽP Q+'!$O$90</f>
        <v>1112856770</v>
      </c>
      <c r="D176" s="125">
        <f>'ŽP Q+'!$O$117</f>
        <v>813333000</v>
      </c>
      <c r="E176" s="126">
        <f>'ŽP Q+'!$O$144</f>
        <v>261698892</v>
      </c>
      <c r="F176" s="126">
        <f>'ŽP Q+'!$O$63</f>
        <v>126964430</v>
      </c>
    </row>
    <row r="177" spans="2:15" hidden="1" outlineLevel="2" x14ac:dyDescent="0.2">
      <c r="B177" s="11" t="s">
        <v>77</v>
      </c>
      <c r="C177" s="125">
        <f>'ŽP Q+'!$P$90</f>
        <v>247662583</v>
      </c>
      <c r="D177" s="125">
        <f>'ŽP Q+'!$P$117</f>
        <v>1625475000</v>
      </c>
      <c r="E177" s="126">
        <f>'ŽP Q+'!$P$144</f>
        <v>492555831</v>
      </c>
      <c r="F177" s="126">
        <f>'ŽP Q+'!$P$63</f>
        <v>163975194</v>
      </c>
    </row>
    <row r="178" spans="2:15" x14ac:dyDescent="0.2">
      <c r="B178" s="11" t="s">
        <v>78</v>
      </c>
      <c r="C178" s="125">
        <f>'ŽP Q+'!$Q$90</f>
        <v>699490603</v>
      </c>
      <c r="D178" s="125">
        <f>'ŽP Q+'!$Q$117</f>
        <v>1158303000</v>
      </c>
      <c r="E178" s="126">
        <f>'ŽP Q+'!$Q$144</f>
        <v>505851697</v>
      </c>
      <c r="F178" s="126">
        <f>'ŽP Q+'!$Q$63</f>
        <v>220011060</v>
      </c>
    </row>
    <row r="179" spans="2:15" x14ac:dyDescent="0.2">
      <c r="B179" s="11" t="s">
        <v>79</v>
      </c>
      <c r="C179" s="125">
        <f>'ŽP Q+'!$R$90</f>
        <v>550405911</v>
      </c>
      <c r="D179" s="125">
        <f>'ŽP Q+'!$R$117</f>
        <v>1050158000</v>
      </c>
      <c r="E179" s="126">
        <f>'ŽP Q+'!$R$144</f>
        <v>658673745</v>
      </c>
      <c r="F179" s="126">
        <f>'ŽP Q+'!$R$63</f>
        <v>305531525</v>
      </c>
    </row>
    <row r="180" spans="2:15" x14ac:dyDescent="0.2">
      <c r="B180" s="8" t="s">
        <v>80</v>
      </c>
      <c r="C180" s="131">
        <f>'ŽP Q+'!$S$90</f>
        <v>757810422</v>
      </c>
      <c r="D180" s="131">
        <f>'ŽP Q+'!$S$117</f>
        <v>1257177619</v>
      </c>
      <c r="E180" s="132">
        <f>'ŽP Q+'!$S$144</f>
        <v>336660118</v>
      </c>
      <c r="F180" s="132">
        <f>'ŽP Q+'!$S$63</f>
        <v>258592115</v>
      </c>
    </row>
    <row r="181" spans="2:15" x14ac:dyDescent="0.2">
      <c r="B181" s="11" t="s">
        <v>81</v>
      </c>
      <c r="C181" s="125">
        <f>'ŽP Q+'!$T$90</f>
        <v>540175975</v>
      </c>
      <c r="D181" s="125">
        <f>'ŽP Q+'!$T$117</f>
        <v>1260978381</v>
      </c>
      <c r="E181" s="126">
        <f>'ŽP Q+'!$T$144</f>
        <v>410448160</v>
      </c>
      <c r="F181" s="126">
        <f>'ŽP Q+'!$T$63</f>
        <v>313546763</v>
      </c>
    </row>
    <row r="182" spans="2:15" x14ac:dyDescent="0.2">
      <c r="B182" s="11" t="s">
        <v>82</v>
      </c>
      <c r="C182" s="125">
        <f>'ŽP Q+'!$U$90</f>
        <v>325928661</v>
      </c>
      <c r="D182" s="125">
        <f>'ŽP Q+'!$U$117</f>
        <v>857209000</v>
      </c>
      <c r="E182" s="126">
        <f>'ŽP Q+'!$U$144</f>
        <v>524763507</v>
      </c>
      <c r="F182" s="126">
        <f>'ŽP Q+'!$U$63</f>
        <v>252492881</v>
      </c>
    </row>
    <row r="183" spans="2:15" x14ac:dyDescent="0.2">
      <c r="B183" s="11" t="s">
        <v>83</v>
      </c>
      <c r="C183" s="125">
        <f>'ŽP Q+'!$V$90</f>
        <v>233193263</v>
      </c>
      <c r="D183" s="125">
        <f>'ŽP Q+'!$V$117</f>
        <v>1253210481</v>
      </c>
      <c r="E183" s="126">
        <f>'ŽP Q+'!$V$144</f>
        <v>690898161</v>
      </c>
      <c r="F183" s="126">
        <f>'ŽP Q+'!$V$63</f>
        <v>449103790</v>
      </c>
    </row>
    <row r="184" spans="2:15" x14ac:dyDescent="0.2">
      <c r="B184" s="8" t="s">
        <v>84</v>
      </c>
      <c r="C184" s="131">
        <f>'ŽP Q+'!$W$90</f>
        <v>737523168</v>
      </c>
      <c r="D184" s="131">
        <f>'ŽP Q+'!$W$117</f>
        <v>1345541705</v>
      </c>
      <c r="E184" s="132">
        <f>'ŽP Q+'!$W$144</f>
        <v>386632503</v>
      </c>
      <c r="F184" s="132">
        <f>'ŽP Q+'!$W$63</f>
        <v>258727780</v>
      </c>
    </row>
    <row r="185" spans="2:15" x14ac:dyDescent="0.2">
      <c r="B185" s="11" t="s">
        <v>1</v>
      </c>
      <c r="C185" s="125">
        <f>'ŽP Q+'!$X$90</f>
        <v>702722832</v>
      </c>
      <c r="D185" s="125">
        <f>'ŽP Q+'!$X$117</f>
        <v>1006596295</v>
      </c>
      <c r="E185" s="126">
        <f>'ŽP Q+'!$X$144</f>
        <v>531314613</v>
      </c>
      <c r="F185" s="126">
        <f>'ŽP Q+'!$X$63</f>
        <v>308242220</v>
      </c>
    </row>
    <row r="187" spans="2:15" collapsed="1" x14ac:dyDescent="0.2">
      <c r="B187" s="52" t="s">
        <v>85</v>
      </c>
      <c r="C187" s="18"/>
      <c r="D187" s="18"/>
      <c r="E187" s="53"/>
      <c r="F187" s="53"/>
      <c r="L187" s="54"/>
      <c r="M187" s="54"/>
      <c r="N187" s="54"/>
      <c r="O187" s="54"/>
    </row>
    <row r="188" spans="2:15" hidden="1" outlineLevel="2" x14ac:dyDescent="0.2">
      <c r="B188" s="11" t="s">
        <v>86</v>
      </c>
      <c r="C188" s="43">
        <f t="shared" ref="C188:F201" si="2">IFERROR(C172/C168-1,"-")</f>
        <v>0.35091282370716126</v>
      </c>
      <c r="D188" s="43">
        <f t="shared" si="2"/>
        <v>-3.2052330776774607E-2</v>
      </c>
      <c r="E188" s="44">
        <f t="shared" si="2"/>
        <v>6.495291506896872E-2</v>
      </c>
      <c r="F188" s="44">
        <f t="shared" si="2"/>
        <v>9.1100111201279921E-2</v>
      </c>
    </row>
    <row r="189" spans="2:15" hidden="1" outlineLevel="2" x14ac:dyDescent="0.2">
      <c r="B189" s="11" t="s">
        <v>87</v>
      </c>
      <c r="C189" s="43">
        <f t="shared" si="2"/>
        <v>-0.22808396143612786</v>
      </c>
      <c r="D189" s="43">
        <f t="shared" si="2"/>
        <v>0.4172335011580135</v>
      </c>
      <c r="E189" s="44">
        <f t="shared" si="2"/>
        <v>-0.45475771807951204</v>
      </c>
      <c r="F189" s="44">
        <f t="shared" si="2"/>
        <v>0.24253863055685709</v>
      </c>
    </row>
    <row r="190" spans="2:15" hidden="1" outlineLevel="2" x14ac:dyDescent="0.2">
      <c r="B190" s="11" t="s">
        <v>88</v>
      </c>
      <c r="C190" s="43">
        <f t="shared" si="2"/>
        <v>-0.4258317772678718</v>
      </c>
      <c r="D190" s="43">
        <f t="shared" si="2"/>
        <v>-0.35236528229634012</v>
      </c>
      <c r="E190" s="44">
        <f t="shared" si="2"/>
        <v>-8.5105613140165737E-2</v>
      </c>
      <c r="F190" s="44">
        <f t="shared" si="2"/>
        <v>-0.24957636047957854</v>
      </c>
    </row>
    <row r="191" spans="2:15" hidden="1" outlineLevel="2" x14ac:dyDescent="0.2">
      <c r="B191" s="35" t="s">
        <v>89</v>
      </c>
      <c r="C191" s="46">
        <f t="shared" si="2"/>
        <v>-0.52416763362126795</v>
      </c>
      <c r="D191" s="46">
        <f t="shared" si="2"/>
        <v>-0.18923716557079429</v>
      </c>
      <c r="E191" s="47">
        <f t="shared" si="2"/>
        <v>-0.16703667332797989</v>
      </c>
      <c r="F191" s="47">
        <f t="shared" si="2"/>
        <v>-0.29298180542161656</v>
      </c>
    </row>
    <row r="192" spans="2:15" hidden="1" outlineLevel="2" x14ac:dyDescent="0.2">
      <c r="B192" s="11" t="s">
        <v>90</v>
      </c>
      <c r="C192" s="43">
        <f t="shared" si="2"/>
        <v>-3.5853233109994997E-2</v>
      </c>
      <c r="D192" s="43">
        <f t="shared" si="2"/>
        <v>-0.30301158428728536</v>
      </c>
      <c r="E192" s="44">
        <f t="shared" si="2"/>
        <v>0.61191035936982208</v>
      </c>
      <c r="F192" s="44">
        <f t="shared" si="2"/>
        <v>2.6085196860106246</v>
      </c>
    </row>
    <row r="193" spans="2:6" hidden="1" outlineLevel="2" x14ac:dyDescent="0.2">
      <c r="B193" s="11" t="s">
        <v>91</v>
      </c>
      <c r="C193" s="43">
        <f t="shared" si="2"/>
        <v>-0.78882649186748532</v>
      </c>
      <c r="D193" s="43">
        <f t="shared" si="2"/>
        <v>-6.0956380162585977E-2</v>
      </c>
      <c r="E193" s="44">
        <f t="shared" si="2"/>
        <v>1.4024936696467933</v>
      </c>
      <c r="F193" s="44">
        <f t="shared" si="2"/>
        <v>0.52292542208435311</v>
      </c>
    </row>
    <row r="194" spans="2:6" x14ac:dyDescent="0.2">
      <c r="B194" s="11" t="s">
        <v>92</v>
      </c>
      <c r="C194" s="43">
        <f t="shared" si="2"/>
        <v>0.70858183945827236</v>
      </c>
      <c r="D194" s="43">
        <f t="shared" si="2"/>
        <v>0.28974277421366623</v>
      </c>
      <c r="E194" s="44">
        <f t="shared" si="2"/>
        <v>0.16365264963705095</v>
      </c>
      <c r="F194" s="44">
        <f t="shared" si="2"/>
        <v>1.112379386080085</v>
      </c>
    </row>
    <row r="195" spans="2:6" x14ac:dyDescent="0.2">
      <c r="B195" s="11" t="s">
        <v>93</v>
      </c>
      <c r="C195" s="43">
        <f t="shared" si="2"/>
        <v>0.42207251366481002</v>
      </c>
      <c r="D195" s="43">
        <f t="shared" si="2"/>
        <v>-1.7261809170459275E-2</v>
      </c>
      <c r="E195" s="44">
        <f t="shared" si="2"/>
        <v>0.24710898976112428</v>
      </c>
      <c r="F195" s="44">
        <f t="shared" si="2"/>
        <v>0.69835093798637549</v>
      </c>
    </row>
    <row r="196" spans="2:6" x14ac:dyDescent="0.2">
      <c r="B196" s="8" t="s">
        <v>94</v>
      </c>
      <c r="C196" s="49">
        <f t="shared" si="2"/>
        <v>-0.31904047094937471</v>
      </c>
      <c r="D196" s="49">
        <f t="shared" si="2"/>
        <v>0.54571082078312316</v>
      </c>
      <c r="E196" s="50">
        <f t="shared" si="2"/>
        <v>0.28644074656609542</v>
      </c>
      <c r="F196" s="50">
        <f t="shared" si="2"/>
        <v>1.0367288302715965</v>
      </c>
    </row>
    <row r="197" spans="2:6" x14ac:dyDescent="0.2">
      <c r="B197" s="11" t="s">
        <v>95</v>
      </c>
      <c r="C197" s="43">
        <f t="shared" si="2"/>
        <v>1.1810964274728573</v>
      </c>
      <c r="D197" s="43">
        <f t="shared" si="2"/>
        <v>-0.22424006459650259</v>
      </c>
      <c r="E197" s="44">
        <f t="shared" si="2"/>
        <v>-0.16669718604955464</v>
      </c>
      <c r="F197" s="44">
        <f t="shared" si="2"/>
        <v>0.912159731916524</v>
      </c>
    </row>
    <row r="198" spans="2:6" x14ac:dyDescent="0.2">
      <c r="B198" s="11" t="s">
        <v>96</v>
      </c>
      <c r="C198" s="43">
        <f t="shared" si="2"/>
        <v>-0.53404854961289594</v>
      </c>
      <c r="D198" s="43">
        <f t="shared" si="2"/>
        <v>-0.25994407335559</v>
      </c>
      <c r="E198" s="44">
        <f t="shared" si="2"/>
        <v>3.7386076022198234E-2</v>
      </c>
      <c r="F198" s="44">
        <f t="shared" si="2"/>
        <v>0.14763721878345581</v>
      </c>
    </row>
    <row r="199" spans="2:6" x14ac:dyDescent="0.2">
      <c r="B199" s="11" t="s">
        <v>97</v>
      </c>
      <c r="C199" s="43">
        <f t="shared" si="2"/>
        <v>-0.57632492976624294</v>
      </c>
      <c r="D199" s="43">
        <f t="shared" si="2"/>
        <v>0.19335422003165248</v>
      </c>
      <c r="E199" s="44">
        <f t="shared" si="2"/>
        <v>4.8923182751120509E-2</v>
      </c>
      <c r="F199" s="44">
        <f t="shared" si="2"/>
        <v>0.46990982354439526</v>
      </c>
    </row>
    <row r="200" spans="2:6" x14ac:dyDescent="0.2">
      <c r="B200" s="8" t="s">
        <v>98</v>
      </c>
      <c r="C200" s="49">
        <f t="shared" si="2"/>
        <v>-2.6770882810582375E-2</v>
      </c>
      <c r="D200" s="49">
        <f t="shared" si="2"/>
        <v>7.0287670305718253E-2</v>
      </c>
      <c r="E200" s="50">
        <f t="shared" si="2"/>
        <v>0.14843571402776012</v>
      </c>
      <c r="F200" s="50">
        <f t="shared" si="2"/>
        <v>5.2462929892516108E-4</v>
      </c>
    </row>
    <row r="201" spans="2:6" x14ac:dyDescent="0.2">
      <c r="B201" s="11" t="s">
        <v>99</v>
      </c>
      <c r="C201" s="43">
        <f t="shared" si="2"/>
        <v>0.30091463619795378</v>
      </c>
      <c r="D201" s="43">
        <f t="shared" si="2"/>
        <v>-0.20173389951242948</v>
      </c>
      <c r="E201" s="44">
        <f t="shared" si="2"/>
        <v>0.29447434482347301</v>
      </c>
      <c r="F201" s="44">
        <f t="shared" si="2"/>
        <v>-1.6917868802874603E-2</v>
      </c>
    </row>
    <row r="203" spans="2:6" outlineLevel="1" x14ac:dyDescent="0.2"/>
    <row r="204" spans="2:6" outlineLevel="1" x14ac:dyDescent="0.2"/>
    <row r="205" spans="2:6" outlineLevel="1" x14ac:dyDescent="0.2"/>
    <row r="206" spans="2:6" outlineLevel="1" x14ac:dyDescent="0.2"/>
    <row r="207" spans="2:6" outlineLevel="1" x14ac:dyDescent="0.2"/>
    <row r="208" spans="2:6" outlineLevel="1" x14ac:dyDescent="0.2"/>
    <row r="209" outlineLevel="1" x14ac:dyDescent="0.2"/>
    <row r="210" outlineLevel="1" x14ac:dyDescent="0.2"/>
    <row r="211" outlineLevel="1" x14ac:dyDescent="0.2"/>
    <row r="212" outlineLevel="1" x14ac:dyDescent="0.2"/>
    <row r="213" outlineLevel="1" x14ac:dyDescent="0.2"/>
    <row r="214" outlineLevel="1" x14ac:dyDescent="0.2"/>
    <row r="215" outlineLevel="1" x14ac:dyDescent="0.2"/>
    <row r="216" outlineLevel="1" x14ac:dyDescent="0.2"/>
    <row r="217" outlineLevel="1" x14ac:dyDescent="0.2"/>
    <row r="218" outlineLevel="1" x14ac:dyDescent="0.2"/>
    <row r="219" outlineLevel="1" x14ac:dyDescent="0.2"/>
    <row r="220" outlineLevel="1" x14ac:dyDescent="0.2"/>
    <row r="221" outlineLevel="1" x14ac:dyDescent="0.2"/>
    <row r="222" outlineLevel="1" x14ac:dyDescent="0.2"/>
    <row r="223" outlineLevel="1" x14ac:dyDescent="0.2"/>
    <row r="224" outlineLevel="1" x14ac:dyDescent="0.2"/>
    <row r="225" outlineLevel="1" x14ac:dyDescent="0.2"/>
    <row r="226" outlineLevel="1" x14ac:dyDescent="0.2"/>
    <row r="227" outlineLevel="1" x14ac:dyDescent="0.2"/>
    <row r="228" outlineLevel="1" x14ac:dyDescent="0.2"/>
    <row r="229" outlineLevel="1" x14ac:dyDescent="0.2"/>
    <row r="230" outlineLevel="1" x14ac:dyDescent="0.2"/>
    <row r="231" outlineLevel="1" x14ac:dyDescent="0.2"/>
    <row r="232" outlineLevel="1" x14ac:dyDescent="0.2"/>
    <row r="233" outlineLevel="1" x14ac:dyDescent="0.2"/>
    <row r="234" outlineLevel="1" x14ac:dyDescent="0.2"/>
    <row r="235" outlineLevel="1" x14ac:dyDescent="0.2"/>
    <row r="236" outlineLevel="1" x14ac:dyDescent="0.2"/>
    <row r="237" outlineLevel="1" x14ac:dyDescent="0.2"/>
    <row r="238" outlineLevel="1" x14ac:dyDescent="0.2"/>
    <row r="239" outlineLevel="1" x14ac:dyDescent="0.2"/>
    <row r="240" outlineLevel="1" x14ac:dyDescent="0.2"/>
    <row r="241" spans="2:6" outlineLevel="1" x14ac:dyDescent="0.2"/>
    <row r="242" spans="2:6" outlineLevel="1" x14ac:dyDescent="0.2"/>
    <row r="243" spans="2:6" outlineLevel="1" x14ac:dyDescent="0.2"/>
    <row r="245" spans="2:6" ht="20.149999999999999" customHeight="1" x14ac:dyDescent="0.2">
      <c r="B245" s="27" t="s">
        <v>118</v>
      </c>
    </row>
    <row r="247" spans="2:6" ht="47.3" customHeight="1" collapsed="1" x14ac:dyDescent="0.2">
      <c r="B247" s="52" t="s">
        <v>66</v>
      </c>
      <c r="C247" s="18" t="s">
        <v>102</v>
      </c>
      <c r="D247" s="18" t="s">
        <v>103</v>
      </c>
      <c r="E247" s="53" t="s">
        <v>104</v>
      </c>
      <c r="F247" s="53" t="s">
        <v>105</v>
      </c>
    </row>
    <row r="248" spans="2:6" hidden="1" outlineLevel="2" x14ac:dyDescent="0.2">
      <c r="B248" s="11" t="s">
        <v>68</v>
      </c>
      <c r="C248" s="125">
        <f>'ŽP Q+'!$G$91</f>
        <v>14695</v>
      </c>
      <c r="D248" s="125">
        <f>'ŽP Q+'!$G$118</f>
        <v>21186</v>
      </c>
      <c r="E248" s="126">
        <f>'ŽP Q+'!$G$145</f>
        <v>70325</v>
      </c>
      <c r="F248" s="126">
        <f>'ŽP Q+'!$G$64</f>
        <v>12159</v>
      </c>
    </row>
    <row r="249" spans="2:6" hidden="1" outlineLevel="2" x14ac:dyDescent="0.2">
      <c r="B249" s="11" t="s">
        <v>69</v>
      </c>
      <c r="C249" s="125">
        <f>'ŽP Q+'!$H$91</f>
        <v>10666</v>
      </c>
      <c r="D249" s="125">
        <f>'ŽP Q+'!$H$118</f>
        <v>15360</v>
      </c>
      <c r="E249" s="126">
        <f>'ŽP Q+'!$H$145</f>
        <v>58241</v>
      </c>
      <c r="F249" s="126">
        <f>'ŽP Q+'!$H$64</f>
        <v>10783</v>
      </c>
    </row>
    <row r="250" spans="2:6" hidden="1" outlineLevel="2" x14ac:dyDescent="0.2">
      <c r="B250" s="11" t="s">
        <v>70</v>
      </c>
      <c r="C250" s="125">
        <f>'ŽP Q+'!$I$91</f>
        <v>11090</v>
      </c>
      <c r="D250" s="125">
        <f>'ŽP Q+'!$I$118</f>
        <v>17452</v>
      </c>
      <c r="E250" s="126">
        <f>'ŽP Q+'!$I$145</f>
        <v>57554</v>
      </c>
      <c r="F250" s="126">
        <f>'ŽP Q+'!$I$64</f>
        <v>28346</v>
      </c>
    </row>
    <row r="251" spans="2:6" hidden="1" outlineLevel="2" x14ac:dyDescent="0.2">
      <c r="B251" s="35" t="s">
        <v>71</v>
      </c>
      <c r="C251" s="128">
        <f>'ŽP Q+'!$J$91</f>
        <v>11029</v>
      </c>
      <c r="D251" s="128">
        <f>'ŽP Q+'!$J$118</f>
        <v>19333</v>
      </c>
      <c r="E251" s="129">
        <f>'ŽP Q+'!$J$145</f>
        <v>80229</v>
      </c>
      <c r="F251" s="129">
        <f>'ŽP Q+'!$J$64</f>
        <v>5890</v>
      </c>
    </row>
    <row r="252" spans="2:6" hidden="1" outlineLevel="2" x14ac:dyDescent="0.2">
      <c r="B252" s="11" t="s">
        <v>72</v>
      </c>
      <c r="C252" s="125">
        <f>'ŽP Q+'!$K$91</f>
        <v>9862</v>
      </c>
      <c r="D252" s="125">
        <f>'ŽP Q+'!$K$118</f>
        <v>19597</v>
      </c>
      <c r="E252" s="126">
        <f>'ŽP Q+'!$K$145</f>
        <v>65873</v>
      </c>
      <c r="F252" s="126">
        <f>'ŽP Q+'!$K$64</f>
        <v>15849</v>
      </c>
    </row>
    <row r="253" spans="2:6" hidden="1" outlineLevel="2" x14ac:dyDescent="0.2">
      <c r="B253" s="11" t="s">
        <v>73</v>
      </c>
      <c r="C253" s="125">
        <f>'ŽP Q+'!$L$91</f>
        <v>10961</v>
      </c>
      <c r="D253" s="125">
        <f>'ŽP Q+'!$L$118</f>
        <v>21180</v>
      </c>
      <c r="E253" s="126">
        <f>'ŽP Q+'!$L$145</f>
        <v>69771</v>
      </c>
      <c r="F253" s="126">
        <f>'ŽP Q+'!$L$64</f>
        <v>17187</v>
      </c>
    </row>
    <row r="254" spans="2:6" hidden="1" outlineLevel="2" x14ac:dyDescent="0.2">
      <c r="B254" s="11" t="s">
        <v>74</v>
      </c>
      <c r="C254" s="125">
        <f>'ŽP Q+'!$M$91</f>
        <v>17754</v>
      </c>
      <c r="D254" s="125">
        <f>'ŽP Q+'!$M$118</f>
        <v>21494</v>
      </c>
      <c r="E254" s="126">
        <f>'ŽP Q+'!$M$145</f>
        <v>84968</v>
      </c>
      <c r="F254" s="126">
        <f>'ŽP Q+'!$M$64</f>
        <v>9834</v>
      </c>
    </row>
    <row r="255" spans="2:6" hidden="1" outlineLevel="2" x14ac:dyDescent="0.2">
      <c r="B255" s="35" t="s">
        <v>75</v>
      </c>
      <c r="C255" s="128">
        <f>'ŽP Q+'!$N$91</f>
        <v>10497</v>
      </c>
      <c r="D255" s="128">
        <f>'ŽP Q+'!$N$118</f>
        <v>21745</v>
      </c>
      <c r="E255" s="129">
        <f>'ŽP Q+'!$N$145</f>
        <v>76762</v>
      </c>
      <c r="F255" s="129">
        <f>'ŽP Q+'!$N$64</f>
        <v>9314</v>
      </c>
    </row>
    <row r="256" spans="2:6" hidden="1" outlineLevel="2" x14ac:dyDescent="0.2">
      <c r="B256" s="11" t="s">
        <v>76</v>
      </c>
      <c r="C256" s="125">
        <f>'ŽP Q+'!$O$91</f>
        <v>20874</v>
      </c>
      <c r="D256" s="125">
        <f>'ŽP Q+'!$O$118</f>
        <v>24512</v>
      </c>
      <c r="E256" s="126">
        <f>'ŽP Q+'!$O$145</f>
        <v>89217</v>
      </c>
      <c r="F256" s="126">
        <f>'ŽP Q+'!$O$64</f>
        <v>11890</v>
      </c>
    </row>
    <row r="257" spans="2:6" hidden="1" outlineLevel="2" x14ac:dyDescent="0.2">
      <c r="B257" s="11" t="s">
        <v>77</v>
      </c>
      <c r="C257" s="125">
        <f>'ŽP Q+'!$P$91</f>
        <v>19138</v>
      </c>
      <c r="D257" s="125">
        <f>'ŽP Q+'!$P$118</f>
        <v>24505</v>
      </c>
      <c r="E257" s="126">
        <f>'ŽP Q+'!$P$145</f>
        <v>115422</v>
      </c>
      <c r="F257" s="126">
        <f>'ŽP Q+'!$P$64</f>
        <v>12469</v>
      </c>
    </row>
    <row r="258" spans="2:6" x14ac:dyDescent="0.2">
      <c r="B258" s="11" t="s">
        <v>78</v>
      </c>
      <c r="C258" s="125">
        <f>'ŽP Q+'!$Q$91</f>
        <v>24822</v>
      </c>
      <c r="D258" s="125">
        <f>'ŽP Q+'!$Q$118</f>
        <v>23731</v>
      </c>
      <c r="E258" s="126">
        <f>'ŽP Q+'!$Q$145</f>
        <v>109473</v>
      </c>
      <c r="F258" s="126">
        <f>'ŽP Q+'!$Q$64</f>
        <v>10733</v>
      </c>
    </row>
    <row r="259" spans="2:6" x14ac:dyDescent="0.2">
      <c r="B259" s="11" t="s">
        <v>79</v>
      </c>
      <c r="C259" s="125">
        <f>'ŽP Q+'!$R$91</f>
        <v>30217</v>
      </c>
      <c r="D259" s="125">
        <f>'ŽP Q+'!$R$118</f>
        <v>27614</v>
      </c>
      <c r="E259" s="126">
        <f>'ŽP Q+'!$R$145</f>
        <v>124448</v>
      </c>
      <c r="F259" s="126">
        <f>'ŽP Q+'!$R$64</f>
        <v>10780</v>
      </c>
    </row>
    <row r="260" spans="2:6" x14ac:dyDescent="0.2">
      <c r="B260" s="8" t="s">
        <v>80</v>
      </c>
      <c r="C260" s="131">
        <f>'ŽP Q+'!$S$91</f>
        <v>15340</v>
      </c>
      <c r="D260" s="131">
        <f>'ŽP Q+'!$S$118</f>
        <v>29866</v>
      </c>
      <c r="E260" s="132">
        <f>'ŽP Q+'!$S$145</f>
        <v>88929</v>
      </c>
      <c r="F260" s="132">
        <f>'ŽP Q+'!$S$64</f>
        <v>12227</v>
      </c>
    </row>
    <row r="261" spans="2:6" x14ac:dyDescent="0.2">
      <c r="B261" s="11" t="s">
        <v>81</v>
      </c>
      <c r="C261" s="125">
        <f>'ŽP Q+'!$T$91</f>
        <v>16131</v>
      </c>
      <c r="D261" s="125">
        <f>'ŽP Q+'!$T$118</f>
        <v>34402</v>
      </c>
      <c r="E261" s="126">
        <f>'ŽP Q+'!$T$145</f>
        <v>77022</v>
      </c>
      <c r="F261" s="126">
        <f>'ŽP Q+'!$T$64</f>
        <v>12679</v>
      </c>
    </row>
    <row r="262" spans="2:6" x14ac:dyDescent="0.2">
      <c r="B262" s="11" t="s">
        <v>82</v>
      </c>
      <c r="C262" s="125">
        <f>'ŽP Q+'!$U$91</f>
        <v>16328</v>
      </c>
      <c r="D262" s="125">
        <f>'ŽP Q+'!$U$118</f>
        <v>3721</v>
      </c>
      <c r="E262" s="126">
        <f>'ŽP Q+'!$U$145</f>
        <v>100087</v>
      </c>
      <c r="F262" s="126">
        <f>'ŽP Q+'!$U$64</f>
        <v>12259</v>
      </c>
    </row>
    <row r="263" spans="2:6" x14ac:dyDescent="0.2">
      <c r="B263" s="11" t="s">
        <v>83</v>
      </c>
      <c r="C263" s="125">
        <f>'ŽP Q+'!$V$91</f>
        <v>12323</v>
      </c>
      <c r="D263" s="125">
        <f>'ŽP Q+'!$V$118</f>
        <v>28852</v>
      </c>
      <c r="E263" s="126">
        <f>'ŽP Q+'!$V$145</f>
        <v>91471</v>
      </c>
      <c r="F263" s="126">
        <f>'ŽP Q+'!$V$64</f>
        <v>12128</v>
      </c>
    </row>
    <row r="264" spans="2:6" x14ac:dyDescent="0.2">
      <c r="B264" s="8" t="s">
        <v>84</v>
      </c>
      <c r="C264" s="131">
        <f>'ŽP Q+'!$W$91</f>
        <v>28268</v>
      </c>
      <c r="D264" s="131">
        <f>'ŽP Q+'!$W$118</f>
        <v>28451</v>
      </c>
      <c r="E264" s="132">
        <f>'ŽP Q+'!$W$145</f>
        <v>94751</v>
      </c>
      <c r="F264" s="132">
        <f>'ŽP Q+'!$W$64</f>
        <v>10627</v>
      </c>
    </row>
    <row r="265" spans="2:6" x14ac:dyDescent="0.2">
      <c r="B265" s="11" t="s">
        <v>1</v>
      </c>
      <c r="C265" s="125">
        <f>'ŽP Q+'!$X$91</f>
        <v>24748</v>
      </c>
      <c r="D265" s="125">
        <f>'ŽP Q+'!$X$118</f>
        <v>-1473</v>
      </c>
      <c r="E265" s="126">
        <f>'ŽP Q+'!$X$145</f>
        <v>104841</v>
      </c>
      <c r="F265" s="126">
        <f>'ŽP Q+'!$X$64</f>
        <v>11928</v>
      </c>
    </row>
    <row r="267" spans="2:6" collapsed="1" x14ac:dyDescent="0.2">
      <c r="B267" s="52" t="s">
        <v>85</v>
      </c>
      <c r="C267" s="18"/>
      <c r="D267" s="18"/>
      <c r="E267" s="53"/>
      <c r="F267" s="53"/>
    </row>
    <row r="268" spans="2:6" hidden="1" outlineLevel="2" x14ac:dyDescent="0.2">
      <c r="B268" s="11" t="s">
        <v>86</v>
      </c>
      <c r="C268" s="43">
        <f t="shared" ref="C268:F281" si="3">IFERROR(C252/C248-1,"-")</f>
        <v>-0.32888737665872747</v>
      </c>
      <c r="D268" s="43">
        <f t="shared" si="3"/>
        <v>-7.5002360049089001E-2</v>
      </c>
      <c r="E268" s="44">
        <f t="shared" si="3"/>
        <v>-6.3306078919303288E-2</v>
      </c>
      <c r="F268" s="44">
        <f t="shared" si="3"/>
        <v>0.30347890451517401</v>
      </c>
    </row>
    <row r="269" spans="2:6" hidden="1" outlineLevel="2" x14ac:dyDescent="0.2">
      <c r="B269" s="11" t="s">
        <v>87</v>
      </c>
      <c r="C269" s="43">
        <f t="shared" si="3"/>
        <v>2.7657978623663926E-2</v>
      </c>
      <c r="D269" s="43">
        <f t="shared" si="3"/>
        <v>0.37890625</v>
      </c>
      <c r="E269" s="44">
        <f t="shared" si="3"/>
        <v>0.19797050188011878</v>
      </c>
      <c r="F269" s="44">
        <f t="shared" si="3"/>
        <v>0.5938978020958916</v>
      </c>
    </row>
    <row r="270" spans="2:6" hidden="1" outlineLevel="2" x14ac:dyDescent="0.2">
      <c r="B270" s="11" t="s">
        <v>88</v>
      </c>
      <c r="C270" s="43">
        <f t="shared" si="3"/>
        <v>0.60090171325518482</v>
      </c>
      <c r="D270" s="43">
        <f t="shared" si="3"/>
        <v>0.23160669264267697</v>
      </c>
      <c r="E270" s="44">
        <f t="shared" si="3"/>
        <v>0.47631789276158032</v>
      </c>
      <c r="F270" s="44">
        <f t="shared" si="3"/>
        <v>-0.65307274394976367</v>
      </c>
    </row>
    <row r="271" spans="2:6" hidden="1" outlineLevel="2" x14ac:dyDescent="0.2">
      <c r="B271" s="35" t="s">
        <v>89</v>
      </c>
      <c r="C271" s="46">
        <f t="shared" si="3"/>
        <v>-4.8236467494786495E-2</v>
      </c>
      <c r="D271" s="46">
        <f t="shared" si="3"/>
        <v>0.12476077173744371</v>
      </c>
      <c r="E271" s="47">
        <f t="shared" si="3"/>
        <v>-4.3213800496079924E-2</v>
      </c>
      <c r="F271" s="47">
        <f t="shared" si="3"/>
        <v>0.58132427843803058</v>
      </c>
    </row>
    <row r="272" spans="2:6" hidden="1" outlineLevel="2" x14ac:dyDescent="0.2">
      <c r="B272" s="11" t="s">
        <v>90</v>
      </c>
      <c r="C272" s="43">
        <f t="shared" si="3"/>
        <v>1.1166092070573921</v>
      </c>
      <c r="D272" s="43">
        <f t="shared" si="3"/>
        <v>0.25080369444302697</v>
      </c>
      <c r="E272" s="44">
        <f t="shared" si="3"/>
        <v>0.3543788805732242</v>
      </c>
      <c r="F272" s="44">
        <f t="shared" si="3"/>
        <v>-0.24979493974383238</v>
      </c>
    </row>
    <row r="273" spans="2:6" hidden="1" outlineLevel="2" x14ac:dyDescent="0.2">
      <c r="B273" s="11" t="s">
        <v>91</v>
      </c>
      <c r="C273" s="43">
        <f t="shared" si="3"/>
        <v>0.74600857585986691</v>
      </c>
      <c r="D273" s="43">
        <f t="shared" si="3"/>
        <v>0.15698772426817742</v>
      </c>
      <c r="E273" s="44">
        <f t="shared" si="3"/>
        <v>0.65429763082082815</v>
      </c>
      <c r="F273" s="44">
        <f t="shared" si="3"/>
        <v>-0.27450980392156865</v>
      </c>
    </row>
    <row r="274" spans="2:6" x14ac:dyDescent="0.2">
      <c r="B274" s="11" t="s">
        <v>92</v>
      </c>
      <c r="C274" s="43">
        <f t="shared" si="3"/>
        <v>0.39810746873943903</v>
      </c>
      <c r="D274" s="43">
        <f t="shared" si="3"/>
        <v>0.10407555596910756</v>
      </c>
      <c r="E274" s="44">
        <f t="shared" si="3"/>
        <v>0.28840269277845776</v>
      </c>
      <c r="F274" s="44">
        <f t="shared" si="3"/>
        <v>9.1417531014846398E-2</v>
      </c>
    </row>
    <row r="275" spans="2:6" x14ac:dyDescent="0.2">
      <c r="B275" s="11" t="s">
        <v>93</v>
      </c>
      <c r="C275" s="43">
        <f t="shared" si="3"/>
        <v>1.8786319900924076</v>
      </c>
      <c r="D275" s="43">
        <f t="shared" si="3"/>
        <v>0.26990112669579203</v>
      </c>
      <c r="E275" s="44">
        <f t="shared" si="3"/>
        <v>0.62121883223469943</v>
      </c>
      <c r="F275" s="44">
        <f t="shared" si="3"/>
        <v>0.15739746617994421</v>
      </c>
    </row>
    <row r="276" spans="2:6" x14ac:dyDescent="0.2">
      <c r="B276" s="8" t="s">
        <v>94</v>
      </c>
      <c r="C276" s="49">
        <f t="shared" si="3"/>
        <v>-0.26511449650282648</v>
      </c>
      <c r="D276" s="49">
        <f t="shared" si="3"/>
        <v>0.21842362924281988</v>
      </c>
      <c r="E276" s="50">
        <f t="shared" si="3"/>
        <v>-3.2280843337032517E-3</v>
      </c>
      <c r="F276" s="50">
        <f t="shared" si="3"/>
        <v>2.8343145500420608E-2</v>
      </c>
    </row>
    <row r="277" spans="2:6" x14ac:dyDescent="0.2">
      <c r="B277" s="11" t="s">
        <v>95</v>
      </c>
      <c r="C277" s="43">
        <f t="shared" si="3"/>
        <v>-0.15712195631727455</v>
      </c>
      <c r="D277" s="43">
        <f t="shared" si="3"/>
        <v>0.40387675984492954</v>
      </c>
      <c r="E277" s="44">
        <f t="shared" si="3"/>
        <v>-0.33269220772469721</v>
      </c>
      <c r="F277" s="44">
        <f t="shared" si="3"/>
        <v>1.6841767583607448E-2</v>
      </c>
    </row>
    <row r="278" spans="2:6" x14ac:dyDescent="0.2">
      <c r="B278" s="11" t="s">
        <v>96</v>
      </c>
      <c r="C278" s="43">
        <f t="shared" si="3"/>
        <v>-0.3421964386431392</v>
      </c>
      <c r="D278" s="43">
        <f t="shared" si="3"/>
        <v>-0.84320087649066622</v>
      </c>
      <c r="E278" s="44">
        <f t="shared" si="3"/>
        <v>-8.5738035862724105E-2</v>
      </c>
      <c r="F278" s="44">
        <f t="shared" si="3"/>
        <v>0.14217832851951928</v>
      </c>
    </row>
    <row r="279" spans="2:6" x14ac:dyDescent="0.2">
      <c r="B279" s="11" t="s">
        <v>97</v>
      </c>
      <c r="C279" s="43">
        <f t="shared" si="3"/>
        <v>-0.59218320812787506</v>
      </c>
      <c r="D279" s="43">
        <f t="shared" si="3"/>
        <v>4.4832331426088112E-2</v>
      </c>
      <c r="E279" s="44">
        <f t="shared" si="3"/>
        <v>-0.26498617896631527</v>
      </c>
      <c r="F279" s="44">
        <f t="shared" si="3"/>
        <v>0.12504638218923936</v>
      </c>
    </row>
    <row r="280" spans="2:6" x14ac:dyDescent="0.2">
      <c r="B280" s="8" t="s">
        <v>98</v>
      </c>
      <c r="C280" s="49">
        <f t="shared" si="3"/>
        <v>0.84276401564537151</v>
      </c>
      <c r="D280" s="49">
        <f t="shared" si="3"/>
        <v>-4.7378289693966402E-2</v>
      </c>
      <c r="E280" s="50">
        <f t="shared" si="3"/>
        <v>6.5467957584140146E-2</v>
      </c>
      <c r="F280" s="50">
        <f t="shared" si="3"/>
        <v>-0.13085793735176254</v>
      </c>
    </row>
    <row r="281" spans="2:6" x14ac:dyDescent="0.2">
      <c r="B281" s="11" t="s">
        <v>99</v>
      </c>
      <c r="C281" s="43">
        <f t="shared" si="3"/>
        <v>0.53418882896286646</v>
      </c>
      <c r="D281" s="43">
        <f t="shared" si="3"/>
        <v>-1.0428172780652287</v>
      </c>
      <c r="E281" s="44">
        <f t="shared" si="3"/>
        <v>0.36118251928020562</v>
      </c>
      <c r="F281" s="44">
        <f t="shared" si="3"/>
        <v>-5.9231800615190511E-2</v>
      </c>
    </row>
    <row r="283" spans="2:6" outlineLevel="1" x14ac:dyDescent="0.2"/>
    <row r="284" spans="2:6" outlineLevel="1" x14ac:dyDescent="0.2"/>
    <row r="285" spans="2:6" outlineLevel="1" x14ac:dyDescent="0.2"/>
    <row r="286" spans="2:6" outlineLevel="1" x14ac:dyDescent="0.2"/>
    <row r="287" spans="2:6" outlineLevel="1" x14ac:dyDescent="0.2"/>
    <row r="288" spans="2:6" outlineLevel="1" x14ac:dyDescent="0.2"/>
    <row r="289" outlineLevel="1" x14ac:dyDescent="0.2"/>
    <row r="290" outlineLevel="1" x14ac:dyDescent="0.2"/>
    <row r="291" outlineLevel="1" x14ac:dyDescent="0.2"/>
    <row r="292" outlineLevel="1" x14ac:dyDescent="0.2"/>
    <row r="293" outlineLevel="1" x14ac:dyDescent="0.2"/>
    <row r="294" outlineLevel="1" x14ac:dyDescent="0.2"/>
    <row r="295" outlineLevel="1" x14ac:dyDescent="0.2"/>
    <row r="296" outlineLevel="1" x14ac:dyDescent="0.2"/>
    <row r="297" outlineLevel="1" x14ac:dyDescent="0.2"/>
    <row r="298" outlineLevel="1" x14ac:dyDescent="0.2"/>
    <row r="299" outlineLevel="1" x14ac:dyDescent="0.2"/>
    <row r="300" outlineLevel="1" x14ac:dyDescent="0.2"/>
    <row r="301" outlineLevel="1" x14ac:dyDescent="0.2"/>
    <row r="302" outlineLevel="1" x14ac:dyDescent="0.2"/>
    <row r="303" outlineLevel="1" x14ac:dyDescent="0.2"/>
    <row r="304" outlineLevel="1" x14ac:dyDescent="0.2"/>
    <row r="305" outlineLevel="1" x14ac:dyDescent="0.2"/>
    <row r="306" outlineLevel="1" x14ac:dyDescent="0.2"/>
    <row r="307" outlineLevel="1" x14ac:dyDescent="0.2"/>
    <row r="308" outlineLevel="1" x14ac:dyDescent="0.2"/>
    <row r="309" outlineLevel="1" x14ac:dyDescent="0.2"/>
    <row r="310" outlineLevel="1" x14ac:dyDescent="0.2"/>
    <row r="311" outlineLevel="1" x14ac:dyDescent="0.2"/>
    <row r="312" outlineLevel="1" x14ac:dyDescent="0.2"/>
    <row r="313" outlineLevel="1" x14ac:dyDescent="0.2"/>
    <row r="314" outlineLevel="1" x14ac:dyDescent="0.2"/>
    <row r="315" outlineLevel="1" x14ac:dyDescent="0.2"/>
    <row r="316" outlineLevel="1" x14ac:dyDescent="0.2"/>
    <row r="317" outlineLevel="1" x14ac:dyDescent="0.2"/>
    <row r="318" outlineLevel="1" x14ac:dyDescent="0.2"/>
    <row r="319" outlineLevel="1" x14ac:dyDescent="0.2"/>
    <row r="320" outlineLevel="1" x14ac:dyDescent="0.2"/>
    <row r="321" spans="2:8" outlineLevel="1" x14ac:dyDescent="0.2"/>
    <row r="322" spans="2:8" outlineLevel="1" x14ac:dyDescent="0.2"/>
    <row r="323" spans="2:8" outlineLevel="1" x14ac:dyDescent="0.2"/>
    <row r="325" spans="2:8" ht="20.149999999999999" customHeight="1" x14ac:dyDescent="0.2">
      <c r="B325" s="27" t="s">
        <v>119</v>
      </c>
    </row>
    <row r="327" spans="2:8" ht="59.1" customHeight="1" collapsed="1" x14ac:dyDescent="0.2">
      <c r="B327" s="52" t="s">
        <v>66</v>
      </c>
      <c r="C327" s="18" t="s">
        <v>108</v>
      </c>
      <c r="D327" s="18" t="s">
        <v>109</v>
      </c>
      <c r="E327" s="18" t="s">
        <v>110</v>
      </c>
      <c r="F327" s="18" t="s">
        <v>111</v>
      </c>
      <c r="G327" s="18" t="s">
        <v>112</v>
      </c>
      <c r="H327" s="53" t="s">
        <v>113</v>
      </c>
    </row>
    <row r="328" spans="2:8" hidden="1" outlineLevel="2" x14ac:dyDescent="0.2">
      <c r="B328" s="11" t="s">
        <v>68</v>
      </c>
      <c r="C328" s="125">
        <f>'NŽP Q+'!$G$140</f>
        <v>1776664802</v>
      </c>
      <c r="D328" s="125">
        <f>'NŽP Q+'!$G$174</f>
        <v>1421702708</v>
      </c>
      <c r="E328" s="125">
        <f>'NŽP Q+'!$G$242</f>
        <v>1875283203</v>
      </c>
      <c r="F328" s="125">
        <f>'NŽP Q+'!$G$276</f>
        <v>926025611</v>
      </c>
      <c r="G328" s="125">
        <f>'NŽP Q+'!$G$106</f>
        <v>48501247</v>
      </c>
      <c r="H328" s="126">
        <f>'NŽP Q+'!$G$446</f>
        <v>582560383</v>
      </c>
    </row>
    <row r="329" spans="2:8" hidden="1" outlineLevel="2" x14ac:dyDescent="0.2">
      <c r="B329" s="11" t="s">
        <v>69</v>
      </c>
      <c r="C329" s="125">
        <f>'NŽP Q+'!$H$140</f>
        <v>1931706952</v>
      </c>
      <c r="D329" s="125">
        <f>'NŽP Q+'!$H$174</f>
        <v>1527990848</v>
      </c>
      <c r="E329" s="125">
        <f>'NŽP Q+'!$H$242</f>
        <v>1438820056</v>
      </c>
      <c r="F329" s="125">
        <f>'NŽP Q+'!$H$276</f>
        <v>673976123</v>
      </c>
      <c r="G329" s="125">
        <f>'NŽP Q+'!$H$106</f>
        <v>75421011</v>
      </c>
      <c r="H329" s="126">
        <f>'NŽP Q+'!$H$446</f>
        <v>391194699</v>
      </c>
    </row>
    <row r="330" spans="2:8" hidden="1" outlineLevel="2" x14ac:dyDescent="0.2">
      <c r="B330" s="11" t="s">
        <v>70</v>
      </c>
      <c r="C330" s="125">
        <f>'NŽP Q+'!$I$140</f>
        <v>2133746681</v>
      </c>
      <c r="D330" s="125">
        <f>'NŽP Q+'!$I$174</f>
        <v>1831250626</v>
      </c>
      <c r="E330" s="125">
        <f>'NŽP Q+'!$I$242</f>
        <v>1166409033</v>
      </c>
      <c r="F330" s="125">
        <f>'NŽP Q+'!$I$276</f>
        <v>680071372</v>
      </c>
      <c r="G330" s="125">
        <f>'NŽP Q+'!$I$106</f>
        <v>117796131</v>
      </c>
      <c r="H330" s="126">
        <f>'NŽP Q+'!$I$446</f>
        <v>667124653</v>
      </c>
    </row>
    <row r="331" spans="2:8" hidden="1" outlineLevel="2" x14ac:dyDescent="0.2">
      <c r="B331" s="35" t="s">
        <v>71</v>
      </c>
      <c r="C331" s="128">
        <f>'NŽP Q+'!$J$140</f>
        <v>2158553467</v>
      </c>
      <c r="D331" s="128">
        <f>'NŽP Q+'!$J$174</f>
        <v>1793302639</v>
      </c>
      <c r="E331" s="128">
        <f>'NŽP Q+'!$J$242</f>
        <v>2021813412</v>
      </c>
      <c r="F331" s="128">
        <f>'NŽP Q+'!$J$276</f>
        <v>573999666</v>
      </c>
      <c r="G331" s="128">
        <f>'NŽP Q+'!$J$106</f>
        <v>152099171</v>
      </c>
      <c r="H331" s="129">
        <f>'NŽP Q+'!$J$446</f>
        <v>449828630</v>
      </c>
    </row>
    <row r="332" spans="2:8" hidden="1" outlineLevel="2" x14ac:dyDescent="0.2">
      <c r="B332" s="11" t="s">
        <v>72</v>
      </c>
      <c r="C332" s="125">
        <f>'NŽP Q+'!$K$140</f>
        <v>1838354071</v>
      </c>
      <c r="D332" s="125">
        <f>'NŽP Q+'!$K$174</f>
        <v>1505260857</v>
      </c>
      <c r="E332" s="125">
        <f>'NŽP Q+'!$K$242</f>
        <v>1843101423</v>
      </c>
      <c r="F332" s="125">
        <f>'NŽP Q+'!$K$276</f>
        <v>993413806</v>
      </c>
      <c r="G332" s="125">
        <f>'NŽP Q+'!$K$106</f>
        <v>45129629</v>
      </c>
      <c r="H332" s="126">
        <f>'NŽP Q+'!$K$446</f>
        <v>458536230</v>
      </c>
    </row>
    <row r="333" spans="2:8" hidden="1" outlineLevel="2" x14ac:dyDescent="0.2">
      <c r="B333" s="11" t="s">
        <v>73</v>
      </c>
      <c r="C333" s="125">
        <f>'NŽP Q+'!$L$140</f>
        <v>2275689550</v>
      </c>
      <c r="D333" s="125">
        <f>'NŽP Q+'!$L$174</f>
        <v>2029059418</v>
      </c>
      <c r="E333" s="125">
        <f>'NŽP Q+'!$L$242</f>
        <v>1608124037</v>
      </c>
      <c r="F333" s="125">
        <f>'NŽP Q+'!$L$276</f>
        <v>675037695</v>
      </c>
      <c r="G333" s="125">
        <f>'NŽP Q+'!$L$106</f>
        <v>90671832</v>
      </c>
      <c r="H333" s="126">
        <f>'NŽP Q+'!$L$446</f>
        <v>461524496</v>
      </c>
    </row>
    <row r="334" spans="2:8" hidden="1" outlineLevel="2" x14ac:dyDescent="0.2">
      <c r="B334" s="11" t="s">
        <v>74</v>
      </c>
      <c r="C334" s="125">
        <f>'NŽP Q+'!$M$140</f>
        <v>2154607766</v>
      </c>
      <c r="D334" s="125">
        <f>'NŽP Q+'!$M$174</f>
        <v>1900234138</v>
      </c>
      <c r="E334" s="125">
        <f>'NŽP Q+'!$M$242</f>
        <v>1690420277</v>
      </c>
      <c r="F334" s="125">
        <f>'NŽP Q+'!$M$276</f>
        <v>683144948</v>
      </c>
      <c r="G334" s="125">
        <f>'NŽP Q+'!$M$106</f>
        <v>186722979</v>
      </c>
      <c r="H334" s="126">
        <f>'NŽP Q+'!$M$446</f>
        <v>789320639</v>
      </c>
    </row>
    <row r="335" spans="2:8" hidden="1" outlineLevel="2" x14ac:dyDescent="0.2">
      <c r="B335" s="35" t="s">
        <v>75</v>
      </c>
      <c r="C335" s="128">
        <f>'NŽP Q+'!$N$140</f>
        <v>2146619923</v>
      </c>
      <c r="D335" s="128">
        <f>'NŽP Q+'!$N$174</f>
        <v>1956368152</v>
      </c>
      <c r="E335" s="128">
        <f>'NŽP Q+'!$N$242</f>
        <v>1819425451</v>
      </c>
      <c r="F335" s="128">
        <f>'NŽP Q+'!$N$276</f>
        <v>739808246</v>
      </c>
      <c r="G335" s="128">
        <f>'NŽP Q+'!$N$106</f>
        <v>205383828</v>
      </c>
      <c r="H335" s="129">
        <f>'NŽP Q+'!$N$446</f>
        <v>545672122</v>
      </c>
    </row>
    <row r="336" spans="2:8" hidden="1" outlineLevel="2" x14ac:dyDescent="0.2">
      <c r="B336" s="11" t="s">
        <v>76</v>
      </c>
      <c r="C336" s="125">
        <f>'NŽP Q+'!$O$140</f>
        <v>2522215553</v>
      </c>
      <c r="D336" s="125">
        <f>'NŽP Q+'!$O$174</f>
        <v>2249040055</v>
      </c>
      <c r="E336" s="125">
        <f>'NŽP Q+'!$O$242</f>
        <v>3937005373</v>
      </c>
      <c r="F336" s="125">
        <f>'NŽP Q+'!$O$276</f>
        <v>1425037618</v>
      </c>
      <c r="G336" s="125">
        <f>'NŽP Q+'!$O$106</f>
        <v>248103725</v>
      </c>
      <c r="H336" s="126">
        <f>'NŽP Q+'!$O$446</f>
        <v>788690258</v>
      </c>
    </row>
    <row r="337" spans="2:8" hidden="1" outlineLevel="2" x14ac:dyDescent="0.2">
      <c r="B337" s="11" t="s">
        <v>77</v>
      </c>
      <c r="C337" s="125">
        <f>'NŽP Q+'!$P$140</f>
        <v>2616988300</v>
      </c>
      <c r="D337" s="125">
        <f>'NŽP Q+'!$P$174</f>
        <v>2644384468</v>
      </c>
      <c r="E337" s="125">
        <f>'NŽP Q+'!$P$242</f>
        <v>2821340327</v>
      </c>
      <c r="F337" s="125">
        <f>'NŽP Q+'!$P$276</f>
        <v>901380054</v>
      </c>
      <c r="G337" s="125">
        <f>'NŽP Q+'!$P$106</f>
        <v>382103069</v>
      </c>
      <c r="H337" s="126">
        <f>'NŽP Q+'!$P$446</f>
        <v>641203217</v>
      </c>
    </row>
    <row r="338" spans="2:8" x14ac:dyDescent="0.2">
      <c r="B338" s="11" t="s">
        <v>78</v>
      </c>
      <c r="C338" s="125">
        <f>'NŽP Q+'!$Q$140</f>
        <v>2298340974</v>
      </c>
      <c r="D338" s="125">
        <f>'NŽP Q+'!$Q$174</f>
        <v>2233764436</v>
      </c>
      <c r="E338" s="125">
        <f>'NŽP Q+'!$Q$242</f>
        <v>2532117358</v>
      </c>
      <c r="F338" s="125">
        <f>'NŽP Q+'!$Q$276</f>
        <v>922267218</v>
      </c>
      <c r="G338" s="125">
        <f>'NŽP Q+'!$Q$106</f>
        <v>399560233</v>
      </c>
      <c r="H338" s="126">
        <f>'NŽP Q+'!$Q$446</f>
        <v>969577369</v>
      </c>
    </row>
    <row r="339" spans="2:8" x14ac:dyDescent="0.2">
      <c r="B339" s="11" t="s">
        <v>79</v>
      </c>
      <c r="C339" s="125">
        <f>'NŽP Q+'!$R$140</f>
        <v>2401724806</v>
      </c>
      <c r="D339" s="125">
        <f>'NŽP Q+'!$R$174</f>
        <v>2532232790</v>
      </c>
      <c r="E339" s="125">
        <f>'NŽP Q+'!$R$242</f>
        <v>2207064113</v>
      </c>
      <c r="F339" s="125">
        <f>'NŽP Q+'!$R$276</f>
        <v>646081559</v>
      </c>
      <c r="G339" s="125">
        <f>'NŽP Q+'!$R$106</f>
        <v>472287683</v>
      </c>
      <c r="H339" s="126">
        <f>'NŽP Q+'!$R$446</f>
        <v>774185420</v>
      </c>
    </row>
    <row r="340" spans="2:8" x14ac:dyDescent="0.2">
      <c r="B340" s="8" t="s">
        <v>80</v>
      </c>
      <c r="C340" s="131">
        <f>'NŽP Q+'!$S$140</f>
        <v>2837471234</v>
      </c>
      <c r="D340" s="131">
        <f>'NŽP Q+'!$S$174</f>
        <v>2923418146</v>
      </c>
      <c r="E340" s="131">
        <f>'NŽP Q+'!$S$242</f>
        <v>3955310196</v>
      </c>
      <c r="F340" s="131">
        <f>'NŽP Q+'!$S$276</f>
        <v>1521406149</v>
      </c>
      <c r="G340" s="131">
        <f>'NŽP Q+'!$S$106</f>
        <v>503906150</v>
      </c>
      <c r="H340" s="132">
        <f>'NŽP Q+'!$S$446</f>
        <v>862318856</v>
      </c>
    </row>
    <row r="341" spans="2:8" x14ac:dyDescent="0.2">
      <c r="B341" s="11" t="s">
        <v>81</v>
      </c>
      <c r="C341" s="125">
        <f>'NŽP Q+'!$T$140</f>
        <v>2638820522</v>
      </c>
      <c r="D341" s="125">
        <f>'NŽP Q+'!$T$174</f>
        <v>2828395033</v>
      </c>
      <c r="E341" s="125">
        <f>'NŽP Q+'!$T$242</f>
        <v>2827247899</v>
      </c>
      <c r="F341" s="125">
        <f>'NŽP Q+'!$T$276</f>
        <v>1054207405</v>
      </c>
      <c r="G341" s="125">
        <f>'NŽP Q+'!$T$106</f>
        <v>502731149</v>
      </c>
      <c r="H341" s="126">
        <f>'NŽP Q+'!$T$446</f>
        <v>856562830</v>
      </c>
    </row>
    <row r="342" spans="2:8" x14ac:dyDescent="0.2">
      <c r="B342" s="11" t="s">
        <v>82</v>
      </c>
      <c r="C342" s="125">
        <f>'NŽP Q+'!$U$140</f>
        <v>2532810768</v>
      </c>
      <c r="D342" s="125">
        <f>'NŽP Q+'!$U$174</f>
        <v>2945174913</v>
      </c>
      <c r="E342" s="125">
        <f>'NŽP Q+'!$U$242</f>
        <v>2634295970</v>
      </c>
      <c r="F342" s="125">
        <f>'NŽP Q+'!$U$276</f>
        <v>980128881</v>
      </c>
      <c r="G342" s="125">
        <f>'NŽP Q+'!$U$106</f>
        <v>365857281</v>
      </c>
      <c r="H342" s="126">
        <f>'NŽP Q+'!$U$446</f>
        <v>1039301446</v>
      </c>
    </row>
    <row r="343" spans="2:8" x14ac:dyDescent="0.2">
      <c r="B343" s="11" t="s">
        <v>83</v>
      </c>
      <c r="C343" s="125">
        <f>'NŽP Q+'!$V$140</f>
        <v>2848295632</v>
      </c>
      <c r="D343" s="125">
        <f>'NŽP Q+'!$V$174</f>
        <v>3355905447</v>
      </c>
      <c r="E343" s="125">
        <f>'NŽP Q+'!$V$242</f>
        <v>2796268739</v>
      </c>
      <c r="F343" s="125">
        <f>'NŽP Q+'!$V$276</f>
        <v>846631048</v>
      </c>
      <c r="G343" s="125">
        <f>'NŽP Q+'!$V$106</f>
        <v>551442417</v>
      </c>
      <c r="H343" s="126">
        <f>'NŽP Q+'!$V$446</f>
        <v>908152155</v>
      </c>
    </row>
    <row r="344" spans="2:8" x14ac:dyDescent="0.2">
      <c r="B344" s="8" t="s">
        <v>84</v>
      </c>
      <c r="C344" s="131">
        <f>'NŽP Q+'!$W$140</f>
        <v>2814877201</v>
      </c>
      <c r="D344" s="131">
        <f>'NŽP Q+'!$W$174</f>
        <v>3356665336</v>
      </c>
      <c r="E344" s="131">
        <f>'NŽP Q+'!$W$242</f>
        <v>3605719569</v>
      </c>
      <c r="F344" s="131">
        <f>'NŽP Q+'!$W$276</f>
        <v>1434498743</v>
      </c>
      <c r="G344" s="131">
        <f>'NŽP Q+'!$W$106</f>
        <v>502345548</v>
      </c>
      <c r="H344" s="132">
        <f>'NŽP Q+'!$W$446</f>
        <v>1033459545</v>
      </c>
    </row>
    <row r="345" spans="2:8" x14ac:dyDescent="0.2">
      <c r="B345" s="11" t="s">
        <v>1</v>
      </c>
      <c r="C345" s="125">
        <f>'NŽP Q+'!$X$140</f>
        <v>2809405266</v>
      </c>
      <c r="D345" s="125">
        <f>'NŽP Q+'!$X$174</f>
        <v>3325855903</v>
      </c>
      <c r="E345" s="125">
        <f>'NŽP Q+'!$X$242</f>
        <v>2698616695</v>
      </c>
      <c r="F345" s="125">
        <f>'NŽP Q+'!$X$276</f>
        <v>1068553838</v>
      </c>
      <c r="G345" s="125">
        <f>'NŽP Q+'!$X$106</f>
        <v>513338211</v>
      </c>
      <c r="H345" s="126">
        <f>'NŽP Q+'!$X$446</f>
        <v>997637101</v>
      </c>
    </row>
    <row r="347" spans="2:8" ht="11.95" customHeight="1" collapsed="1" x14ac:dyDescent="0.2">
      <c r="B347" s="52" t="s">
        <v>85</v>
      </c>
      <c r="C347" s="18"/>
      <c r="D347" s="18"/>
      <c r="E347" s="18"/>
      <c r="F347" s="18"/>
      <c r="G347" s="18"/>
      <c r="H347" s="53"/>
    </row>
    <row r="348" spans="2:8" hidden="1" outlineLevel="2" x14ac:dyDescent="0.2">
      <c r="B348" s="11" t="s">
        <v>86</v>
      </c>
      <c r="C348" s="43">
        <f t="shared" ref="C348:H361" si="4">IFERROR(C332/C328-1,"-")</f>
        <v>3.4721951451143873E-2</v>
      </c>
      <c r="D348" s="43">
        <f t="shared" si="4"/>
        <v>5.8773292425915447E-2</v>
      </c>
      <c r="E348" s="43">
        <f t="shared" si="4"/>
        <v>-1.716102397148167E-2</v>
      </c>
      <c r="F348" s="43">
        <f t="shared" si="4"/>
        <v>7.2771416038081904E-2</v>
      </c>
      <c r="G348" s="43">
        <f t="shared" si="4"/>
        <v>-6.9516109554873973E-2</v>
      </c>
      <c r="H348" s="44">
        <f t="shared" si="4"/>
        <v>-0.21289493178598107</v>
      </c>
    </row>
    <row r="349" spans="2:8" hidden="1" outlineLevel="2" x14ac:dyDescent="0.2">
      <c r="B349" s="11" t="s">
        <v>87</v>
      </c>
      <c r="C349" s="43">
        <f t="shared" si="4"/>
        <v>0.17807183312347474</v>
      </c>
      <c r="D349" s="43">
        <f t="shared" si="4"/>
        <v>0.32792642093102375</v>
      </c>
      <c r="E349" s="43">
        <f t="shared" si="4"/>
        <v>0.11766862735474692</v>
      </c>
      <c r="F349" s="43">
        <f t="shared" si="4"/>
        <v>1.5750884397427445E-3</v>
      </c>
      <c r="G349" s="43">
        <f t="shared" si="4"/>
        <v>0.20220918279655509</v>
      </c>
      <c r="H349" s="44">
        <f t="shared" si="4"/>
        <v>0.17978208084051772</v>
      </c>
    </row>
    <row r="350" spans="2:8" hidden="1" outlineLevel="2" x14ac:dyDescent="0.2">
      <c r="B350" s="11" t="s">
        <v>88</v>
      </c>
      <c r="C350" s="43">
        <f t="shared" si="4"/>
        <v>9.7767392848260304E-3</v>
      </c>
      <c r="D350" s="43">
        <f t="shared" si="4"/>
        <v>3.76701643240831E-2</v>
      </c>
      <c r="E350" s="43">
        <f t="shared" si="4"/>
        <v>0.44925170259719693</v>
      </c>
      <c r="F350" s="43">
        <f t="shared" si="4"/>
        <v>4.5194903454928159E-3</v>
      </c>
      <c r="G350" s="43">
        <f t="shared" si="4"/>
        <v>0.5851367732952113</v>
      </c>
      <c r="H350" s="44">
        <f t="shared" si="4"/>
        <v>0.1831681462384811</v>
      </c>
    </row>
    <row r="351" spans="2:8" hidden="1" outlineLevel="2" x14ac:dyDescent="0.2">
      <c r="B351" s="35" t="s">
        <v>89</v>
      </c>
      <c r="C351" s="46">
        <f t="shared" si="4"/>
        <v>-5.5284912708627454E-3</v>
      </c>
      <c r="D351" s="46">
        <f t="shared" si="4"/>
        <v>9.0930281065626728E-2</v>
      </c>
      <c r="E351" s="46">
        <f t="shared" si="4"/>
        <v>-0.10010219528606035</v>
      </c>
      <c r="F351" s="46">
        <f t="shared" si="4"/>
        <v>0.28886529003659733</v>
      </c>
      <c r="G351" s="46">
        <f t="shared" si="4"/>
        <v>0.35032838541901068</v>
      </c>
      <c r="H351" s="47">
        <f t="shared" si="4"/>
        <v>0.21306667830369097</v>
      </c>
    </row>
    <row r="352" spans="2:8" hidden="1" outlineLevel="2" x14ac:dyDescent="0.2">
      <c r="B352" s="11" t="s">
        <v>90</v>
      </c>
      <c r="C352" s="43">
        <f t="shared" si="4"/>
        <v>0.37199660978692939</v>
      </c>
      <c r="D352" s="43">
        <f t="shared" si="4"/>
        <v>0.4941198029173226</v>
      </c>
      <c r="E352" s="43">
        <f t="shared" si="4"/>
        <v>1.136076356878815</v>
      </c>
      <c r="F352" s="43">
        <f t="shared" si="4"/>
        <v>0.43448541724816736</v>
      </c>
      <c r="G352" s="43">
        <f t="shared" si="4"/>
        <v>4.4975795391537563</v>
      </c>
      <c r="H352" s="44">
        <f t="shared" si="4"/>
        <v>0.72001732120491324</v>
      </c>
    </row>
    <row r="353" spans="2:8" hidden="1" outlineLevel="2" x14ac:dyDescent="0.2">
      <c r="B353" s="11" t="s">
        <v>91</v>
      </c>
      <c r="C353" s="43">
        <f t="shared" si="4"/>
        <v>0.14997597101942128</v>
      </c>
      <c r="D353" s="43">
        <f t="shared" si="4"/>
        <v>0.3032562992199177</v>
      </c>
      <c r="E353" s="43">
        <f t="shared" si="4"/>
        <v>0.75442954777498916</v>
      </c>
      <c r="F353" s="43">
        <f t="shared" si="4"/>
        <v>0.33530328850746627</v>
      </c>
      <c r="G353" s="43">
        <f t="shared" si="4"/>
        <v>3.2141320029797127</v>
      </c>
      <c r="H353" s="44">
        <f t="shared" si="4"/>
        <v>0.38931567567325831</v>
      </c>
    </row>
    <row r="354" spans="2:8" x14ac:dyDescent="0.2">
      <c r="B354" s="11" t="s">
        <v>92</v>
      </c>
      <c r="C354" s="43">
        <f t="shared" si="4"/>
        <v>6.6709686221376074E-2</v>
      </c>
      <c r="D354" s="43">
        <f t="shared" si="4"/>
        <v>0.17552063260532802</v>
      </c>
      <c r="E354" s="43">
        <f t="shared" si="4"/>
        <v>0.49792178457168368</v>
      </c>
      <c r="F354" s="43">
        <f t="shared" si="4"/>
        <v>0.35003152800889925</v>
      </c>
      <c r="G354" s="43">
        <f t="shared" si="4"/>
        <v>1.1398557110638214</v>
      </c>
      <c r="H354" s="44">
        <f t="shared" si="4"/>
        <v>0.22836946241310696</v>
      </c>
    </row>
    <row r="355" spans="2:8" x14ac:dyDescent="0.2">
      <c r="B355" s="11" t="s">
        <v>93</v>
      </c>
      <c r="C355" s="43">
        <f t="shared" si="4"/>
        <v>0.11884026616294485</v>
      </c>
      <c r="D355" s="43">
        <f t="shared" si="4"/>
        <v>0.29435392178680275</v>
      </c>
      <c r="E355" s="43">
        <f t="shared" si="4"/>
        <v>0.21305553452983994</v>
      </c>
      <c r="F355" s="43">
        <f t="shared" si="4"/>
        <v>-0.12669051407139897</v>
      </c>
      <c r="G355" s="43">
        <f t="shared" si="4"/>
        <v>1.2995368603218362</v>
      </c>
      <c r="H355" s="44">
        <f t="shared" si="4"/>
        <v>0.41877400143231069</v>
      </c>
    </row>
    <row r="356" spans="2:8" x14ac:dyDescent="0.2">
      <c r="B356" s="8" t="s">
        <v>94</v>
      </c>
      <c r="C356" s="49">
        <f t="shared" si="4"/>
        <v>0.12499156966383196</v>
      </c>
      <c r="D356" s="49">
        <f t="shared" si="4"/>
        <v>0.29985152532109982</v>
      </c>
      <c r="E356" s="49">
        <f t="shared" si="4"/>
        <v>4.6494279955864304E-3</v>
      </c>
      <c r="F356" s="49">
        <f t="shared" si="4"/>
        <v>6.762525408645037E-2</v>
      </c>
      <c r="G356" s="49">
        <f t="shared" si="4"/>
        <v>1.031030166919098</v>
      </c>
      <c r="H356" s="50">
        <f t="shared" si="4"/>
        <v>9.3355531215398857E-2</v>
      </c>
    </row>
    <row r="357" spans="2:8" x14ac:dyDescent="0.2">
      <c r="B357" s="11" t="s">
        <v>95</v>
      </c>
      <c r="C357" s="43">
        <f t="shared" si="4"/>
        <v>8.342498894626349E-3</v>
      </c>
      <c r="D357" s="43">
        <f t="shared" si="4"/>
        <v>6.9585405309527726E-2</v>
      </c>
      <c r="E357" s="43">
        <f t="shared" si="4"/>
        <v>2.0938884768579857E-3</v>
      </c>
      <c r="F357" s="43">
        <f t="shared" si="4"/>
        <v>0.16954818372317781</v>
      </c>
      <c r="G357" s="43">
        <f t="shared" si="4"/>
        <v>0.31569513512596248</v>
      </c>
      <c r="H357" s="44">
        <f t="shared" si="4"/>
        <v>0.33586795463629127</v>
      </c>
    </row>
    <row r="358" spans="2:8" x14ac:dyDescent="0.2">
      <c r="B358" s="11" t="s">
        <v>96</v>
      </c>
      <c r="C358" s="43">
        <f t="shared" si="4"/>
        <v>0.10201697513660557</v>
      </c>
      <c r="D358" s="43">
        <f t="shared" si="4"/>
        <v>0.31848052799780535</v>
      </c>
      <c r="E358" s="43">
        <f t="shared" si="4"/>
        <v>4.0353031693880936E-2</v>
      </c>
      <c r="F358" s="43">
        <f t="shared" si="4"/>
        <v>6.273850123988689E-2</v>
      </c>
      <c r="G358" s="43">
        <f t="shared" si="4"/>
        <v>-8.4350115993650499E-2</v>
      </c>
      <c r="H358" s="44">
        <f t="shared" si="4"/>
        <v>7.1911823882514714E-2</v>
      </c>
    </row>
    <row r="359" spans="2:8" x14ac:dyDescent="0.2">
      <c r="B359" s="11" t="s">
        <v>97</v>
      </c>
      <c r="C359" s="43">
        <f t="shared" si="4"/>
        <v>0.18593754991594991</v>
      </c>
      <c r="D359" s="43">
        <f t="shared" si="4"/>
        <v>0.32527525125365742</v>
      </c>
      <c r="E359" s="43">
        <f t="shared" si="4"/>
        <v>0.2669630766634643</v>
      </c>
      <c r="F359" s="43">
        <f t="shared" si="4"/>
        <v>0.31040893553812143</v>
      </c>
      <c r="G359" s="43">
        <f t="shared" si="4"/>
        <v>0.16759855666191492</v>
      </c>
      <c r="H359" s="44">
        <f t="shared" si="4"/>
        <v>0.17304218284038475</v>
      </c>
    </row>
    <row r="360" spans="2:8" x14ac:dyDescent="0.2">
      <c r="B360" s="8" t="s">
        <v>98</v>
      </c>
      <c r="C360" s="49">
        <f t="shared" si="4"/>
        <v>-7.9627355263612865E-3</v>
      </c>
      <c r="D360" s="49">
        <f t="shared" si="4"/>
        <v>0.14819884408010386</v>
      </c>
      <c r="E360" s="49">
        <f t="shared" si="4"/>
        <v>-8.8385135343756471E-2</v>
      </c>
      <c r="F360" s="49">
        <f t="shared" si="4"/>
        <v>-5.7123080550925298E-2</v>
      </c>
      <c r="G360" s="49">
        <f t="shared" si="4"/>
        <v>-3.0970092347553102E-3</v>
      </c>
      <c r="H360" s="50">
        <f t="shared" si="4"/>
        <v>0.19846566940894994</v>
      </c>
    </row>
    <row r="361" spans="2:8" x14ac:dyDescent="0.2">
      <c r="B361" s="11" t="s">
        <v>99</v>
      </c>
      <c r="C361" s="43">
        <f t="shared" si="4"/>
        <v>6.4644314601097319E-2</v>
      </c>
      <c r="D361" s="43">
        <f t="shared" si="4"/>
        <v>0.17588097284711934</v>
      </c>
      <c r="E361" s="43">
        <f t="shared" si="4"/>
        <v>-4.5496966872093925E-2</v>
      </c>
      <c r="F361" s="43">
        <f t="shared" si="4"/>
        <v>1.360873859541889E-2</v>
      </c>
      <c r="G361" s="43">
        <f t="shared" si="4"/>
        <v>2.1098875653714488E-2</v>
      </c>
      <c r="H361" s="44">
        <f t="shared" si="4"/>
        <v>0.16469810043006428</v>
      </c>
    </row>
    <row r="363" spans="2:8" outlineLevel="1" x14ac:dyDescent="0.2"/>
    <row r="364" spans="2:8" outlineLevel="1" x14ac:dyDescent="0.2"/>
    <row r="365" spans="2:8" outlineLevel="1" x14ac:dyDescent="0.2"/>
    <row r="366" spans="2:8" outlineLevel="1" x14ac:dyDescent="0.2"/>
    <row r="367" spans="2:8" outlineLevel="1" x14ac:dyDescent="0.2"/>
    <row r="368" spans="2:8" outlineLevel="1" x14ac:dyDescent="0.2"/>
    <row r="369" outlineLevel="1" x14ac:dyDescent="0.2"/>
    <row r="370" outlineLevel="1" x14ac:dyDescent="0.2"/>
    <row r="371" outlineLevel="1" x14ac:dyDescent="0.2"/>
    <row r="372" outlineLevel="1" x14ac:dyDescent="0.2"/>
    <row r="373" outlineLevel="1" x14ac:dyDescent="0.2"/>
    <row r="374" outlineLevel="1" x14ac:dyDescent="0.2"/>
    <row r="375" outlineLevel="1" x14ac:dyDescent="0.2"/>
    <row r="376" outlineLevel="1" x14ac:dyDescent="0.2"/>
    <row r="377" outlineLevel="1" x14ac:dyDescent="0.2"/>
    <row r="378" outlineLevel="1" x14ac:dyDescent="0.2"/>
    <row r="379" outlineLevel="1" x14ac:dyDescent="0.2"/>
    <row r="380" outlineLevel="1" x14ac:dyDescent="0.2"/>
    <row r="381" outlineLevel="1" x14ac:dyDescent="0.2"/>
    <row r="382" outlineLevel="1" x14ac:dyDescent="0.2"/>
    <row r="383" outlineLevel="1" x14ac:dyDescent="0.2"/>
    <row r="384" outlineLevel="1" x14ac:dyDescent="0.2"/>
    <row r="385" outlineLevel="1" x14ac:dyDescent="0.2"/>
    <row r="386" outlineLevel="1" x14ac:dyDescent="0.2"/>
    <row r="387" outlineLevel="1" x14ac:dyDescent="0.2"/>
    <row r="388" outlineLevel="1" x14ac:dyDescent="0.2"/>
    <row r="389" outlineLevel="1" x14ac:dyDescent="0.2"/>
    <row r="390" outlineLevel="1" x14ac:dyDescent="0.2"/>
    <row r="391" outlineLevel="1" x14ac:dyDescent="0.2"/>
    <row r="392" outlineLevel="1" x14ac:dyDescent="0.2"/>
    <row r="393" outlineLevel="1" x14ac:dyDescent="0.2"/>
    <row r="394" outlineLevel="1" x14ac:dyDescent="0.2"/>
    <row r="395" outlineLevel="1" x14ac:dyDescent="0.2"/>
    <row r="396" outlineLevel="1" x14ac:dyDescent="0.2"/>
    <row r="397" outlineLevel="1" x14ac:dyDescent="0.2"/>
    <row r="398" outlineLevel="1" x14ac:dyDescent="0.2"/>
    <row r="399" outlineLevel="1" x14ac:dyDescent="0.2"/>
    <row r="400" outlineLevel="1" x14ac:dyDescent="0.2"/>
    <row r="401" spans="2:8" outlineLevel="1" x14ac:dyDescent="0.2"/>
    <row r="402" spans="2:8" outlineLevel="1" x14ac:dyDescent="0.2"/>
    <row r="403" spans="2:8" outlineLevel="1" x14ac:dyDescent="0.2"/>
    <row r="405" spans="2:8" ht="20.149999999999999" customHeight="1" x14ac:dyDescent="0.2">
      <c r="B405" s="27" t="s">
        <v>120</v>
      </c>
    </row>
    <row r="407" spans="2:8" ht="59.1" customHeight="1" collapsed="1" x14ac:dyDescent="0.2">
      <c r="B407" s="52" t="s">
        <v>66</v>
      </c>
      <c r="C407" s="18" t="s">
        <v>108</v>
      </c>
      <c r="D407" s="18" t="s">
        <v>109</v>
      </c>
      <c r="E407" s="18" t="s">
        <v>110</v>
      </c>
      <c r="F407" s="18" t="s">
        <v>111</v>
      </c>
      <c r="G407" s="18" t="s">
        <v>112</v>
      </c>
      <c r="H407" s="53" t="s">
        <v>113</v>
      </c>
    </row>
    <row r="408" spans="2:8" hidden="1" outlineLevel="2" x14ac:dyDescent="0.2">
      <c r="B408" s="11" t="s">
        <v>68</v>
      </c>
      <c r="C408" s="125">
        <f>'NŽP Q+'!$G$141</f>
        <v>683847</v>
      </c>
      <c r="D408" s="125">
        <f>'NŽP Q+'!$G$175</f>
        <v>189966</v>
      </c>
      <c r="E408" s="125">
        <f>'NŽP Q+'!$G$243</f>
        <v>316693</v>
      </c>
      <c r="F408" s="125">
        <f>'NŽP Q+'!$G$277</f>
        <v>219185</v>
      </c>
      <c r="G408" s="125">
        <f>'NŽP Q+'!$G$107</f>
        <v>124141</v>
      </c>
      <c r="H408" s="126">
        <f>'NŽP Q+'!$G$447</f>
        <v>892376</v>
      </c>
    </row>
    <row r="409" spans="2:8" hidden="1" outlineLevel="2" x14ac:dyDescent="0.2">
      <c r="B409" s="11" t="s">
        <v>69</v>
      </c>
      <c r="C409" s="125">
        <f>'NŽP Q+'!$H$141</f>
        <v>580477</v>
      </c>
      <c r="D409" s="125">
        <f>'NŽP Q+'!$H$175</f>
        <v>162409</v>
      </c>
      <c r="E409" s="125">
        <f>'NŽP Q+'!$H$243</f>
        <v>285439</v>
      </c>
      <c r="F409" s="125">
        <f>'NŽP Q+'!$H$277</f>
        <v>154431</v>
      </c>
      <c r="G409" s="125">
        <f>'NŽP Q+'!$H$107</f>
        <v>80733</v>
      </c>
      <c r="H409" s="126">
        <f>'NŽP Q+'!$H$447</f>
        <v>452787</v>
      </c>
    </row>
    <row r="410" spans="2:8" hidden="1" outlineLevel="2" x14ac:dyDescent="0.2">
      <c r="B410" s="11" t="s">
        <v>70</v>
      </c>
      <c r="C410" s="125">
        <f>'NŽP Q+'!$I$141</f>
        <v>628650</v>
      </c>
      <c r="D410" s="125">
        <f>'NŽP Q+'!$I$175</f>
        <v>175645</v>
      </c>
      <c r="E410" s="125">
        <f>'NŽP Q+'!$I$243</f>
        <v>315773</v>
      </c>
      <c r="F410" s="125">
        <f>'NŽP Q+'!$I$277</f>
        <v>185064</v>
      </c>
      <c r="G410" s="125">
        <f>'NŽP Q+'!$I$107</f>
        <v>86388</v>
      </c>
      <c r="H410" s="126">
        <f>'NŽP Q+'!$I$447</f>
        <v>862965</v>
      </c>
    </row>
    <row r="411" spans="2:8" hidden="1" outlineLevel="2" x14ac:dyDescent="0.2">
      <c r="B411" s="35" t="s">
        <v>71</v>
      </c>
      <c r="C411" s="128">
        <f>'NŽP Q+'!$J$141</f>
        <v>578708</v>
      </c>
      <c r="D411" s="128">
        <f>'NŽP Q+'!$J$175</f>
        <v>160763</v>
      </c>
      <c r="E411" s="128">
        <f>'NŽP Q+'!$J$243</f>
        <v>381375</v>
      </c>
      <c r="F411" s="128">
        <f>'NŽP Q+'!$J$277</f>
        <v>138319</v>
      </c>
      <c r="G411" s="128">
        <f>'NŽP Q+'!$J$107</f>
        <v>46077</v>
      </c>
      <c r="H411" s="129">
        <f>'NŽP Q+'!$J$447</f>
        <v>535145</v>
      </c>
    </row>
    <row r="412" spans="2:8" hidden="1" outlineLevel="2" x14ac:dyDescent="0.2">
      <c r="B412" s="11" t="s">
        <v>72</v>
      </c>
      <c r="C412" s="125">
        <f>'NŽP Q+'!$K$141</f>
        <v>662555</v>
      </c>
      <c r="D412" s="125">
        <f>'NŽP Q+'!$K$175</f>
        <v>185277</v>
      </c>
      <c r="E412" s="125">
        <f>'NŽP Q+'!$K$243</f>
        <v>269379</v>
      </c>
      <c r="F412" s="125">
        <f>'NŽP Q+'!$K$277</f>
        <v>156639</v>
      </c>
      <c r="G412" s="125">
        <f>'NŽP Q+'!$K$107</f>
        <v>57308</v>
      </c>
      <c r="H412" s="126">
        <f>'NŽP Q+'!$K$447</f>
        <v>428615</v>
      </c>
    </row>
    <row r="413" spans="2:8" hidden="1" outlineLevel="2" x14ac:dyDescent="0.2">
      <c r="B413" s="11" t="s">
        <v>73</v>
      </c>
      <c r="C413" s="125">
        <f>'NŽP Q+'!$L$141</f>
        <v>742374</v>
      </c>
      <c r="D413" s="125">
        <f>'NŽP Q+'!$L$175</f>
        <v>212138</v>
      </c>
      <c r="E413" s="125">
        <f>'NŽP Q+'!$L$243</f>
        <v>335145</v>
      </c>
      <c r="F413" s="125">
        <f>'NŽP Q+'!$L$277</f>
        <v>166587</v>
      </c>
      <c r="G413" s="125">
        <f>'NŽP Q+'!$L$107</f>
        <v>68199</v>
      </c>
      <c r="H413" s="126">
        <f>'NŽP Q+'!$L$447</f>
        <v>656756</v>
      </c>
    </row>
    <row r="414" spans="2:8" hidden="1" outlineLevel="2" x14ac:dyDescent="0.2">
      <c r="B414" s="11" t="s">
        <v>74</v>
      </c>
      <c r="C414" s="125">
        <f>'NŽP Q+'!$M$141</f>
        <v>643920</v>
      </c>
      <c r="D414" s="125">
        <f>'NŽP Q+'!$M$175</f>
        <v>192365</v>
      </c>
      <c r="E414" s="125">
        <f>'NŽP Q+'!$M$243</f>
        <v>417627</v>
      </c>
      <c r="F414" s="125">
        <f>'NŽP Q+'!$M$277</f>
        <v>192327</v>
      </c>
      <c r="G414" s="125">
        <f>'NŽP Q+'!$M$107</f>
        <v>95108</v>
      </c>
      <c r="H414" s="126">
        <f>'NŽP Q+'!$M$447</f>
        <v>953206</v>
      </c>
    </row>
    <row r="415" spans="2:8" hidden="1" outlineLevel="2" x14ac:dyDescent="0.2">
      <c r="B415" s="35" t="s">
        <v>75</v>
      </c>
      <c r="C415" s="128">
        <f>'NŽP Q+'!$N$141</f>
        <v>575745</v>
      </c>
      <c r="D415" s="128">
        <f>'NŽP Q+'!$N$175</f>
        <v>169933</v>
      </c>
      <c r="E415" s="128">
        <f>'NŽP Q+'!$N$243</f>
        <v>435524</v>
      </c>
      <c r="F415" s="128">
        <f>'NŽP Q+'!$N$277</f>
        <v>167612</v>
      </c>
      <c r="G415" s="128">
        <f>'NŽP Q+'!$N$107</f>
        <v>67083</v>
      </c>
      <c r="H415" s="129">
        <f>'NŽP Q+'!$N$447</f>
        <v>583329</v>
      </c>
    </row>
    <row r="416" spans="2:8" hidden="1" outlineLevel="2" x14ac:dyDescent="0.2">
      <c r="B416" s="11" t="s">
        <v>76</v>
      </c>
      <c r="C416" s="125">
        <f>'NŽP Q+'!$O$141</f>
        <v>689978</v>
      </c>
      <c r="D416" s="125">
        <f>'NŽP Q+'!$O$175</f>
        <v>189318</v>
      </c>
      <c r="E416" s="125">
        <f>'NŽP Q+'!$O$243</f>
        <v>448972</v>
      </c>
      <c r="F416" s="125">
        <f>'NŽP Q+'!$O$277</f>
        <v>223669</v>
      </c>
      <c r="G416" s="125">
        <f>'NŽP Q+'!$O$107</f>
        <v>108588</v>
      </c>
      <c r="H416" s="126">
        <f>'NŽP Q+'!$O$447</f>
        <v>692058</v>
      </c>
    </row>
    <row r="417" spans="2:8" hidden="1" outlineLevel="2" x14ac:dyDescent="0.2">
      <c r="B417" s="11" t="s">
        <v>77</v>
      </c>
      <c r="C417" s="125">
        <f>'NŽP Q+'!$P$141</f>
        <v>816120</v>
      </c>
      <c r="D417" s="125">
        <f>'NŽP Q+'!$P$175</f>
        <v>265822</v>
      </c>
      <c r="E417" s="125">
        <f>'NŽP Q+'!$P$243</f>
        <v>652834</v>
      </c>
      <c r="F417" s="125">
        <f>'NŽP Q+'!$P$277</f>
        <v>300307</v>
      </c>
      <c r="G417" s="125">
        <f>'NŽP Q+'!$P$107</f>
        <v>203560</v>
      </c>
      <c r="H417" s="126">
        <f>'NŽP Q+'!$P$447</f>
        <v>722577</v>
      </c>
    </row>
    <row r="418" spans="2:8" x14ac:dyDescent="0.2">
      <c r="B418" s="11" t="s">
        <v>78</v>
      </c>
      <c r="C418" s="125">
        <f>'NŽP Q+'!$Q$141</f>
        <v>462839</v>
      </c>
      <c r="D418" s="125">
        <f>'NŽP Q+'!$Q$175</f>
        <v>99405</v>
      </c>
      <c r="E418" s="125">
        <f>'NŽP Q+'!$Q$243</f>
        <v>339047</v>
      </c>
      <c r="F418" s="125">
        <f>'NŽP Q+'!$Q$277</f>
        <v>257572</v>
      </c>
      <c r="G418" s="125">
        <f>'NŽP Q+'!$Q$107</f>
        <v>119052</v>
      </c>
      <c r="H418" s="126">
        <f>'NŽP Q+'!$Q$447</f>
        <v>1090797</v>
      </c>
    </row>
    <row r="419" spans="2:8" x14ac:dyDescent="0.2">
      <c r="B419" s="11" t="s">
        <v>79</v>
      </c>
      <c r="C419" s="125">
        <f>'NŽP Q+'!$R$141</f>
        <v>466954</v>
      </c>
      <c r="D419" s="125">
        <f>'NŽP Q+'!$R$175</f>
        <v>105062</v>
      </c>
      <c r="E419" s="125">
        <f>'NŽP Q+'!$R$243</f>
        <v>585581</v>
      </c>
      <c r="F419" s="125">
        <f>'NŽP Q+'!$R$277</f>
        <v>146095</v>
      </c>
      <c r="G419" s="125">
        <f>'NŽP Q+'!$R$107</f>
        <v>76345</v>
      </c>
      <c r="H419" s="126">
        <f>'NŽP Q+'!$R$447</f>
        <v>761080</v>
      </c>
    </row>
    <row r="420" spans="2:8" x14ac:dyDescent="0.2">
      <c r="B420" s="8" t="s">
        <v>80</v>
      </c>
      <c r="C420" s="131">
        <f>'NŽP Q+'!$S$141</f>
        <v>685727</v>
      </c>
      <c r="D420" s="131">
        <f>'NŽP Q+'!$S$175</f>
        <v>214001</v>
      </c>
      <c r="E420" s="131">
        <f>'NŽP Q+'!$S$243</f>
        <v>524476</v>
      </c>
      <c r="F420" s="131">
        <f>'NŽP Q+'!$S$277</f>
        <v>269800</v>
      </c>
      <c r="G420" s="131">
        <f>'NŽP Q+'!$S$107</f>
        <v>161130</v>
      </c>
      <c r="H420" s="132">
        <f>'NŽP Q+'!$S$447</f>
        <v>816877</v>
      </c>
    </row>
    <row r="421" spans="2:8" x14ac:dyDescent="0.2">
      <c r="B421" s="11" t="s">
        <v>81</v>
      </c>
      <c r="C421" s="125">
        <f>'NŽP Q+'!$T$141</f>
        <v>700019</v>
      </c>
      <c r="D421" s="125">
        <f>'NŽP Q+'!$T$175</f>
        <v>227322</v>
      </c>
      <c r="E421" s="125">
        <f>'NŽP Q+'!$T$243</f>
        <v>479943</v>
      </c>
      <c r="F421" s="125">
        <f>'NŽP Q+'!$T$277</f>
        <v>245370</v>
      </c>
      <c r="G421" s="125">
        <f>'NŽP Q+'!$T$107</f>
        <v>123938</v>
      </c>
      <c r="H421" s="126">
        <f>'NŽP Q+'!$T$447</f>
        <v>971329</v>
      </c>
    </row>
    <row r="422" spans="2:8" x14ac:dyDescent="0.2">
      <c r="B422" s="11" t="s">
        <v>82</v>
      </c>
      <c r="C422" s="125">
        <f>'NŽP Q+'!$U$141</f>
        <v>630911</v>
      </c>
      <c r="D422" s="125">
        <f>'NŽP Q+'!$U$175</f>
        <v>243900</v>
      </c>
      <c r="E422" s="125">
        <f>'NŽP Q+'!$U$243</f>
        <v>549718</v>
      </c>
      <c r="F422" s="125">
        <f>'NŽP Q+'!$U$277</f>
        <v>282958</v>
      </c>
      <c r="G422" s="125">
        <f>'NŽP Q+'!$U$107</f>
        <v>200027</v>
      </c>
      <c r="H422" s="126">
        <f>'NŽP Q+'!$U$447</f>
        <v>1624520</v>
      </c>
    </row>
    <row r="423" spans="2:8" x14ac:dyDescent="0.2">
      <c r="B423" s="11" t="s">
        <v>83</v>
      </c>
      <c r="C423" s="125">
        <f>'NŽP Q+'!$V$141</f>
        <v>615268</v>
      </c>
      <c r="D423" s="125">
        <f>'NŽP Q+'!$V$175</f>
        <v>228418</v>
      </c>
      <c r="E423" s="125">
        <f>'NŽP Q+'!$V$243</f>
        <v>485072</v>
      </c>
      <c r="F423" s="125">
        <f>'NŽP Q+'!$V$277</f>
        <v>199384</v>
      </c>
      <c r="G423" s="125">
        <f>'NŽP Q+'!$V$107</f>
        <v>110652</v>
      </c>
      <c r="H423" s="126">
        <f>'NŽP Q+'!$V$447</f>
        <v>839152</v>
      </c>
    </row>
    <row r="424" spans="2:8" x14ac:dyDescent="0.2">
      <c r="B424" s="8" t="s">
        <v>84</v>
      </c>
      <c r="C424" s="131">
        <f>'NŽP Q+'!$W$141</f>
        <v>708461</v>
      </c>
      <c r="D424" s="131">
        <f>'NŽP Q+'!$W$175</f>
        <v>253953</v>
      </c>
      <c r="E424" s="131">
        <f>'NŽP Q+'!$W$243</f>
        <v>555811</v>
      </c>
      <c r="F424" s="131">
        <f>'NŽP Q+'!$W$277</f>
        <v>283806</v>
      </c>
      <c r="G424" s="131">
        <f>'NŽP Q+'!$W$107</f>
        <v>250626</v>
      </c>
      <c r="H424" s="132">
        <f>'NŽP Q+'!$W$447</f>
        <v>1037528</v>
      </c>
    </row>
    <row r="425" spans="2:8" x14ac:dyDescent="0.2">
      <c r="B425" s="11" t="s">
        <v>1</v>
      </c>
      <c r="C425" s="125">
        <f>'NŽP Q+'!$X$141</f>
        <v>769675</v>
      </c>
      <c r="D425" s="125">
        <f>'NŽP Q+'!$X$175</f>
        <v>310378</v>
      </c>
      <c r="E425" s="125">
        <f>'NŽP Q+'!$X$243</f>
        <v>616435</v>
      </c>
      <c r="F425" s="125">
        <f>'NŽP Q+'!$X$277</f>
        <v>279198</v>
      </c>
      <c r="G425" s="125">
        <f>'NŽP Q+'!$X$107</f>
        <v>259051</v>
      </c>
      <c r="H425" s="126">
        <f>'NŽP Q+'!$X$447</f>
        <v>1146278</v>
      </c>
    </row>
    <row r="427" spans="2:8" collapsed="1" x14ac:dyDescent="0.2">
      <c r="B427" s="52" t="s">
        <v>85</v>
      </c>
      <c r="C427" s="18"/>
      <c r="D427" s="18"/>
      <c r="E427" s="18"/>
      <c r="F427" s="18"/>
      <c r="G427" s="18"/>
      <c r="H427" s="53"/>
    </row>
    <row r="428" spans="2:8" hidden="1" outlineLevel="2" x14ac:dyDescent="0.2">
      <c r="B428" s="11" t="s">
        <v>86</v>
      </c>
      <c r="C428" s="43">
        <f t="shared" ref="C428:H441" si="5">IFERROR(C412/C408-1,"-")</f>
        <v>-3.1135619517231206E-2</v>
      </c>
      <c r="D428" s="43">
        <f t="shared" si="5"/>
        <v>-2.4683364391522744E-2</v>
      </c>
      <c r="E428" s="43">
        <f t="shared" si="5"/>
        <v>-0.14940020777219576</v>
      </c>
      <c r="F428" s="43">
        <f t="shared" si="5"/>
        <v>-0.28535711841595002</v>
      </c>
      <c r="G428" s="43">
        <f t="shared" si="5"/>
        <v>-0.53836363489902617</v>
      </c>
      <c r="H428" s="44">
        <f t="shared" si="5"/>
        <v>-0.51969237182532924</v>
      </c>
    </row>
    <row r="429" spans="2:8" hidden="1" outlineLevel="2" x14ac:dyDescent="0.2">
      <c r="B429" s="11" t="s">
        <v>87</v>
      </c>
      <c r="C429" s="43">
        <f t="shared" si="5"/>
        <v>0.27890338463022646</v>
      </c>
      <c r="D429" s="43">
        <f t="shared" si="5"/>
        <v>0.30619608519232311</v>
      </c>
      <c r="E429" s="43">
        <f t="shared" si="5"/>
        <v>0.17413878271714789</v>
      </c>
      <c r="F429" s="43">
        <f t="shared" si="5"/>
        <v>7.8714765817743837E-2</v>
      </c>
      <c r="G429" s="43">
        <f t="shared" si="5"/>
        <v>-0.155252498978113</v>
      </c>
      <c r="H429" s="44">
        <f t="shared" si="5"/>
        <v>0.45047450567264513</v>
      </c>
    </row>
    <row r="430" spans="2:8" hidden="1" outlineLevel="2" x14ac:dyDescent="0.2">
      <c r="B430" s="11" t="s">
        <v>88</v>
      </c>
      <c r="C430" s="43">
        <f t="shared" si="5"/>
        <v>2.4290145549987985E-2</v>
      </c>
      <c r="D430" s="43">
        <f t="shared" si="5"/>
        <v>9.5192006604230217E-2</v>
      </c>
      <c r="E430" s="43">
        <f t="shared" si="5"/>
        <v>0.32255449325939844</v>
      </c>
      <c r="F430" s="43">
        <f t="shared" si="5"/>
        <v>3.9245882505511531E-2</v>
      </c>
      <c r="G430" s="43">
        <f t="shared" si="5"/>
        <v>0.10093994536278195</v>
      </c>
      <c r="H430" s="44">
        <f t="shared" si="5"/>
        <v>0.10457086903872126</v>
      </c>
    </row>
    <row r="431" spans="2:8" hidden="1" outlineLevel="2" x14ac:dyDescent="0.2">
      <c r="B431" s="35" t="s">
        <v>89</v>
      </c>
      <c r="C431" s="46">
        <f t="shared" si="5"/>
        <v>-5.1200259889270239E-3</v>
      </c>
      <c r="D431" s="46">
        <f t="shared" si="5"/>
        <v>5.7040488172029669E-2</v>
      </c>
      <c r="E431" s="46">
        <f t="shared" si="5"/>
        <v>0.14198361193051467</v>
      </c>
      <c r="F431" s="46">
        <f t="shared" si="5"/>
        <v>0.21177856982771703</v>
      </c>
      <c r="G431" s="46">
        <f t="shared" si="5"/>
        <v>0.45588905527703627</v>
      </c>
      <c r="H431" s="47">
        <f t="shared" si="5"/>
        <v>9.0039148268226343E-2</v>
      </c>
    </row>
    <row r="432" spans="2:8" hidden="1" outlineLevel="2" x14ac:dyDescent="0.2">
      <c r="B432" s="11" t="s">
        <v>90</v>
      </c>
      <c r="C432" s="43">
        <f t="shared" si="5"/>
        <v>4.1389771415203169E-2</v>
      </c>
      <c r="D432" s="43">
        <f t="shared" si="5"/>
        <v>2.1810586311306945E-2</v>
      </c>
      <c r="E432" s="43">
        <f t="shared" si="5"/>
        <v>0.66669265235968656</v>
      </c>
      <c r="F432" s="43">
        <f t="shared" si="5"/>
        <v>0.42792663385236107</v>
      </c>
      <c r="G432" s="43">
        <f t="shared" si="5"/>
        <v>0.89481398757590558</v>
      </c>
      <c r="H432" s="44">
        <f t="shared" si="5"/>
        <v>0.61463784515240949</v>
      </c>
    </row>
    <row r="433" spans="2:8" hidden="1" outlineLevel="2" x14ac:dyDescent="0.2">
      <c r="B433" s="11" t="s">
        <v>91</v>
      </c>
      <c r="C433" s="43">
        <f t="shared" si="5"/>
        <v>9.9338069490580327E-2</v>
      </c>
      <c r="D433" s="43">
        <f t="shared" si="5"/>
        <v>0.25306168626083014</v>
      </c>
      <c r="E433" s="43">
        <f t="shared" si="5"/>
        <v>0.9479150815318742</v>
      </c>
      <c r="F433" s="43">
        <f t="shared" si="5"/>
        <v>0.80270369236495043</v>
      </c>
      <c r="G433" s="43">
        <f t="shared" si="5"/>
        <v>1.9847944984530566</v>
      </c>
      <c r="H433" s="44">
        <f t="shared" si="5"/>
        <v>0.10022139120160301</v>
      </c>
    </row>
    <row r="434" spans="2:8" x14ac:dyDescent="0.2">
      <c r="B434" s="11" t="s">
        <v>92</v>
      </c>
      <c r="C434" s="43">
        <f t="shared" si="5"/>
        <v>-0.28121661075910054</v>
      </c>
      <c r="D434" s="43">
        <f t="shared" si="5"/>
        <v>-0.48324799209835467</v>
      </c>
      <c r="E434" s="43">
        <f t="shared" si="5"/>
        <v>-0.18815833267485105</v>
      </c>
      <c r="F434" s="43">
        <f t="shared" si="5"/>
        <v>0.33923994030999283</v>
      </c>
      <c r="G434" s="43">
        <f t="shared" si="5"/>
        <v>0.25175589855742952</v>
      </c>
      <c r="H434" s="44">
        <f t="shared" si="5"/>
        <v>0.14434550349032627</v>
      </c>
    </row>
    <row r="435" spans="2:8" x14ac:dyDescent="0.2">
      <c r="B435" s="11" t="s">
        <v>93</v>
      </c>
      <c r="C435" s="43">
        <f t="shared" si="5"/>
        <v>-0.18895691669054882</v>
      </c>
      <c r="D435" s="43">
        <f t="shared" si="5"/>
        <v>-0.38174456991873262</v>
      </c>
      <c r="E435" s="43">
        <f t="shared" si="5"/>
        <v>0.34454358428008569</v>
      </c>
      <c r="F435" s="43">
        <f t="shared" si="5"/>
        <v>-0.12837386344653123</v>
      </c>
      <c r="G435" s="43">
        <f t="shared" si="5"/>
        <v>0.13806776679635679</v>
      </c>
      <c r="H435" s="44">
        <f t="shared" si="5"/>
        <v>0.30471826362138699</v>
      </c>
    </row>
    <row r="436" spans="2:8" x14ac:dyDescent="0.2">
      <c r="B436" s="8" t="s">
        <v>94</v>
      </c>
      <c r="C436" s="49">
        <f t="shared" si="5"/>
        <v>-6.1610660050031019E-3</v>
      </c>
      <c r="D436" s="49">
        <f t="shared" si="5"/>
        <v>0.13037851657000399</v>
      </c>
      <c r="E436" s="49">
        <f t="shared" si="5"/>
        <v>0.16817084361608292</v>
      </c>
      <c r="F436" s="49">
        <f t="shared" si="5"/>
        <v>0.20624673066003774</v>
      </c>
      <c r="G436" s="49">
        <f t="shared" si="5"/>
        <v>0.4838656205105536</v>
      </c>
      <c r="H436" s="50">
        <f t="shared" si="5"/>
        <v>0.18035916064838498</v>
      </c>
    </row>
    <row r="437" spans="2:8" x14ac:dyDescent="0.2">
      <c r="B437" s="11" t="s">
        <v>95</v>
      </c>
      <c r="C437" s="43">
        <f t="shared" si="5"/>
        <v>-0.14225971670832716</v>
      </c>
      <c r="D437" s="43">
        <f t="shared" si="5"/>
        <v>-0.14483376093777034</v>
      </c>
      <c r="E437" s="43">
        <f t="shared" si="5"/>
        <v>-0.26483148855604943</v>
      </c>
      <c r="F437" s="43">
        <f t="shared" si="5"/>
        <v>-0.18293612869496878</v>
      </c>
      <c r="G437" s="43">
        <f t="shared" si="5"/>
        <v>-0.39114757319709181</v>
      </c>
      <c r="H437" s="44">
        <f t="shared" si="5"/>
        <v>0.34425673665228751</v>
      </c>
    </row>
    <row r="438" spans="2:8" x14ac:dyDescent="0.2">
      <c r="B438" s="11" t="s">
        <v>96</v>
      </c>
      <c r="C438" s="43">
        <f t="shared" si="5"/>
        <v>0.36313275242578946</v>
      </c>
      <c r="D438" s="43">
        <f t="shared" si="5"/>
        <v>1.4535989135355365</v>
      </c>
      <c r="E438" s="43">
        <f t="shared" si="5"/>
        <v>0.62136223001530766</v>
      </c>
      <c r="F438" s="43">
        <f t="shared" si="5"/>
        <v>9.8558849564393647E-2</v>
      </c>
      <c r="G438" s="43">
        <f t="shared" si="5"/>
        <v>0.68016496992910658</v>
      </c>
      <c r="H438" s="44">
        <f t="shared" si="5"/>
        <v>0.48929635853417275</v>
      </c>
    </row>
    <row r="439" spans="2:8" x14ac:dyDescent="0.2">
      <c r="B439" s="11" t="s">
        <v>97</v>
      </c>
      <c r="C439" s="43">
        <f t="shared" si="5"/>
        <v>0.3176201510212997</v>
      </c>
      <c r="D439" s="43">
        <f t="shared" si="5"/>
        <v>1.1741257543164987</v>
      </c>
      <c r="E439" s="43">
        <f t="shared" si="5"/>
        <v>-0.17163979022543419</v>
      </c>
      <c r="F439" s="43">
        <f t="shared" si="5"/>
        <v>0.36475580957596088</v>
      </c>
      <c r="G439" s="43">
        <f t="shared" si="5"/>
        <v>0.44936800052393733</v>
      </c>
      <c r="H439" s="44">
        <f t="shared" si="5"/>
        <v>0.10258054343827183</v>
      </c>
    </row>
    <row r="440" spans="2:8" x14ac:dyDescent="0.2">
      <c r="B440" s="8" t="s">
        <v>98</v>
      </c>
      <c r="C440" s="49">
        <f t="shared" si="5"/>
        <v>3.3153135285616475E-2</v>
      </c>
      <c r="D440" s="49">
        <f t="shared" si="5"/>
        <v>0.18669071639852142</v>
      </c>
      <c r="E440" s="49">
        <f t="shared" si="5"/>
        <v>5.9745345830886532E-2</v>
      </c>
      <c r="F440" s="49">
        <f t="shared" si="5"/>
        <v>5.191252779836919E-2</v>
      </c>
      <c r="G440" s="49">
        <f t="shared" si="5"/>
        <v>0.55542729473096264</v>
      </c>
      <c r="H440" s="50">
        <f t="shared" si="5"/>
        <v>0.27011532948044814</v>
      </c>
    </row>
    <row r="441" spans="2:8" x14ac:dyDescent="0.2">
      <c r="B441" s="11" t="s">
        <v>99</v>
      </c>
      <c r="C441" s="43">
        <f t="shared" si="5"/>
        <v>9.9505870554942089E-2</v>
      </c>
      <c r="D441" s="43">
        <f t="shared" si="5"/>
        <v>0.36536718839355631</v>
      </c>
      <c r="E441" s="43">
        <f t="shared" si="5"/>
        <v>0.28439210489578981</v>
      </c>
      <c r="F441" s="43">
        <f t="shared" si="5"/>
        <v>0.13786526470228644</v>
      </c>
      <c r="G441" s="43">
        <f t="shared" si="5"/>
        <v>1.0901660507673192</v>
      </c>
      <c r="H441" s="44">
        <f t="shared" si="5"/>
        <v>0.18011302040812116</v>
      </c>
    </row>
    <row r="443" spans="2:8" outlineLevel="1" x14ac:dyDescent="0.2"/>
    <row r="444" spans="2:8" outlineLevel="1" x14ac:dyDescent="0.2"/>
    <row r="445" spans="2:8" outlineLevel="1" x14ac:dyDescent="0.2"/>
    <row r="446" spans="2:8" outlineLevel="1" x14ac:dyDescent="0.2"/>
    <row r="447" spans="2:8" outlineLevel="1" x14ac:dyDescent="0.2"/>
    <row r="448" spans="2:8" outlineLevel="1" x14ac:dyDescent="0.2"/>
    <row r="449" outlineLevel="1" x14ac:dyDescent="0.2"/>
    <row r="450" outlineLevel="1" x14ac:dyDescent="0.2"/>
    <row r="451" outlineLevel="1" x14ac:dyDescent="0.2"/>
    <row r="452" outlineLevel="1" x14ac:dyDescent="0.2"/>
    <row r="453" outlineLevel="1" x14ac:dyDescent="0.2"/>
    <row r="454" outlineLevel="1" x14ac:dyDescent="0.2"/>
    <row r="455" outlineLevel="1" x14ac:dyDescent="0.2"/>
    <row r="456" outlineLevel="1" x14ac:dyDescent="0.2"/>
    <row r="457" outlineLevel="1" x14ac:dyDescent="0.2"/>
    <row r="458" outlineLevel="1" x14ac:dyDescent="0.2"/>
    <row r="459" outlineLevel="1" x14ac:dyDescent="0.2"/>
    <row r="460" outlineLevel="1" x14ac:dyDescent="0.2"/>
    <row r="461" outlineLevel="1" x14ac:dyDescent="0.2"/>
    <row r="462" outlineLevel="1" x14ac:dyDescent="0.2"/>
    <row r="463" outlineLevel="1" x14ac:dyDescent="0.2"/>
    <row r="464" outlineLevel="1" x14ac:dyDescent="0.2"/>
    <row r="465" outlineLevel="1" x14ac:dyDescent="0.2"/>
    <row r="466" outlineLevel="1" x14ac:dyDescent="0.2"/>
    <row r="467" outlineLevel="1" x14ac:dyDescent="0.2"/>
    <row r="468" outlineLevel="1" x14ac:dyDescent="0.2"/>
    <row r="469" outlineLevel="1" x14ac:dyDescent="0.2"/>
    <row r="470" outlineLevel="1" x14ac:dyDescent="0.2"/>
    <row r="471" outlineLevel="1" x14ac:dyDescent="0.2"/>
    <row r="472" outlineLevel="1" x14ac:dyDescent="0.2"/>
    <row r="473" outlineLevel="1" x14ac:dyDescent="0.2"/>
    <row r="474" outlineLevel="1" x14ac:dyDescent="0.2"/>
    <row r="475" outlineLevel="1" x14ac:dyDescent="0.2"/>
    <row r="476" outlineLevel="1" x14ac:dyDescent="0.2"/>
    <row r="477" outlineLevel="1" x14ac:dyDescent="0.2"/>
    <row r="478" outlineLevel="1" x14ac:dyDescent="0.2"/>
    <row r="479" outlineLevel="1" x14ac:dyDescent="0.2"/>
    <row r="480" outlineLevel="1" x14ac:dyDescent="0.2"/>
    <row r="481" outlineLevel="1" x14ac:dyDescent="0.2"/>
    <row r="482" outlineLevel="1" x14ac:dyDescent="0.2"/>
    <row r="483" outlineLevel="1" x14ac:dyDescent="0.2"/>
  </sheetData>
  <pageMargins left="0.7" right="0.7" top="0.78740157499999996" bottom="0.78740157499999996" header="0.3" footer="0.3"/>
  <pageSetup paperSize="9" scale="60" orientation="portrait" r:id="rId1"/>
  <colBreaks count="1" manualBreakCount="1">
    <brk id="10"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3C686-A05A-4396-B8D3-550C19797B73}">
  <sheetPr codeName="List10">
    <tabColor theme="1" tint="0.499984740745262"/>
    <outlinePr summaryBelow="0" summaryRight="0"/>
  </sheetPr>
  <dimension ref="B2:X120"/>
  <sheetViews>
    <sheetView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6" width="15.77734375" style="1" hidden="1" customWidth="1" outlineLevel="1"/>
    <col min="17" max="24" width="15.77734375" style="1" customWidth="1"/>
    <col min="25" max="16384" width="10.77734375" style="1"/>
  </cols>
  <sheetData>
    <row r="2" spans="2:24" ht="20.149999999999999" customHeight="1" x14ac:dyDescent="0.3">
      <c r="X2" s="2" t="s">
        <v>23</v>
      </c>
    </row>
    <row r="3" spans="2:24" ht="20.149999999999999" customHeight="1" x14ac:dyDescent="0.3">
      <c r="X3" s="2" t="s">
        <v>1</v>
      </c>
    </row>
    <row r="5" spans="2:24" ht="29.95" customHeight="1" x14ac:dyDescent="0.3">
      <c r="B5" s="16"/>
      <c r="C5" s="16" t="s">
        <v>121</v>
      </c>
      <c r="D5" s="16"/>
      <c r="E5" s="16"/>
      <c r="F5" s="29" t="s">
        <v>122</v>
      </c>
      <c r="G5" s="18" t="s">
        <v>123</v>
      </c>
      <c r="H5" s="18" t="s">
        <v>124</v>
      </c>
      <c r="I5" s="18" t="s">
        <v>125</v>
      </c>
      <c r="J5" s="18" t="s">
        <v>126</v>
      </c>
      <c r="K5" s="18" t="s">
        <v>127</v>
      </c>
      <c r="L5" s="18" t="s">
        <v>128</v>
      </c>
      <c r="M5" s="53" t="s">
        <v>129</v>
      </c>
      <c r="N5" s="53" t="s">
        <v>130</v>
      </c>
      <c r="O5" s="53" t="s">
        <v>131</v>
      </c>
      <c r="P5" s="53" t="s">
        <v>132</v>
      </c>
      <c r="Q5" s="53" t="s">
        <v>133</v>
      </c>
      <c r="R5" s="53" t="s">
        <v>134</v>
      </c>
      <c r="S5" s="53" t="s">
        <v>135</v>
      </c>
      <c r="T5" s="53" t="s">
        <v>136</v>
      </c>
      <c r="U5" s="53" t="s">
        <v>137</v>
      </c>
      <c r="V5" s="53" t="s">
        <v>138</v>
      </c>
      <c r="W5" s="53" t="s">
        <v>139</v>
      </c>
      <c r="X5" s="53" t="s">
        <v>140</v>
      </c>
    </row>
    <row r="6" spans="2:24" ht="11.8" customHeight="1" collapsed="1" x14ac:dyDescent="0.3">
      <c r="B6" s="55"/>
      <c r="C6" s="55" t="s">
        <v>141</v>
      </c>
      <c r="D6" s="55"/>
      <c r="E6" s="55"/>
      <c r="F6" s="56" t="s">
        <v>142</v>
      </c>
      <c r="G6" s="21">
        <f t="shared" ref="G6:X8" si="0">IFERROR(G33+G76,"-")</f>
        <v>39681058166</v>
      </c>
      <c r="H6" s="21">
        <f t="shared" si="0"/>
        <v>38170524365</v>
      </c>
      <c r="I6" s="21">
        <f t="shared" si="0"/>
        <v>37292770272</v>
      </c>
      <c r="J6" s="21">
        <f t="shared" si="0"/>
        <v>37651358877</v>
      </c>
      <c r="K6" s="21">
        <f t="shared" si="0"/>
        <v>40837962347</v>
      </c>
      <c r="L6" s="21">
        <f t="shared" si="0"/>
        <v>40510197366</v>
      </c>
      <c r="M6" s="57">
        <f t="shared" si="0"/>
        <v>40928910248</v>
      </c>
      <c r="N6" s="57">
        <f t="shared" si="0"/>
        <v>39173788424</v>
      </c>
      <c r="O6" s="57">
        <f t="shared" si="0"/>
        <v>46391507173</v>
      </c>
      <c r="P6" s="57">
        <f t="shared" si="0"/>
        <v>44835860865</v>
      </c>
      <c r="Q6" s="57">
        <f t="shared" si="0"/>
        <v>44510951746</v>
      </c>
      <c r="R6" s="57">
        <f t="shared" si="0"/>
        <v>43224651657</v>
      </c>
      <c r="S6" s="57">
        <f t="shared" si="0"/>
        <v>49181967914</v>
      </c>
      <c r="T6" s="57">
        <f t="shared" si="0"/>
        <v>47265856284</v>
      </c>
      <c r="U6" s="57">
        <f t="shared" si="0"/>
        <v>47487833078</v>
      </c>
      <c r="V6" s="57">
        <f t="shared" si="0"/>
        <v>49544181723</v>
      </c>
      <c r="W6" s="57">
        <f t="shared" si="0"/>
        <v>53940532655</v>
      </c>
      <c r="X6" s="57">
        <f t="shared" si="0"/>
        <v>52272293424</v>
      </c>
    </row>
    <row r="7" spans="2:24" ht="11.8" hidden="1" customHeight="1" outlineLevel="2" x14ac:dyDescent="0.3">
      <c r="B7" s="55"/>
      <c r="C7" s="55"/>
      <c r="D7" s="58" t="s">
        <v>143</v>
      </c>
      <c r="E7" s="55" t="s">
        <v>144</v>
      </c>
      <c r="F7" s="56" t="s">
        <v>142</v>
      </c>
      <c r="G7" s="21">
        <f t="shared" si="0"/>
        <v>30404921129</v>
      </c>
      <c r="H7" s="21">
        <f t="shared" si="0"/>
        <v>31875421472</v>
      </c>
      <c r="I7" s="21">
        <f t="shared" si="0"/>
        <v>28312078107</v>
      </c>
      <c r="J7" s="21">
        <f t="shared" si="0"/>
        <v>29445504679</v>
      </c>
      <c r="K7" s="21">
        <f t="shared" si="0"/>
        <v>31019318099</v>
      </c>
      <c r="L7" s="21">
        <f t="shared" si="0"/>
        <v>31945288369</v>
      </c>
      <c r="M7" s="57">
        <f t="shared" si="0"/>
        <v>32185924883</v>
      </c>
      <c r="N7" s="57">
        <f t="shared" si="0"/>
        <v>30467774164</v>
      </c>
      <c r="O7" s="57">
        <f t="shared" si="0"/>
        <v>34739191695</v>
      </c>
      <c r="P7" s="57">
        <f t="shared" si="0"/>
        <v>34716844048</v>
      </c>
      <c r="Q7" s="57">
        <f t="shared" si="0"/>
        <v>34562909147</v>
      </c>
      <c r="R7" s="57">
        <f t="shared" si="0"/>
        <v>33449889089</v>
      </c>
      <c r="S7" s="57">
        <f t="shared" si="0"/>
        <v>37168136954</v>
      </c>
      <c r="T7" s="57">
        <f t="shared" si="0"/>
        <v>36546741006</v>
      </c>
      <c r="U7" s="57">
        <f t="shared" si="0"/>
        <v>36635136803</v>
      </c>
      <c r="V7" s="57">
        <f t="shared" si="0"/>
        <v>38105684530</v>
      </c>
      <c r="W7" s="57">
        <f t="shared" si="0"/>
        <v>40741696212</v>
      </c>
      <c r="X7" s="57">
        <f t="shared" si="0"/>
        <v>40587789749</v>
      </c>
    </row>
    <row r="8" spans="2:24" ht="11.8" hidden="1" customHeight="1" outlineLevel="1" x14ac:dyDescent="0.3">
      <c r="B8" s="55"/>
      <c r="C8" s="58" t="s">
        <v>143</v>
      </c>
      <c r="D8" s="55" t="s">
        <v>145</v>
      </c>
      <c r="E8" s="55"/>
      <c r="F8" s="56" t="s">
        <v>142</v>
      </c>
      <c r="G8" s="21">
        <f t="shared" si="0"/>
        <v>38755800853</v>
      </c>
      <c r="H8" s="21">
        <f t="shared" si="0"/>
        <v>37348662644</v>
      </c>
      <c r="I8" s="21">
        <f t="shared" si="0"/>
        <v>36318082353</v>
      </c>
      <c r="J8" s="21">
        <f t="shared" si="0"/>
        <v>36677822897</v>
      </c>
      <c r="K8" s="21">
        <f t="shared" si="0"/>
        <v>39888350386</v>
      </c>
      <c r="L8" s="21">
        <f t="shared" si="0"/>
        <v>39832997039</v>
      </c>
      <c r="M8" s="57">
        <f t="shared" si="0"/>
        <v>39782099463</v>
      </c>
      <c r="N8" s="57">
        <f t="shared" si="0"/>
        <v>38147400053</v>
      </c>
      <c r="O8" s="57">
        <f t="shared" si="0"/>
        <v>45012441087</v>
      </c>
      <c r="P8" s="57">
        <f t="shared" si="0"/>
        <v>43797304000</v>
      </c>
      <c r="Q8" s="57">
        <f t="shared" si="0"/>
        <v>43499086404</v>
      </c>
      <c r="R8" s="57">
        <f t="shared" si="0"/>
        <v>42093679837</v>
      </c>
      <c r="S8" s="57">
        <f t="shared" si="0"/>
        <v>48015473251</v>
      </c>
      <c r="T8" s="57">
        <f t="shared" si="0"/>
        <v>46275559826</v>
      </c>
      <c r="U8" s="57">
        <f t="shared" si="0"/>
        <v>46290054864</v>
      </c>
      <c r="V8" s="57">
        <f t="shared" si="0"/>
        <v>48508056763</v>
      </c>
      <c r="W8" s="57">
        <f t="shared" si="0"/>
        <v>52562035998</v>
      </c>
      <c r="X8" s="57">
        <f t="shared" si="0"/>
        <v>51112697551</v>
      </c>
    </row>
    <row r="9" spans="2:24" ht="11.8" hidden="1" customHeight="1" outlineLevel="1" x14ac:dyDescent="0.3">
      <c r="B9" s="55"/>
      <c r="C9" s="58" t="s">
        <v>143</v>
      </c>
      <c r="D9" s="55" t="s">
        <v>146</v>
      </c>
      <c r="E9" s="55"/>
      <c r="F9" s="56" t="s">
        <v>142</v>
      </c>
      <c r="G9" s="21">
        <f t="shared" ref="G9:X9" si="1">IFERROR(G37+G79+G81,"-")</f>
        <v>925257313</v>
      </c>
      <c r="H9" s="21">
        <f t="shared" si="1"/>
        <v>821861721</v>
      </c>
      <c r="I9" s="21">
        <f t="shared" si="1"/>
        <v>974687919</v>
      </c>
      <c r="J9" s="21">
        <f t="shared" si="1"/>
        <v>973535980</v>
      </c>
      <c r="K9" s="21">
        <f t="shared" si="1"/>
        <v>949611961</v>
      </c>
      <c r="L9" s="21">
        <f t="shared" si="1"/>
        <v>677200327</v>
      </c>
      <c r="M9" s="57">
        <f t="shared" si="1"/>
        <v>1146810785</v>
      </c>
      <c r="N9" s="57">
        <f t="shared" si="1"/>
        <v>1026388371</v>
      </c>
      <c r="O9" s="57">
        <f t="shared" si="1"/>
        <v>1379066086</v>
      </c>
      <c r="P9" s="57">
        <f t="shared" si="1"/>
        <v>1038556865</v>
      </c>
      <c r="Q9" s="57">
        <f t="shared" si="1"/>
        <v>1011865342</v>
      </c>
      <c r="R9" s="57">
        <f t="shared" si="1"/>
        <v>1130971820</v>
      </c>
      <c r="S9" s="57">
        <f t="shared" si="1"/>
        <v>1166494663</v>
      </c>
      <c r="T9" s="57">
        <f t="shared" si="1"/>
        <v>990296458</v>
      </c>
      <c r="U9" s="57">
        <f t="shared" si="1"/>
        <v>1197778214</v>
      </c>
      <c r="V9" s="57">
        <f t="shared" si="1"/>
        <v>1036124960</v>
      </c>
      <c r="W9" s="57">
        <f t="shared" si="1"/>
        <v>1378496657</v>
      </c>
      <c r="X9" s="57">
        <f t="shared" si="1"/>
        <v>1159595873</v>
      </c>
    </row>
    <row r="10" spans="2:24" ht="11.8" customHeight="1" collapsed="1" x14ac:dyDescent="0.3">
      <c r="B10" s="23"/>
      <c r="C10" s="23" t="s">
        <v>147</v>
      </c>
      <c r="D10" s="23"/>
      <c r="E10" s="23"/>
      <c r="F10" s="56" t="s">
        <v>142</v>
      </c>
      <c r="G10" s="21">
        <f t="shared" ref="G10:X12" si="2">IFERROR(G39+G83,"-")</f>
        <v>37430553008</v>
      </c>
      <c r="H10" s="21">
        <f t="shared" si="2"/>
        <v>37741775980</v>
      </c>
      <c r="I10" s="21">
        <f t="shared" si="2"/>
        <v>37702428121</v>
      </c>
      <c r="J10" s="21">
        <f t="shared" si="2"/>
        <v>38187923496</v>
      </c>
      <c r="K10" s="21">
        <f t="shared" si="2"/>
        <v>38473941038</v>
      </c>
      <c r="L10" s="21">
        <f t="shared" si="2"/>
        <v>39629115690</v>
      </c>
      <c r="M10" s="57">
        <f t="shared" si="2"/>
        <v>41441394731</v>
      </c>
      <c r="N10" s="57">
        <f t="shared" si="2"/>
        <v>40043581542</v>
      </c>
      <c r="O10" s="57">
        <f t="shared" si="2"/>
        <v>42911427483</v>
      </c>
      <c r="P10" s="57">
        <f t="shared" si="2"/>
        <v>43790165367</v>
      </c>
      <c r="Q10" s="57">
        <f t="shared" si="2"/>
        <v>45292040810</v>
      </c>
      <c r="R10" s="57">
        <f t="shared" si="2"/>
        <v>44360210188</v>
      </c>
      <c r="S10" s="57">
        <f t="shared" si="2"/>
        <v>45364632073</v>
      </c>
      <c r="T10" s="57">
        <f t="shared" si="2"/>
        <v>45865144938</v>
      </c>
      <c r="U10" s="57">
        <f t="shared" si="2"/>
        <v>47880384013</v>
      </c>
      <c r="V10" s="57">
        <f t="shared" si="2"/>
        <v>47559454219</v>
      </c>
      <c r="W10" s="57">
        <f t="shared" si="2"/>
        <v>49047147666</v>
      </c>
      <c r="X10" s="57">
        <f t="shared" si="2"/>
        <v>50048154215</v>
      </c>
    </row>
    <row r="11" spans="2:24" ht="11.8" hidden="1" customHeight="1" outlineLevel="2" x14ac:dyDescent="0.3">
      <c r="B11" s="23"/>
      <c r="C11" s="55"/>
      <c r="D11" s="58" t="s">
        <v>143</v>
      </c>
      <c r="E11" s="55" t="s">
        <v>144</v>
      </c>
      <c r="F11" s="56" t="s">
        <v>142</v>
      </c>
      <c r="G11" s="21">
        <f t="shared" si="2"/>
        <v>29324058916</v>
      </c>
      <c r="H11" s="21">
        <f t="shared" si="2"/>
        <v>29841970141</v>
      </c>
      <c r="I11" s="21">
        <f t="shared" si="2"/>
        <v>29482635979</v>
      </c>
      <c r="J11" s="21">
        <f t="shared" si="2"/>
        <v>29742083181</v>
      </c>
      <c r="K11" s="21">
        <f t="shared" si="2"/>
        <v>30289784865</v>
      </c>
      <c r="L11" s="21">
        <f t="shared" si="2"/>
        <v>31021310589</v>
      </c>
      <c r="M11" s="57">
        <f t="shared" si="2"/>
        <v>31626327630</v>
      </c>
      <c r="N11" s="57">
        <f t="shared" si="2"/>
        <v>30816685860</v>
      </c>
      <c r="O11" s="57">
        <f t="shared" si="2"/>
        <v>33182234973</v>
      </c>
      <c r="P11" s="57">
        <f t="shared" si="2"/>
        <v>33708159600</v>
      </c>
      <c r="Q11" s="57">
        <f t="shared" si="2"/>
        <v>34788109846</v>
      </c>
      <c r="R11" s="57">
        <f t="shared" si="2"/>
        <v>33925671466</v>
      </c>
      <c r="S11" s="57">
        <f t="shared" si="2"/>
        <v>34874326531</v>
      </c>
      <c r="T11" s="57">
        <f t="shared" si="2"/>
        <v>35221611349</v>
      </c>
      <c r="U11" s="57">
        <f t="shared" si="2"/>
        <v>36574978133</v>
      </c>
      <c r="V11" s="57">
        <f t="shared" si="2"/>
        <v>35647542090</v>
      </c>
      <c r="W11" s="57">
        <f t="shared" si="2"/>
        <v>37581035419</v>
      </c>
      <c r="X11" s="57">
        <f t="shared" si="2"/>
        <v>38263097422</v>
      </c>
    </row>
    <row r="12" spans="2:24" ht="11.8" hidden="1" customHeight="1" outlineLevel="1" x14ac:dyDescent="0.3">
      <c r="B12" s="23"/>
      <c r="C12" s="58" t="s">
        <v>143</v>
      </c>
      <c r="D12" s="55" t="s">
        <v>145</v>
      </c>
      <c r="E12" s="55"/>
      <c r="F12" s="56" t="s">
        <v>142</v>
      </c>
      <c r="G12" s="21">
        <f t="shared" si="2"/>
        <v>36529902269</v>
      </c>
      <c r="H12" s="21">
        <f t="shared" si="2"/>
        <v>36842570046</v>
      </c>
      <c r="I12" s="21">
        <f t="shared" si="2"/>
        <v>36703264970</v>
      </c>
      <c r="J12" s="21">
        <f t="shared" si="2"/>
        <v>37194955639</v>
      </c>
      <c r="K12" s="21">
        <f t="shared" si="2"/>
        <v>37599082039</v>
      </c>
      <c r="L12" s="21">
        <f t="shared" si="2"/>
        <v>38915522866</v>
      </c>
      <c r="M12" s="57">
        <f t="shared" si="2"/>
        <v>40260237087</v>
      </c>
      <c r="N12" s="57">
        <f t="shared" si="2"/>
        <v>38983959843</v>
      </c>
      <c r="O12" s="57">
        <f t="shared" si="2"/>
        <v>41881824312</v>
      </c>
      <c r="P12" s="57">
        <f t="shared" si="2"/>
        <v>42673232615</v>
      </c>
      <c r="Q12" s="57">
        <f t="shared" si="2"/>
        <v>44182855228</v>
      </c>
      <c r="R12" s="57">
        <f t="shared" si="2"/>
        <v>43107006700</v>
      </c>
      <c r="S12" s="57">
        <f t="shared" si="2"/>
        <v>44417247042</v>
      </c>
      <c r="T12" s="57">
        <f t="shared" si="2"/>
        <v>44870631203</v>
      </c>
      <c r="U12" s="57">
        <f t="shared" si="2"/>
        <v>46624489323</v>
      </c>
      <c r="V12" s="57">
        <f t="shared" si="2"/>
        <v>46376524941</v>
      </c>
      <c r="W12" s="57">
        <f t="shared" si="2"/>
        <v>47917535208</v>
      </c>
      <c r="X12" s="57">
        <f t="shared" si="2"/>
        <v>48839415436</v>
      </c>
    </row>
    <row r="13" spans="2:24" ht="11.8" hidden="1" customHeight="1" outlineLevel="1" x14ac:dyDescent="0.3">
      <c r="B13" s="23"/>
      <c r="C13" s="58" t="s">
        <v>143</v>
      </c>
      <c r="D13" s="55" t="s">
        <v>146</v>
      </c>
      <c r="E13" s="55"/>
      <c r="F13" s="56" t="s">
        <v>142</v>
      </c>
      <c r="G13" s="21">
        <f t="shared" ref="G13:X13" si="3">IFERROR(G43+G86+G88,"-")</f>
        <v>900650739</v>
      </c>
      <c r="H13" s="21">
        <f t="shared" si="3"/>
        <v>899205934</v>
      </c>
      <c r="I13" s="21">
        <f t="shared" si="3"/>
        <v>999163151</v>
      </c>
      <c r="J13" s="21">
        <f t="shared" si="3"/>
        <v>992967857</v>
      </c>
      <c r="K13" s="21">
        <f t="shared" si="3"/>
        <v>874858999</v>
      </c>
      <c r="L13" s="21">
        <f t="shared" si="3"/>
        <v>713592824</v>
      </c>
      <c r="M13" s="57">
        <f t="shared" si="3"/>
        <v>1181157644</v>
      </c>
      <c r="N13" s="57">
        <f t="shared" si="3"/>
        <v>1059621699</v>
      </c>
      <c r="O13" s="57">
        <f t="shared" si="3"/>
        <v>1029603171</v>
      </c>
      <c r="P13" s="57">
        <f t="shared" si="3"/>
        <v>1116932752</v>
      </c>
      <c r="Q13" s="57">
        <f t="shared" si="3"/>
        <v>1109185582</v>
      </c>
      <c r="R13" s="57">
        <f t="shared" si="3"/>
        <v>1253203488</v>
      </c>
      <c r="S13" s="57">
        <f t="shared" si="3"/>
        <v>947385031</v>
      </c>
      <c r="T13" s="57">
        <f t="shared" si="3"/>
        <v>994513735</v>
      </c>
      <c r="U13" s="57">
        <f t="shared" si="3"/>
        <v>1255894690</v>
      </c>
      <c r="V13" s="57">
        <f t="shared" si="3"/>
        <v>1182929278</v>
      </c>
      <c r="W13" s="57">
        <f t="shared" si="3"/>
        <v>1129612458</v>
      </c>
      <c r="X13" s="57">
        <f t="shared" si="3"/>
        <v>1208738779</v>
      </c>
    </row>
    <row r="14" spans="2:24" ht="11.8" customHeight="1" collapsed="1" x14ac:dyDescent="0.3">
      <c r="B14" s="23"/>
      <c r="C14" s="23" t="s">
        <v>148</v>
      </c>
      <c r="D14" s="23"/>
      <c r="E14" s="23"/>
      <c r="F14" s="56" t="s">
        <v>142</v>
      </c>
      <c r="G14" s="21">
        <f t="shared" ref="G14:X16" si="4">IFERROR(G46+G90,"-")</f>
        <v>21098376080</v>
      </c>
      <c r="H14" s="21">
        <f t="shared" si="4"/>
        <v>19721901192</v>
      </c>
      <c r="I14" s="21">
        <f t="shared" si="4"/>
        <v>21078306010</v>
      </c>
      <c r="J14" s="21">
        <f t="shared" si="4"/>
        <v>21390250941</v>
      </c>
      <c r="K14" s="21">
        <f t="shared" si="4"/>
        <v>20025296153</v>
      </c>
      <c r="L14" s="21">
        <f t="shared" si="4"/>
        <v>26141692120</v>
      </c>
      <c r="M14" s="57">
        <f t="shared" si="4"/>
        <v>23331575211</v>
      </c>
      <c r="N14" s="57">
        <f t="shared" si="4"/>
        <v>24650679596</v>
      </c>
      <c r="O14" s="57">
        <f t="shared" si="4"/>
        <v>25118850567</v>
      </c>
      <c r="P14" s="57">
        <f t="shared" si="4"/>
        <v>27340467437</v>
      </c>
      <c r="Q14" s="57">
        <f t="shared" si="4"/>
        <v>25400897710</v>
      </c>
      <c r="R14" s="57">
        <f t="shared" si="4"/>
        <v>25814337569</v>
      </c>
      <c r="S14" s="57">
        <f t="shared" si="4"/>
        <v>23099798450</v>
      </c>
      <c r="T14" s="57">
        <f t="shared" si="4"/>
        <v>23977923162</v>
      </c>
      <c r="U14" s="57">
        <f t="shared" si="4"/>
        <v>25765813456</v>
      </c>
      <c r="V14" s="57">
        <f t="shared" si="4"/>
        <v>26966541915</v>
      </c>
      <c r="W14" s="57">
        <f t="shared" si="4"/>
        <v>25146907422</v>
      </c>
      <c r="X14" s="57">
        <f t="shared" si="4"/>
        <v>27493529084</v>
      </c>
    </row>
    <row r="15" spans="2:24" ht="11.8" hidden="1" customHeight="1" outlineLevel="2" x14ac:dyDescent="0.3">
      <c r="B15" s="23"/>
      <c r="C15" s="55"/>
      <c r="D15" s="58" t="s">
        <v>143</v>
      </c>
      <c r="E15" s="55" t="s">
        <v>144</v>
      </c>
      <c r="F15" s="56" t="s">
        <v>142</v>
      </c>
      <c r="G15" s="21">
        <f t="shared" si="4"/>
        <v>17571390622</v>
      </c>
      <c r="H15" s="21">
        <f t="shared" si="4"/>
        <v>16548227137</v>
      </c>
      <c r="I15" s="21">
        <f t="shared" si="4"/>
        <v>17101048059</v>
      </c>
      <c r="J15" s="21">
        <f t="shared" si="4"/>
        <v>17594474110</v>
      </c>
      <c r="K15" s="21">
        <f t="shared" si="4"/>
        <v>17318330714</v>
      </c>
      <c r="L15" s="21">
        <f t="shared" si="4"/>
        <v>19103097121</v>
      </c>
      <c r="M15" s="57">
        <f t="shared" si="4"/>
        <v>17461916907</v>
      </c>
      <c r="N15" s="57">
        <f t="shared" si="4"/>
        <v>18745902601</v>
      </c>
      <c r="O15" s="57">
        <f t="shared" si="4"/>
        <v>20835544278</v>
      </c>
      <c r="P15" s="57">
        <f t="shared" si="4"/>
        <v>22448690888</v>
      </c>
      <c r="Q15" s="57">
        <f t="shared" si="4"/>
        <v>20553798914</v>
      </c>
      <c r="R15" s="57">
        <f t="shared" si="4"/>
        <v>21603531709</v>
      </c>
      <c r="S15" s="57">
        <f t="shared" si="4"/>
        <v>18437438310</v>
      </c>
      <c r="T15" s="57">
        <f t="shared" si="4"/>
        <v>19301766469</v>
      </c>
      <c r="U15" s="57">
        <f t="shared" si="4"/>
        <v>20006260878</v>
      </c>
      <c r="V15" s="57">
        <f t="shared" si="4"/>
        <v>22031590550</v>
      </c>
      <c r="W15" s="57">
        <f t="shared" si="4"/>
        <v>20340927666</v>
      </c>
      <c r="X15" s="57">
        <f t="shared" si="4"/>
        <v>22597825237</v>
      </c>
    </row>
    <row r="16" spans="2:24" ht="11.8" hidden="1" customHeight="1" outlineLevel="1" x14ac:dyDescent="0.3">
      <c r="B16" s="23"/>
      <c r="C16" s="58" t="s">
        <v>143</v>
      </c>
      <c r="D16" s="55" t="s">
        <v>145</v>
      </c>
      <c r="E16" s="55"/>
      <c r="F16" s="56" t="s">
        <v>142</v>
      </c>
      <c r="G16" s="21">
        <f t="shared" si="4"/>
        <v>20777533131</v>
      </c>
      <c r="H16" s="21">
        <f t="shared" si="4"/>
        <v>19377304919</v>
      </c>
      <c r="I16" s="21">
        <f t="shared" si="4"/>
        <v>20693522247</v>
      </c>
      <c r="J16" s="21">
        <f t="shared" si="4"/>
        <v>21098440116</v>
      </c>
      <c r="K16" s="21">
        <f t="shared" si="4"/>
        <v>19645423538</v>
      </c>
      <c r="L16" s="21">
        <f t="shared" si="4"/>
        <v>25886797782</v>
      </c>
      <c r="M16" s="57">
        <f t="shared" si="4"/>
        <v>22418284441</v>
      </c>
      <c r="N16" s="57">
        <f t="shared" si="4"/>
        <v>23448796910</v>
      </c>
      <c r="O16" s="57">
        <f t="shared" si="4"/>
        <v>24751873084</v>
      </c>
      <c r="P16" s="57">
        <f t="shared" si="4"/>
        <v>26727385013</v>
      </c>
      <c r="Q16" s="57">
        <f t="shared" si="4"/>
        <v>24888493138</v>
      </c>
      <c r="R16" s="57">
        <f t="shared" si="4"/>
        <v>24878425597</v>
      </c>
      <c r="S16" s="57">
        <f t="shared" si="4"/>
        <v>23059701084</v>
      </c>
      <c r="T16" s="57">
        <f t="shared" si="4"/>
        <v>23488722573</v>
      </c>
      <c r="U16" s="57">
        <f t="shared" si="4"/>
        <v>25189734305</v>
      </c>
      <c r="V16" s="57">
        <f t="shared" si="4"/>
        <v>26656150365</v>
      </c>
      <c r="W16" s="57">
        <f t="shared" si="4"/>
        <v>24744496130</v>
      </c>
      <c r="X16" s="57">
        <f t="shared" si="4"/>
        <v>27255482612</v>
      </c>
    </row>
    <row r="17" spans="2:24" ht="11.8" hidden="1" customHeight="1" outlineLevel="1" x14ac:dyDescent="0.3">
      <c r="B17" s="23"/>
      <c r="C17" s="58" t="s">
        <v>143</v>
      </c>
      <c r="D17" s="55" t="s">
        <v>146</v>
      </c>
      <c r="E17" s="55"/>
      <c r="F17" s="56" t="s">
        <v>142</v>
      </c>
      <c r="G17" s="21">
        <f t="shared" ref="G17:X17" si="5">IFERROR(G50+G93+G95,"-")</f>
        <v>320842949</v>
      </c>
      <c r="H17" s="21">
        <f t="shared" si="5"/>
        <v>344596273</v>
      </c>
      <c r="I17" s="21">
        <f t="shared" si="5"/>
        <v>384783763</v>
      </c>
      <c r="J17" s="21">
        <f t="shared" si="5"/>
        <v>291810825</v>
      </c>
      <c r="K17" s="21">
        <f t="shared" si="5"/>
        <v>379872615</v>
      </c>
      <c r="L17" s="21">
        <f t="shared" si="5"/>
        <v>254894338</v>
      </c>
      <c r="M17" s="57">
        <f t="shared" si="5"/>
        <v>913290770</v>
      </c>
      <c r="N17" s="57">
        <f t="shared" si="5"/>
        <v>1201882686</v>
      </c>
      <c r="O17" s="57">
        <f t="shared" si="5"/>
        <v>366977483</v>
      </c>
      <c r="P17" s="57">
        <f t="shared" si="5"/>
        <v>613082424</v>
      </c>
      <c r="Q17" s="57">
        <f t="shared" si="5"/>
        <v>512404572</v>
      </c>
      <c r="R17" s="57">
        <f t="shared" si="5"/>
        <v>935911972</v>
      </c>
      <c r="S17" s="57">
        <f t="shared" si="5"/>
        <v>40097366</v>
      </c>
      <c r="T17" s="57">
        <f t="shared" si="5"/>
        <v>489200589</v>
      </c>
      <c r="U17" s="57">
        <f t="shared" si="5"/>
        <v>576079151</v>
      </c>
      <c r="V17" s="57">
        <f t="shared" si="5"/>
        <v>310391550</v>
      </c>
      <c r="W17" s="57">
        <f t="shared" si="5"/>
        <v>402411292</v>
      </c>
      <c r="X17" s="57">
        <f t="shared" si="5"/>
        <v>238046472</v>
      </c>
    </row>
    <row r="18" spans="2:24" ht="11.8" customHeight="1" collapsed="1" x14ac:dyDescent="0.3">
      <c r="B18" s="55"/>
      <c r="C18" s="55" t="s">
        <v>149</v>
      </c>
      <c r="D18" s="55"/>
      <c r="E18" s="55"/>
      <c r="F18" s="56" t="s">
        <v>142</v>
      </c>
      <c r="G18" s="21">
        <f t="shared" ref="G18:X23" si="6">IFERROR(G52+G97,"-")</f>
        <v>9171135034</v>
      </c>
      <c r="H18" s="21">
        <f t="shared" si="6"/>
        <v>9317114672</v>
      </c>
      <c r="I18" s="21">
        <f t="shared" si="6"/>
        <v>9804972575</v>
      </c>
      <c r="J18" s="21">
        <f t="shared" si="6"/>
        <v>9735774296</v>
      </c>
      <c r="K18" s="21">
        <f t="shared" si="6"/>
        <v>9775713160</v>
      </c>
      <c r="L18" s="21">
        <f t="shared" si="6"/>
        <v>10287287879</v>
      </c>
      <c r="M18" s="57">
        <f t="shared" si="6"/>
        <v>10920159759</v>
      </c>
      <c r="N18" s="57">
        <f t="shared" si="6"/>
        <v>10651870833</v>
      </c>
      <c r="O18" s="57">
        <f t="shared" si="6"/>
        <v>11032999164</v>
      </c>
      <c r="P18" s="57">
        <f t="shared" si="6"/>
        <v>12015904086</v>
      </c>
      <c r="Q18" s="57">
        <f t="shared" si="6"/>
        <v>12048786512</v>
      </c>
      <c r="R18" s="57">
        <f t="shared" si="6"/>
        <v>12063298280</v>
      </c>
      <c r="S18" s="57">
        <f t="shared" si="6"/>
        <v>11770468085</v>
      </c>
      <c r="T18" s="57">
        <f t="shared" si="6"/>
        <v>12839481640</v>
      </c>
      <c r="U18" s="57">
        <f t="shared" si="6"/>
        <v>12898593166</v>
      </c>
      <c r="V18" s="57">
        <f t="shared" si="6"/>
        <v>15008572943</v>
      </c>
      <c r="W18" s="57">
        <f t="shared" si="6"/>
        <v>13618358440</v>
      </c>
      <c r="X18" s="57">
        <f t="shared" si="6"/>
        <v>14513148689</v>
      </c>
    </row>
    <row r="19" spans="2:24" ht="11.8" hidden="1" customHeight="1" outlineLevel="1" x14ac:dyDescent="0.3">
      <c r="B19" s="55"/>
      <c r="C19" s="58" t="s">
        <v>143</v>
      </c>
      <c r="D19" s="55" t="s">
        <v>150</v>
      </c>
      <c r="E19" s="55"/>
      <c r="F19" s="56" t="s">
        <v>142</v>
      </c>
      <c r="G19" s="21">
        <f t="shared" si="6"/>
        <v>9093541768</v>
      </c>
      <c r="H19" s="21">
        <f t="shared" si="6"/>
        <v>9238446588</v>
      </c>
      <c r="I19" s="21">
        <f t="shared" si="6"/>
        <v>9723916919</v>
      </c>
      <c r="J19" s="21">
        <f t="shared" si="6"/>
        <v>9638015465</v>
      </c>
      <c r="K19" s="21">
        <f t="shared" si="6"/>
        <v>9690877622</v>
      </c>
      <c r="L19" s="21">
        <f t="shared" si="6"/>
        <v>10201239733</v>
      </c>
      <c r="M19" s="57">
        <f t="shared" si="6"/>
        <v>10842971944</v>
      </c>
      <c r="N19" s="57">
        <f t="shared" si="6"/>
        <v>10571748938</v>
      </c>
      <c r="O19" s="57">
        <f t="shared" si="6"/>
        <v>10950778523</v>
      </c>
      <c r="P19" s="57">
        <f t="shared" si="6"/>
        <v>11941433648</v>
      </c>
      <c r="Q19" s="57">
        <f t="shared" si="6"/>
        <v>11958281130</v>
      </c>
      <c r="R19" s="57">
        <f t="shared" si="6"/>
        <v>11960052929</v>
      </c>
      <c r="S19" s="57">
        <f t="shared" si="6"/>
        <v>11687033647</v>
      </c>
      <c r="T19" s="57">
        <f t="shared" si="6"/>
        <v>12754224629</v>
      </c>
      <c r="U19" s="57">
        <f t="shared" si="6"/>
        <v>12808765650</v>
      </c>
      <c r="V19" s="57">
        <f t="shared" si="6"/>
        <v>14899913127</v>
      </c>
      <c r="W19" s="57">
        <f t="shared" si="6"/>
        <v>13522775063</v>
      </c>
      <c r="X19" s="57">
        <f t="shared" si="6"/>
        <v>14417396285</v>
      </c>
    </row>
    <row r="20" spans="2:24" ht="11.8" hidden="1" customHeight="1" outlineLevel="1" x14ac:dyDescent="0.3">
      <c r="B20" s="55"/>
      <c r="C20" s="58" t="s">
        <v>143</v>
      </c>
      <c r="D20" s="55" t="s">
        <v>151</v>
      </c>
      <c r="E20" s="55"/>
      <c r="F20" s="56" t="s">
        <v>142</v>
      </c>
      <c r="G20" s="21">
        <f t="shared" si="6"/>
        <v>77593266</v>
      </c>
      <c r="H20" s="21">
        <f t="shared" si="6"/>
        <v>78668084</v>
      </c>
      <c r="I20" s="21">
        <f t="shared" si="6"/>
        <v>81055656</v>
      </c>
      <c r="J20" s="21">
        <f t="shared" si="6"/>
        <v>97758831</v>
      </c>
      <c r="K20" s="21">
        <f t="shared" si="6"/>
        <v>84835538</v>
      </c>
      <c r="L20" s="21">
        <f t="shared" si="6"/>
        <v>86048146</v>
      </c>
      <c r="M20" s="57">
        <f t="shared" si="6"/>
        <v>77187815</v>
      </c>
      <c r="N20" s="57">
        <f t="shared" si="6"/>
        <v>80121895</v>
      </c>
      <c r="O20" s="57">
        <f t="shared" si="6"/>
        <v>82220641</v>
      </c>
      <c r="P20" s="57">
        <f t="shared" si="6"/>
        <v>74470438</v>
      </c>
      <c r="Q20" s="57">
        <f t="shared" si="6"/>
        <v>90505382</v>
      </c>
      <c r="R20" s="57">
        <f t="shared" si="6"/>
        <v>103245351</v>
      </c>
      <c r="S20" s="57">
        <f t="shared" si="6"/>
        <v>83434438</v>
      </c>
      <c r="T20" s="57">
        <f t="shared" si="6"/>
        <v>85257011</v>
      </c>
      <c r="U20" s="57">
        <f t="shared" si="6"/>
        <v>89827516</v>
      </c>
      <c r="V20" s="57">
        <f t="shared" si="6"/>
        <v>108659816</v>
      </c>
      <c r="W20" s="57">
        <f t="shared" si="6"/>
        <v>95583377</v>
      </c>
      <c r="X20" s="57">
        <f t="shared" si="6"/>
        <v>95752404</v>
      </c>
    </row>
    <row r="21" spans="2:24" ht="11.8" customHeight="1" x14ac:dyDescent="0.3">
      <c r="B21" s="55"/>
      <c r="C21" s="23" t="s">
        <v>152</v>
      </c>
      <c r="D21" s="55"/>
      <c r="E21" s="55"/>
      <c r="F21" s="56" t="s">
        <v>142</v>
      </c>
      <c r="G21" s="21">
        <f t="shared" si="6"/>
        <v>1993582990</v>
      </c>
      <c r="H21" s="21">
        <f t="shared" si="6"/>
        <v>1773875473</v>
      </c>
      <c r="I21" s="21">
        <f t="shared" si="6"/>
        <v>1492323819</v>
      </c>
      <c r="J21" s="21">
        <f t="shared" si="6"/>
        <v>1208648569</v>
      </c>
      <c r="K21" s="21">
        <f t="shared" si="6"/>
        <v>1918007138</v>
      </c>
      <c r="L21" s="21">
        <f t="shared" si="6"/>
        <v>1576623324</v>
      </c>
      <c r="M21" s="57">
        <f t="shared" si="6"/>
        <v>1985477716</v>
      </c>
      <c r="N21" s="57">
        <f t="shared" si="6"/>
        <v>1642716438</v>
      </c>
      <c r="O21" s="57">
        <f t="shared" si="6"/>
        <v>2089224808</v>
      </c>
      <c r="P21" s="57">
        <f t="shared" si="6"/>
        <v>1686109938</v>
      </c>
      <c r="Q21" s="57">
        <f t="shared" si="6"/>
        <v>1856412148</v>
      </c>
      <c r="R21" s="57">
        <f t="shared" si="6"/>
        <v>1920092820</v>
      </c>
      <c r="S21" s="57">
        <f t="shared" si="6"/>
        <v>2196488747</v>
      </c>
      <c r="T21" s="57">
        <f t="shared" si="6"/>
        <v>2003727257</v>
      </c>
      <c r="U21" s="57">
        <f t="shared" si="6"/>
        <v>2135731459</v>
      </c>
      <c r="V21" s="57">
        <f t="shared" si="6"/>
        <v>-6398235</v>
      </c>
      <c r="W21" s="57">
        <f t="shared" si="6"/>
        <v>1837810564</v>
      </c>
      <c r="X21" s="57">
        <f t="shared" si="6"/>
        <v>1789198385</v>
      </c>
    </row>
    <row r="22" spans="2:24" ht="11.8" customHeight="1" x14ac:dyDescent="0.3">
      <c r="B22" s="55"/>
      <c r="C22" s="23" t="s">
        <v>153</v>
      </c>
      <c r="D22" s="55"/>
      <c r="E22" s="55"/>
      <c r="F22" s="56" t="s">
        <v>142</v>
      </c>
      <c r="G22" s="21">
        <f t="shared" si="6"/>
        <v>11164718024</v>
      </c>
      <c r="H22" s="21">
        <f t="shared" si="6"/>
        <v>11090990145</v>
      </c>
      <c r="I22" s="21">
        <f t="shared" si="6"/>
        <v>11297296394</v>
      </c>
      <c r="J22" s="21">
        <f t="shared" si="6"/>
        <v>10944422865</v>
      </c>
      <c r="K22" s="21">
        <f t="shared" si="6"/>
        <v>11693720298</v>
      </c>
      <c r="L22" s="21">
        <f t="shared" si="6"/>
        <v>11863911203</v>
      </c>
      <c r="M22" s="57">
        <f t="shared" si="6"/>
        <v>12905637475</v>
      </c>
      <c r="N22" s="57">
        <f t="shared" si="6"/>
        <v>12294587271</v>
      </c>
      <c r="O22" s="57">
        <f t="shared" si="6"/>
        <v>13122223972</v>
      </c>
      <c r="P22" s="57">
        <f t="shared" si="6"/>
        <v>13702014024</v>
      </c>
      <c r="Q22" s="57">
        <f t="shared" si="6"/>
        <v>13905198660</v>
      </c>
      <c r="R22" s="57">
        <f t="shared" si="6"/>
        <v>13983391100</v>
      </c>
      <c r="S22" s="57">
        <f t="shared" si="6"/>
        <v>13966956832</v>
      </c>
      <c r="T22" s="57">
        <f t="shared" si="6"/>
        <v>14843208897</v>
      </c>
      <c r="U22" s="57">
        <f t="shared" si="6"/>
        <v>15034324625</v>
      </c>
      <c r="V22" s="57">
        <f t="shared" si="6"/>
        <v>15002174708</v>
      </c>
      <c r="W22" s="57">
        <f t="shared" si="6"/>
        <v>15456169004</v>
      </c>
      <c r="X22" s="57">
        <f t="shared" si="6"/>
        <v>16302347074</v>
      </c>
    </row>
    <row r="23" spans="2:24" ht="11.8" customHeight="1" x14ac:dyDescent="0.3">
      <c r="B23" s="59"/>
      <c r="C23" s="59" t="s">
        <v>154</v>
      </c>
      <c r="D23" s="59"/>
      <c r="E23" s="59"/>
      <c r="F23" s="60" t="s">
        <v>142</v>
      </c>
      <c r="G23" s="61">
        <f t="shared" si="6"/>
        <v>3783427883</v>
      </c>
      <c r="H23" s="61">
        <f t="shared" si="6"/>
        <v>3490330440</v>
      </c>
      <c r="I23" s="61">
        <f t="shared" si="6"/>
        <v>3989704419</v>
      </c>
      <c r="J23" s="61">
        <f t="shared" si="6"/>
        <v>2943926300</v>
      </c>
      <c r="K23" s="61">
        <f t="shared" si="6"/>
        <v>3559511720</v>
      </c>
      <c r="L23" s="61">
        <f t="shared" si="6"/>
        <v>3936282583</v>
      </c>
      <c r="M23" s="62">
        <f t="shared" si="6"/>
        <v>4144003758</v>
      </c>
      <c r="N23" s="62">
        <f t="shared" si="6"/>
        <v>3857440202</v>
      </c>
      <c r="O23" s="62">
        <f t="shared" si="6"/>
        <v>4215559841</v>
      </c>
      <c r="P23" s="62">
        <f t="shared" si="6"/>
        <v>4161867724</v>
      </c>
      <c r="Q23" s="62">
        <f t="shared" si="6"/>
        <v>4547966582</v>
      </c>
      <c r="R23" s="62">
        <f t="shared" si="6"/>
        <v>5356299120</v>
      </c>
      <c r="S23" s="62">
        <f t="shared" si="6"/>
        <v>4792443253</v>
      </c>
      <c r="T23" s="62">
        <f t="shared" si="6"/>
        <v>5254128558</v>
      </c>
      <c r="U23" s="62">
        <f t="shared" si="6"/>
        <v>5353009800</v>
      </c>
      <c r="V23" s="62">
        <f t="shared" si="6"/>
        <v>6612522630</v>
      </c>
      <c r="W23" s="62">
        <f t="shared" si="6"/>
        <v>5590273433</v>
      </c>
      <c r="X23" s="62">
        <f t="shared" si="6"/>
        <v>6314508697</v>
      </c>
    </row>
    <row r="24" spans="2:24" ht="11.8" customHeight="1" x14ac:dyDescent="0.3">
      <c r="B24" s="19"/>
      <c r="C24" s="19" t="s">
        <v>155</v>
      </c>
      <c r="D24" s="19"/>
      <c r="E24" s="19"/>
      <c r="F24" s="63" t="s">
        <v>156</v>
      </c>
      <c r="G24" s="64">
        <f t="shared" ref="G24:X24" si="7">IFERROR(G59+G103,"-")</f>
        <v>27425281</v>
      </c>
      <c r="H24" s="64">
        <f t="shared" si="7"/>
        <v>26853965</v>
      </c>
      <c r="I24" s="64">
        <f t="shared" si="7"/>
        <v>26840584</v>
      </c>
      <c r="J24" s="64">
        <f t="shared" si="7"/>
        <v>27251364</v>
      </c>
      <c r="K24" s="64">
        <f t="shared" si="7"/>
        <v>26800372</v>
      </c>
      <c r="L24" s="64">
        <f t="shared" si="7"/>
        <v>27034307</v>
      </c>
      <c r="M24" s="65">
        <f t="shared" si="7"/>
        <v>27801887</v>
      </c>
      <c r="N24" s="65">
        <f t="shared" si="7"/>
        <v>29219125</v>
      </c>
      <c r="O24" s="65">
        <f t="shared" si="7"/>
        <v>29696814</v>
      </c>
      <c r="P24" s="65">
        <f t="shared" si="7"/>
        <v>29633807</v>
      </c>
      <c r="Q24" s="65">
        <f t="shared" si="7"/>
        <v>29303549</v>
      </c>
      <c r="R24" s="65">
        <f t="shared" si="7"/>
        <v>28652722</v>
      </c>
      <c r="S24" s="65">
        <f t="shared" si="7"/>
        <v>28779631</v>
      </c>
      <c r="T24" s="65">
        <f t="shared" si="7"/>
        <v>28935623</v>
      </c>
      <c r="U24" s="65">
        <f t="shared" si="7"/>
        <v>29284129</v>
      </c>
      <c r="V24" s="65">
        <f t="shared" si="7"/>
        <v>29474408</v>
      </c>
      <c r="W24" s="65">
        <f t="shared" si="7"/>
        <v>29777280</v>
      </c>
      <c r="X24" s="65">
        <f t="shared" si="7"/>
        <v>30188531</v>
      </c>
    </row>
    <row r="25" spans="2:24" ht="11.8" customHeight="1" x14ac:dyDescent="0.3">
      <c r="B25" s="23"/>
      <c r="C25" s="23" t="s">
        <v>157</v>
      </c>
      <c r="D25" s="23"/>
      <c r="E25" s="23"/>
      <c r="F25" s="56" t="s">
        <v>156</v>
      </c>
      <c r="G25" s="21">
        <f t="shared" ref="G25:X25" si="8">IFERROR(G60+G105,"-")</f>
        <v>669948</v>
      </c>
      <c r="H25" s="21">
        <f t="shared" si="8"/>
        <v>562845</v>
      </c>
      <c r="I25" s="21">
        <f t="shared" si="8"/>
        <v>540624</v>
      </c>
      <c r="J25" s="21">
        <f t="shared" si="8"/>
        <v>651874</v>
      </c>
      <c r="K25" s="21">
        <f t="shared" si="8"/>
        <v>579469</v>
      </c>
      <c r="L25" s="21">
        <f t="shared" si="8"/>
        <v>688874</v>
      </c>
      <c r="M25" s="57">
        <f t="shared" si="8"/>
        <v>609734</v>
      </c>
      <c r="N25" s="57">
        <f t="shared" si="8"/>
        <v>682386</v>
      </c>
      <c r="O25" s="57">
        <f t="shared" si="8"/>
        <v>713222</v>
      </c>
      <c r="P25" s="57">
        <f t="shared" si="8"/>
        <v>735074</v>
      </c>
      <c r="Q25" s="57">
        <f t="shared" si="8"/>
        <v>734837</v>
      </c>
      <c r="R25" s="57">
        <f t="shared" si="8"/>
        <v>705703</v>
      </c>
      <c r="S25" s="57">
        <f t="shared" si="8"/>
        <v>729630</v>
      </c>
      <c r="T25" s="57">
        <f t="shared" si="8"/>
        <v>747964</v>
      </c>
      <c r="U25" s="57">
        <f t="shared" si="8"/>
        <v>762894</v>
      </c>
      <c r="V25" s="57">
        <f t="shared" si="8"/>
        <v>832222</v>
      </c>
      <c r="W25" s="57">
        <f t="shared" si="8"/>
        <v>788300</v>
      </c>
      <c r="X25" s="57">
        <f t="shared" si="8"/>
        <v>837643</v>
      </c>
    </row>
    <row r="26" spans="2:24" s="66" customFormat="1" ht="11.8" customHeight="1" x14ac:dyDescent="0.3"/>
    <row r="27" spans="2:24" s="66" customFormat="1" ht="11.8" customHeight="1" x14ac:dyDescent="0.3">
      <c r="B27" s="16"/>
      <c r="C27" s="16" t="s">
        <v>9</v>
      </c>
      <c r="D27" s="16"/>
      <c r="E27" s="16"/>
      <c r="F27" s="29"/>
      <c r="G27" s="29"/>
      <c r="H27" s="29"/>
      <c r="I27" s="29"/>
      <c r="J27" s="29"/>
      <c r="K27" s="29"/>
      <c r="L27" s="29"/>
      <c r="M27" s="30"/>
      <c r="N27" s="30"/>
      <c r="O27" s="30"/>
      <c r="P27" s="30"/>
      <c r="Q27" s="30"/>
      <c r="R27" s="30"/>
      <c r="S27" s="30"/>
      <c r="T27" s="30"/>
      <c r="U27" s="30"/>
      <c r="V27" s="30"/>
      <c r="W27" s="30"/>
      <c r="X27" s="30"/>
    </row>
    <row r="28" spans="2:24" s="66" customFormat="1" ht="11.8" customHeight="1" x14ac:dyDescent="0.3">
      <c r="B28" s="23"/>
      <c r="C28" s="23" t="s">
        <v>158</v>
      </c>
      <c r="D28" s="23"/>
      <c r="E28" s="23"/>
      <c r="F28" s="56" t="s">
        <v>142</v>
      </c>
      <c r="G28" s="21">
        <f t="shared" ref="G28:X29" si="9">IFERROR(G63+G108,"-")</f>
        <v>8875416766</v>
      </c>
      <c r="H28" s="21">
        <f t="shared" si="9"/>
        <v>9242489863</v>
      </c>
      <c r="I28" s="21">
        <f t="shared" si="9"/>
        <v>9310088159</v>
      </c>
      <c r="J28" s="21">
        <f t="shared" si="9"/>
        <v>10169547508</v>
      </c>
      <c r="K28" s="21">
        <f t="shared" si="9"/>
        <v>9202498609</v>
      </c>
      <c r="L28" s="21">
        <f t="shared" si="9"/>
        <v>10356578587</v>
      </c>
      <c r="M28" s="57">
        <f t="shared" si="9"/>
        <v>9250800900</v>
      </c>
      <c r="N28" s="57">
        <f t="shared" si="9"/>
        <v>9576986124</v>
      </c>
      <c r="O28" s="57">
        <f t="shared" si="9"/>
        <v>13484945674</v>
      </c>
      <c r="P28" s="57">
        <f t="shared" si="9"/>
        <v>12537068043</v>
      </c>
      <c r="Q28" s="57">
        <f t="shared" si="9"/>
        <v>11939283948</v>
      </c>
      <c r="R28" s="57">
        <f t="shared" si="9"/>
        <v>11598345552</v>
      </c>
      <c r="S28" s="57">
        <f t="shared" si="9"/>
        <v>15214071005</v>
      </c>
      <c r="T28" s="57">
        <f t="shared" si="9"/>
        <v>13233114117</v>
      </c>
      <c r="U28" s="57">
        <f t="shared" si="9"/>
        <v>12457963308</v>
      </c>
      <c r="V28" s="57">
        <f t="shared" si="9"/>
        <v>13933101133</v>
      </c>
      <c r="W28" s="57">
        <f t="shared" si="9"/>
        <v>15475991098</v>
      </c>
      <c r="X28" s="57">
        <f t="shared" si="9"/>
        <v>13962282974</v>
      </c>
    </row>
    <row r="29" spans="2:24" s="66" customFormat="1" ht="11.8" customHeight="1" x14ac:dyDescent="0.3">
      <c r="B29" s="23"/>
      <c r="C29" s="23" t="s">
        <v>159</v>
      </c>
      <c r="D29" s="23"/>
      <c r="E29" s="23"/>
      <c r="F29" s="56" t="s">
        <v>156</v>
      </c>
      <c r="G29" s="21">
        <f t="shared" si="9"/>
        <v>2544573</v>
      </c>
      <c r="H29" s="21">
        <f t="shared" si="9"/>
        <v>1811326</v>
      </c>
      <c r="I29" s="21">
        <f t="shared" si="9"/>
        <v>2368927</v>
      </c>
      <c r="J29" s="21">
        <f t="shared" si="9"/>
        <v>1956868</v>
      </c>
      <c r="K29" s="21">
        <f t="shared" si="9"/>
        <v>1870954</v>
      </c>
      <c r="L29" s="21">
        <f t="shared" si="9"/>
        <v>2300298</v>
      </c>
      <c r="M29" s="57">
        <f t="shared" si="9"/>
        <v>2628603</v>
      </c>
      <c r="N29" s="57">
        <f t="shared" si="9"/>
        <v>2117544</v>
      </c>
      <c r="O29" s="57">
        <f t="shared" si="9"/>
        <v>2499076</v>
      </c>
      <c r="P29" s="57">
        <f t="shared" si="9"/>
        <v>3132754</v>
      </c>
      <c r="Q29" s="57">
        <f t="shared" si="9"/>
        <v>2537471</v>
      </c>
      <c r="R29" s="57">
        <f t="shared" si="9"/>
        <v>2334176</v>
      </c>
      <c r="S29" s="57">
        <f t="shared" si="9"/>
        <v>2818373</v>
      </c>
      <c r="T29" s="57">
        <f t="shared" si="9"/>
        <v>2888155</v>
      </c>
      <c r="U29" s="57">
        <f t="shared" si="9"/>
        <v>3664429</v>
      </c>
      <c r="V29" s="57">
        <f t="shared" si="9"/>
        <v>2622720</v>
      </c>
      <c r="W29" s="57">
        <f t="shared" si="9"/>
        <v>3252282</v>
      </c>
      <c r="X29" s="57">
        <f t="shared" si="9"/>
        <v>3521059</v>
      </c>
    </row>
    <row r="30" spans="2:24" s="66" customFormat="1" ht="11.8" customHeight="1" x14ac:dyDescent="0.3"/>
    <row r="31" spans="2:24" s="66" customFormat="1" ht="11.8" customHeight="1" x14ac:dyDescent="0.3">
      <c r="G31" s="15"/>
    </row>
    <row r="32" spans="2:24" ht="29.95" customHeight="1" x14ac:dyDescent="0.3">
      <c r="B32" s="67"/>
      <c r="C32" s="67" t="s">
        <v>160</v>
      </c>
      <c r="D32" s="67"/>
      <c r="E32" s="68"/>
      <c r="F32" s="69" t="s">
        <v>122</v>
      </c>
      <c r="G32" s="70" t="str">
        <f t="shared" ref="G32:X32" si="10">G5</f>
        <v>2020
Q1</v>
      </c>
      <c r="H32" s="70" t="str">
        <f t="shared" si="10"/>
        <v>2020
Q2</v>
      </c>
      <c r="I32" s="70" t="str">
        <f t="shared" si="10"/>
        <v>2020
Q3</v>
      </c>
      <c r="J32" s="70" t="str">
        <f t="shared" si="10"/>
        <v>2020
Q4</v>
      </c>
      <c r="K32" s="70" t="str">
        <f t="shared" si="10"/>
        <v>2021
Q1</v>
      </c>
      <c r="L32" s="70" t="str">
        <f t="shared" si="10"/>
        <v>2021
Q2</v>
      </c>
      <c r="M32" s="70" t="str">
        <f t="shared" si="10"/>
        <v>2021
Q3</v>
      </c>
      <c r="N32" s="71" t="str">
        <f t="shared" si="10"/>
        <v>2021
Q4</v>
      </c>
      <c r="O32" s="71" t="str">
        <f t="shared" si="10"/>
        <v>2022
Q1</v>
      </c>
      <c r="P32" s="71" t="str">
        <f t="shared" si="10"/>
        <v>2022
Q2</v>
      </c>
      <c r="Q32" s="71" t="str">
        <f t="shared" si="10"/>
        <v>2022
Q3</v>
      </c>
      <c r="R32" s="71" t="str">
        <f t="shared" si="10"/>
        <v>2022
Q4</v>
      </c>
      <c r="S32" s="71" t="str">
        <f t="shared" si="10"/>
        <v>2023
Q1</v>
      </c>
      <c r="T32" s="71" t="str">
        <f t="shared" si="10"/>
        <v>2023
Q2</v>
      </c>
      <c r="U32" s="71" t="str">
        <f t="shared" si="10"/>
        <v>2023
Q3</v>
      </c>
      <c r="V32" s="71" t="str">
        <f t="shared" si="10"/>
        <v>2023
Q4</v>
      </c>
      <c r="W32" s="71" t="str">
        <f t="shared" si="10"/>
        <v>2024
Q1</v>
      </c>
      <c r="X32" s="71" t="str">
        <f t="shared" si="10"/>
        <v>2024
Q2</v>
      </c>
    </row>
    <row r="33" spans="2:24" ht="11.8" customHeight="1" collapsed="1" x14ac:dyDescent="0.3">
      <c r="B33" s="72"/>
      <c r="C33" s="72" t="s">
        <v>141</v>
      </c>
      <c r="D33" s="72"/>
      <c r="E33" s="73"/>
      <c r="F33" s="74" t="s">
        <v>142</v>
      </c>
      <c r="G33" s="75">
        <f t="shared" ref="G33:X34" si="11">G35+G37</f>
        <v>12445008291</v>
      </c>
      <c r="H33" s="75">
        <f t="shared" si="11"/>
        <v>12689473042</v>
      </c>
      <c r="I33" s="75">
        <f t="shared" si="11"/>
        <v>11755533912</v>
      </c>
      <c r="J33" s="75">
        <f t="shared" si="11"/>
        <v>12196726681</v>
      </c>
      <c r="K33" s="75">
        <f t="shared" si="11"/>
        <v>12741959494</v>
      </c>
      <c r="L33" s="75">
        <f t="shared" si="11"/>
        <v>13130030310</v>
      </c>
      <c r="M33" s="75">
        <f t="shared" si="11"/>
        <v>11436468524</v>
      </c>
      <c r="N33" s="76">
        <f t="shared" si="11"/>
        <v>11538972496</v>
      </c>
      <c r="O33" s="76">
        <f t="shared" si="11"/>
        <v>13368649170</v>
      </c>
      <c r="P33" s="76">
        <f t="shared" si="11"/>
        <v>12842886655</v>
      </c>
      <c r="Q33" s="76">
        <f t="shared" si="11"/>
        <v>12811789581</v>
      </c>
      <c r="R33" s="76">
        <f t="shared" si="11"/>
        <v>12524780347</v>
      </c>
      <c r="S33" s="76">
        <f t="shared" si="11"/>
        <v>13525153748</v>
      </c>
      <c r="T33" s="76">
        <f t="shared" si="11"/>
        <v>12472910703</v>
      </c>
      <c r="U33" s="76">
        <f t="shared" si="11"/>
        <v>12563646239</v>
      </c>
      <c r="V33" s="76">
        <f t="shared" si="11"/>
        <v>15576181004</v>
      </c>
      <c r="W33" s="76">
        <f t="shared" si="11"/>
        <v>14610872904</v>
      </c>
      <c r="X33" s="76">
        <f t="shared" si="11"/>
        <v>14358572428</v>
      </c>
    </row>
    <row r="34" spans="2:24" ht="11.8" hidden="1" customHeight="1" outlineLevel="2" x14ac:dyDescent="0.3">
      <c r="B34" s="72"/>
      <c r="C34" s="72"/>
      <c r="D34" s="77" t="s">
        <v>143</v>
      </c>
      <c r="E34" s="73" t="s">
        <v>144</v>
      </c>
      <c r="F34" s="74" t="s">
        <v>142</v>
      </c>
      <c r="G34" s="75">
        <f t="shared" si="11"/>
        <v>11904217395</v>
      </c>
      <c r="H34" s="75">
        <f t="shared" si="11"/>
        <v>12194631579</v>
      </c>
      <c r="I34" s="75">
        <f t="shared" si="11"/>
        <v>11248426531</v>
      </c>
      <c r="J34" s="75">
        <f t="shared" si="11"/>
        <v>11696886193</v>
      </c>
      <c r="K34" s="75">
        <f t="shared" si="11"/>
        <v>12182726094</v>
      </c>
      <c r="L34" s="75">
        <f t="shared" si="11"/>
        <v>12617762194</v>
      </c>
      <c r="M34" s="75">
        <f t="shared" si="11"/>
        <v>10866718011</v>
      </c>
      <c r="N34" s="76">
        <f t="shared" si="11"/>
        <v>10979495540</v>
      </c>
      <c r="O34" s="76">
        <f t="shared" si="11"/>
        <v>12749394190</v>
      </c>
      <c r="P34" s="76">
        <f t="shared" si="11"/>
        <v>12153129107</v>
      </c>
      <c r="Q34" s="76">
        <f t="shared" si="11"/>
        <v>12209641709</v>
      </c>
      <c r="R34" s="76">
        <f t="shared" si="11"/>
        <v>11880433331</v>
      </c>
      <c r="S34" s="76">
        <f t="shared" si="11"/>
        <v>12876029738</v>
      </c>
      <c r="T34" s="76">
        <f t="shared" si="11"/>
        <v>11842797856</v>
      </c>
      <c r="U34" s="76">
        <f t="shared" si="11"/>
        <v>11879888172</v>
      </c>
      <c r="V34" s="76">
        <f t="shared" si="11"/>
        <v>14372719218</v>
      </c>
      <c r="W34" s="76">
        <f t="shared" si="11"/>
        <v>13922394217</v>
      </c>
      <c r="X34" s="76">
        <f t="shared" si="11"/>
        <v>13670913071</v>
      </c>
    </row>
    <row r="35" spans="2:24" ht="11.8" hidden="1" customHeight="1" outlineLevel="1" x14ac:dyDescent="0.3">
      <c r="B35" s="72"/>
      <c r="C35" s="77" t="s">
        <v>143</v>
      </c>
      <c r="D35" s="72" t="s">
        <v>145</v>
      </c>
      <c r="E35" s="73"/>
      <c r="F35" s="74" t="s">
        <v>142</v>
      </c>
      <c r="G35" s="75">
        <f>'ŽP Q+'!G8</f>
        <v>12321340816</v>
      </c>
      <c r="H35" s="75">
        <f>'ŽP Q+'!H8</f>
        <v>12575004850</v>
      </c>
      <c r="I35" s="75">
        <f>'ŽP Q+'!I8</f>
        <v>11633769403</v>
      </c>
      <c r="J35" s="75">
        <f>'ŽP Q+'!J8</f>
        <v>12044853320</v>
      </c>
      <c r="K35" s="75">
        <f>'ŽP Q+'!K8</f>
        <v>12613428014</v>
      </c>
      <c r="L35" s="75">
        <f>'ŽP Q+'!L8</f>
        <v>12994658636</v>
      </c>
      <c r="M35" s="75">
        <f>'ŽP Q+'!M8</f>
        <v>11307790270</v>
      </c>
      <c r="N35" s="76">
        <f>'ŽP Q+'!N8</f>
        <v>11373474697</v>
      </c>
      <c r="O35" s="76">
        <f>'ŽP Q+'!O8</f>
        <v>13234582602</v>
      </c>
      <c r="P35" s="76">
        <f>'ŽP Q+'!P8</f>
        <v>12708186605</v>
      </c>
      <c r="Q35" s="76">
        <f>'ŽP Q+'!Q8</f>
        <v>12669108028</v>
      </c>
      <c r="R35" s="76">
        <f>'ŽP Q+'!R8</f>
        <v>12334572093</v>
      </c>
      <c r="S35" s="76">
        <f>'ŽP Q+'!S8</f>
        <v>13382001158</v>
      </c>
      <c r="T35" s="76">
        <f>'ŽP Q+'!T8</f>
        <v>12331605164</v>
      </c>
      <c r="U35" s="76">
        <f>'ŽP Q+'!U8</f>
        <v>12416146138</v>
      </c>
      <c r="V35" s="76">
        <f>'ŽP Q+'!V8</f>
        <v>15375893749</v>
      </c>
      <c r="W35" s="76">
        <f>'ŽP Q+'!W8</f>
        <v>14450234141</v>
      </c>
      <c r="X35" s="76">
        <f>'ŽP Q+'!X8</f>
        <v>14195803626</v>
      </c>
    </row>
    <row r="36" spans="2:24" ht="11.8" hidden="1" customHeight="1" outlineLevel="2" x14ac:dyDescent="0.3">
      <c r="B36" s="72"/>
      <c r="C36" s="78"/>
      <c r="D36" s="77" t="s">
        <v>143</v>
      </c>
      <c r="E36" s="73" t="s">
        <v>144</v>
      </c>
      <c r="F36" s="74" t="s">
        <v>142</v>
      </c>
      <c r="G36" s="75">
        <f>'ŽP Q+'!G9</f>
        <v>11780549920</v>
      </c>
      <c r="H36" s="75">
        <f>'ŽP Q+'!H9</f>
        <v>12080163387</v>
      </c>
      <c r="I36" s="75">
        <f>'ŽP Q+'!I9</f>
        <v>11126662022</v>
      </c>
      <c r="J36" s="75">
        <f>'ŽP Q+'!J9</f>
        <v>11545012832</v>
      </c>
      <c r="K36" s="75">
        <f>'ŽP Q+'!K9</f>
        <v>12054194614</v>
      </c>
      <c r="L36" s="75">
        <f>'ŽP Q+'!L9</f>
        <v>12482390520</v>
      </c>
      <c r="M36" s="75">
        <f>'ŽP Q+'!M9</f>
        <v>10738039757</v>
      </c>
      <c r="N36" s="76">
        <f>'ŽP Q+'!N9</f>
        <v>10845723488</v>
      </c>
      <c r="O36" s="76">
        <f>'ŽP Q+'!O9</f>
        <v>12615327622</v>
      </c>
      <c r="P36" s="76">
        <f>'ŽP Q+'!P9</f>
        <v>12018429057</v>
      </c>
      <c r="Q36" s="76">
        <f>'ŽP Q+'!Q9</f>
        <v>12066960156</v>
      </c>
      <c r="R36" s="76">
        <f>'ŽP Q+'!R9</f>
        <v>11726989072</v>
      </c>
      <c r="S36" s="76">
        <f>'ŽP Q+'!S9</f>
        <v>12732877148</v>
      </c>
      <c r="T36" s="76">
        <f>'ŽP Q+'!T9</f>
        <v>11701492317</v>
      </c>
      <c r="U36" s="76">
        <f>'ŽP Q+'!U9</f>
        <v>11732388071</v>
      </c>
      <c r="V36" s="76">
        <f>'ŽP Q+'!V9</f>
        <v>14219597177</v>
      </c>
      <c r="W36" s="76">
        <f>'ŽP Q+'!W9</f>
        <v>13761755454</v>
      </c>
      <c r="X36" s="76">
        <f>'ŽP Q+'!X9</f>
        <v>13508144269</v>
      </c>
    </row>
    <row r="37" spans="2:24" ht="11.8" hidden="1" customHeight="1" outlineLevel="1" x14ac:dyDescent="0.3">
      <c r="B37" s="72"/>
      <c r="C37" s="77" t="s">
        <v>143</v>
      </c>
      <c r="D37" s="72" t="s">
        <v>146</v>
      </c>
      <c r="E37" s="73"/>
      <c r="F37" s="74" t="s">
        <v>142</v>
      </c>
      <c r="G37" s="75">
        <f>'ŽP Q+'!G10</f>
        <v>123667475</v>
      </c>
      <c r="H37" s="75">
        <f>'ŽP Q+'!H10</f>
        <v>114468192</v>
      </c>
      <c r="I37" s="75">
        <f>'ŽP Q+'!I10</f>
        <v>121764509</v>
      </c>
      <c r="J37" s="75">
        <f>'ŽP Q+'!J10</f>
        <v>151873361</v>
      </c>
      <c r="K37" s="75">
        <f>'ŽP Q+'!K10</f>
        <v>128531480</v>
      </c>
      <c r="L37" s="75">
        <f>'ŽP Q+'!L10</f>
        <v>135371674</v>
      </c>
      <c r="M37" s="75">
        <f>'ŽP Q+'!M10</f>
        <v>128678254</v>
      </c>
      <c r="N37" s="76">
        <f>'ŽP Q+'!N10</f>
        <v>165497799</v>
      </c>
      <c r="O37" s="76">
        <f>'ŽP Q+'!O10</f>
        <v>134066568</v>
      </c>
      <c r="P37" s="76">
        <f>'ŽP Q+'!P10</f>
        <v>134700050</v>
      </c>
      <c r="Q37" s="76">
        <f>'ŽP Q+'!Q10</f>
        <v>142681553</v>
      </c>
      <c r="R37" s="76">
        <f>'ŽP Q+'!R10</f>
        <v>190208254</v>
      </c>
      <c r="S37" s="76">
        <f>'ŽP Q+'!S10</f>
        <v>143152590</v>
      </c>
      <c r="T37" s="76">
        <f>'ŽP Q+'!T10</f>
        <v>141305539</v>
      </c>
      <c r="U37" s="76">
        <f>'ŽP Q+'!U10</f>
        <v>147500101</v>
      </c>
      <c r="V37" s="76">
        <f>'ŽP Q+'!V10</f>
        <v>200287255</v>
      </c>
      <c r="W37" s="76">
        <f>'ŽP Q+'!W10</f>
        <v>160638763</v>
      </c>
      <c r="X37" s="76">
        <f>'ŽP Q+'!X10</f>
        <v>162768802</v>
      </c>
    </row>
    <row r="38" spans="2:24" ht="11.8" hidden="1" customHeight="1" outlineLevel="2" x14ac:dyDescent="0.3">
      <c r="B38" s="72"/>
      <c r="C38" s="78"/>
      <c r="D38" s="77" t="s">
        <v>143</v>
      </c>
      <c r="E38" s="73" t="s">
        <v>144</v>
      </c>
      <c r="F38" s="74" t="s">
        <v>142</v>
      </c>
      <c r="G38" s="75">
        <f>'ŽP Q+'!G11</f>
        <v>123667475</v>
      </c>
      <c r="H38" s="75">
        <f>'ŽP Q+'!H11</f>
        <v>114468192</v>
      </c>
      <c r="I38" s="75">
        <f>'ŽP Q+'!I11</f>
        <v>121764509</v>
      </c>
      <c r="J38" s="75">
        <f>'ŽP Q+'!J11</f>
        <v>151873361</v>
      </c>
      <c r="K38" s="75">
        <f>'ŽP Q+'!K11</f>
        <v>128531480</v>
      </c>
      <c r="L38" s="75">
        <f>'ŽP Q+'!L11</f>
        <v>135371674</v>
      </c>
      <c r="M38" s="75">
        <f>'ŽP Q+'!M11</f>
        <v>128678254</v>
      </c>
      <c r="N38" s="76">
        <f>'ŽP Q+'!N11</f>
        <v>133772052</v>
      </c>
      <c r="O38" s="76">
        <f>'ŽP Q+'!O11</f>
        <v>134066568</v>
      </c>
      <c r="P38" s="76">
        <f>'ŽP Q+'!P11</f>
        <v>134700050</v>
      </c>
      <c r="Q38" s="76">
        <f>'ŽP Q+'!Q11</f>
        <v>142681553</v>
      </c>
      <c r="R38" s="76">
        <f>'ŽP Q+'!R11</f>
        <v>153444259</v>
      </c>
      <c r="S38" s="76">
        <f>'ŽP Q+'!S11</f>
        <v>143152590</v>
      </c>
      <c r="T38" s="76">
        <f>'ŽP Q+'!T11</f>
        <v>141305539</v>
      </c>
      <c r="U38" s="76">
        <f>'ŽP Q+'!U11</f>
        <v>147500101</v>
      </c>
      <c r="V38" s="76">
        <f>'ŽP Q+'!V11</f>
        <v>153122041</v>
      </c>
      <c r="W38" s="76">
        <f>'ŽP Q+'!W11</f>
        <v>160638763</v>
      </c>
      <c r="X38" s="76">
        <f>'ŽP Q+'!X11</f>
        <v>162768802</v>
      </c>
    </row>
    <row r="39" spans="2:24" ht="11.8" customHeight="1" collapsed="1" x14ac:dyDescent="0.3">
      <c r="B39" s="72"/>
      <c r="C39" s="72" t="s">
        <v>147</v>
      </c>
      <c r="D39" s="72"/>
      <c r="E39" s="72"/>
      <c r="F39" s="74" t="s">
        <v>142</v>
      </c>
      <c r="G39" s="75">
        <f t="shared" ref="G39:X40" si="12">G41+G43</f>
        <v>12409563959</v>
      </c>
      <c r="H39" s="75">
        <f t="shared" si="12"/>
        <v>12718908035</v>
      </c>
      <c r="I39" s="75">
        <f t="shared" si="12"/>
        <v>11836371720</v>
      </c>
      <c r="J39" s="75">
        <f t="shared" si="12"/>
        <v>12180811737</v>
      </c>
      <c r="K39" s="75">
        <f t="shared" si="12"/>
        <v>12678134143</v>
      </c>
      <c r="L39" s="75">
        <f t="shared" si="12"/>
        <v>13175892444</v>
      </c>
      <c r="M39" s="75">
        <f t="shared" si="12"/>
        <v>11505025358</v>
      </c>
      <c r="N39" s="76">
        <f t="shared" si="12"/>
        <v>11517563927</v>
      </c>
      <c r="O39" s="76">
        <f t="shared" si="12"/>
        <v>13337930119</v>
      </c>
      <c r="P39" s="76">
        <f t="shared" si="12"/>
        <v>12895786877</v>
      </c>
      <c r="Q39" s="76">
        <f t="shared" si="12"/>
        <v>12869041645</v>
      </c>
      <c r="R39" s="76">
        <f t="shared" si="12"/>
        <v>12502365854</v>
      </c>
      <c r="S39" s="76">
        <f t="shared" si="12"/>
        <v>13481363191</v>
      </c>
      <c r="T39" s="76">
        <f t="shared" si="12"/>
        <v>12604619092</v>
      </c>
      <c r="U39" s="76">
        <f t="shared" si="12"/>
        <v>12646782226</v>
      </c>
      <c r="V39" s="76">
        <f t="shared" si="12"/>
        <v>12831951334</v>
      </c>
      <c r="W39" s="76">
        <f t="shared" si="12"/>
        <v>13882711286</v>
      </c>
      <c r="X39" s="76">
        <f t="shared" si="12"/>
        <v>13696884644</v>
      </c>
    </row>
    <row r="40" spans="2:24" ht="11.8" hidden="1" customHeight="1" outlineLevel="2" x14ac:dyDescent="0.3">
      <c r="B40" s="72"/>
      <c r="C40" s="72"/>
      <c r="D40" s="77" t="s">
        <v>143</v>
      </c>
      <c r="E40" s="73" t="s">
        <v>144</v>
      </c>
      <c r="F40" s="74" t="s">
        <v>142</v>
      </c>
      <c r="G40" s="75">
        <f t="shared" si="12"/>
        <v>11871933073</v>
      </c>
      <c r="H40" s="75">
        <f t="shared" si="12"/>
        <v>12234551031</v>
      </c>
      <c r="I40" s="75">
        <f t="shared" si="12"/>
        <v>11329265109</v>
      </c>
      <c r="J40" s="75">
        <f t="shared" si="12"/>
        <v>11671018273</v>
      </c>
      <c r="K40" s="75">
        <f t="shared" si="12"/>
        <v>12123609037</v>
      </c>
      <c r="L40" s="75">
        <f t="shared" si="12"/>
        <v>12662529524</v>
      </c>
      <c r="M40" s="75">
        <f t="shared" si="12"/>
        <v>10935037799</v>
      </c>
      <c r="N40" s="76">
        <f t="shared" si="12"/>
        <v>10959613326</v>
      </c>
      <c r="O40" s="76">
        <f t="shared" si="12"/>
        <v>12723405069</v>
      </c>
      <c r="P40" s="76">
        <f t="shared" si="12"/>
        <v>12204837298</v>
      </c>
      <c r="Q40" s="76">
        <f t="shared" si="12"/>
        <v>12264510304</v>
      </c>
      <c r="R40" s="76">
        <f t="shared" si="12"/>
        <v>11858205698</v>
      </c>
      <c r="S40" s="76">
        <f t="shared" si="12"/>
        <v>12773211029</v>
      </c>
      <c r="T40" s="76">
        <f t="shared" si="12"/>
        <v>12039581425</v>
      </c>
      <c r="U40" s="76">
        <f t="shared" si="12"/>
        <v>11958620004</v>
      </c>
      <c r="V40" s="76">
        <f t="shared" si="12"/>
        <v>11735773793</v>
      </c>
      <c r="W40" s="76">
        <f t="shared" si="12"/>
        <v>13234036220</v>
      </c>
      <c r="X40" s="76">
        <f t="shared" si="12"/>
        <v>13027965225</v>
      </c>
    </row>
    <row r="41" spans="2:24" ht="11.8" hidden="1" customHeight="1" outlineLevel="1" x14ac:dyDescent="0.3">
      <c r="B41" s="72"/>
      <c r="C41" s="77" t="s">
        <v>143</v>
      </c>
      <c r="D41" s="72" t="s">
        <v>145</v>
      </c>
      <c r="E41" s="72"/>
      <c r="F41" s="74" t="s">
        <v>142</v>
      </c>
      <c r="G41" s="75">
        <f>'ŽP Q+'!G14</f>
        <v>12285896484</v>
      </c>
      <c r="H41" s="75">
        <f>'ŽP Q+'!H14</f>
        <v>12604439843</v>
      </c>
      <c r="I41" s="75">
        <f>'ŽP Q+'!I14</f>
        <v>11714607211</v>
      </c>
      <c r="J41" s="75">
        <f>'ŽP Q+'!J14</f>
        <v>12028938376</v>
      </c>
      <c r="K41" s="75">
        <f>'ŽP Q+'!K14</f>
        <v>12549602663</v>
      </c>
      <c r="L41" s="75">
        <f>'ŽP Q+'!L14</f>
        <v>13040520770</v>
      </c>
      <c r="M41" s="75">
        <f>'ŽP Q+'!M14</f>
        <v>11376347104</v>
      </c>
      <c r="N41" s="76">
        <f>'ŽP Q+'!N14</f>
        <v>11352066128</v>
      </c>
      <c r="O41" s="76">
        <f>'ŽP Q+'!O14</f>
        <v>13203863551</v>
      </c>
      <c r="P41" s="76">
        <f>'ŽP Q+'!P14</f>
        <v>12761086827</v>
      </c>
      <c r="Q41" s="76">
        <f>'ŽP Q+'!Q14</f>
        <v>12726360092</v>
      </c>
      <c r="R41" s="76">
        <f>'ŽP Q+'!R14</f>
        <v>12312157600</v>
      </c>
      <c r="S41" s="76">
        <f>'ŽP Q+'!S14</f>
        <v>13338210601</v>
      </c>
      <c r="T41" s="76">
        <f>'ŽP Q+'!T14</f>
        <v>12463313553</v>
      </c>
      <c r="U41" s="76">
        <f>'ŽP Q+'!U14</f>
        <v>12499282125</v>
      </c>
      <c r="V41" s="76">
        <f>'ŽP Q+'!V14</f>
        <v>12584498864</v>
      </c>
      <c r="W41" s="76">
        <f>'ŽP Q+'!W14</f>
        <v>13722072523</v>
      </c>
      <c r="X41" s="76">
        <f>'ŽP Q+'!X14</f>
        <v>13534115842</v>
      </c>
    </row>
    <row r="42" spans="2:24" ht="11.8" hidden="1" customHeight="1" outlineLevel="2" x14ac:dyDescent="0.3">
      <c r="B42" s="72"/>
      <c r="C42" s="78"/>
      <c r="D42" s="77" t="s">
        <v>143</v>
      </c>
      <c r="E42" s="73" t="s">
        <v>144</v>
      </c>
      <c r="F42" s="74" t="s">
        <v>142</v>
      </c>
      <c r="G42" s="75">
        <f>'ŽP Q+'!G15</f>
        <v>11748265598</v>
      </c>
      <c r="H42" s="75">
        <f>'ŽP Q+'!H15</f>
        <v>12120082839</v>
      </c>
      <c r="I42" s="75">
        <f>'ŽP Q+'!I15</f>
        <v>11207500600</v>
      </c>
      <c r="J42" s="75">
        <f>'ŽP Q+'!J15</f>
        <v>11519144912</v>
      </c>
      <c r="K42" s="75">
        <f>'ŽP Q+'!K15</f>
        <v>11995077557</v>
      </c>
      <c r="L42" s="75">
        <f>'ŽP Q+'!L15</f>
        <v>12527157850</v>
      </c>
      <c r="M42" s="75">
        <f>'ŽP Q+'!M15</f>
        <v>10806359545</v>
      </c>
      <c r="N42" s="76">
        <f>'ŽP Q+'!N15</f>
        <v>10825841274</v>
      </c>
      <c r="O42" s="76">
        <f>'ŽP Q+'!O15</f>
        <v>12589338501</v>
      </c>
      <c r="P42" s="76">
        <f>'ŽP Q+'!P15</f>
        <v>12070137248</v>
      </c>
      <c r="Q42" s="76">
        <f>'ŽP Q+'!Q15</f>
        <v>12121828751</v>
      </c>
      <c r="R42" s="76">
        <f>'ŽP Q+'!R15</f>
        <v>11704761439</v>
      </c>
      <c r="S42" s="76">
        <f>'ŽP Q+'!S15</f>
        <v>12630058439</v>
      </c>
      <c r="T42" s="76">
        <f>'ŽP Q+'!T15</f>
        <v>11898275886</v>
      </c>
      <c r="U42" s="76">
        <f>'ŽP Q+'!U15</f>
        <v>11811119903</v>
      </c>
      <c r="V42" s="76">
        <f>'ŽP Q+'!V15</f>
        <v>11535486538</v>
      </c>
      <c r="W42" s="76">
        <f>'ŽP Q+'!W15</f>
        <v>13073397457</v>
      </c>
      <c r="X42" s="76">
        <f>'ŽP Q+'!X15</f>
        <v>12865196423</v>
      </c>
    </row>
    <row r="43" spans="2:24" ht="11.8" hidden="1" customHeight="1" outlineLevel="1" x14ac:dyDescent="0.3">
      <c r="B43" s="72"/>
      <c r="C43" s="77" t="s">
        <v>143</v>
      </c>
      <c r="D43" s="72" t="s">
        <v>146</v>
      </c>
      <c r="E43" s="72"/>
      <c r="F43" s="74" t="s">
        <v>142</v>
      </c>
      <c r="G43" s="75">
        <f>'ŽP Q+'!G16</f>
        <v>123667475</v>
      </c>
      <c r="H43" s="75">
        <f>'ŽP Q+'!H16</f>
        <v>114468192</v>
      </c>
      <c r="I43" s="75">
        <f>'ŽP Q+'!I16</f>
        <v>121764509</v>
      </c>
      <c r="J43" s="75">
        <f>'ŽP Q+'!J16</f>
        <v>151873361</v>
      </c>
      <c r="K43" s="75">
        <f>'ŽP Q+'!K16</f>
        <v>128531480</v>
      </c>
      <c r="L43" s="75">
        <f>'ŽP Q+'!L16</f>
        <v>135371674</v>
      </c>
      <c r="M43" s="75">
        <f>'ŽP Q+'!M16</f>
        <v>128678254</v>
      </c>
      <c r="N43" s="76">
        <f>'ŽP Q+'!N16</f>
        <v>165497799</v>
      </c>
      <c r="O43" s="76">
        <f>'ŽP Q+'!O16</f>
        <v>134066568</v>
      </c>
      <c r="P43" s="76">
        <f>'ŽP Q+'!P16</f>
        <v>134700050</v>
      </c>
      <c r="Q43" s="76">
        <f>'ŽP Q+'!Q16</f>
        <v>142681553</v>
      </c>
      <c r="R43" s="76">
        <f>'ŽP Q+'!R16</f>
        <v>190208254</v>
      </c>
      <c r="S43" s="76">
        <f>'ŽP Q+'!S16</f>
        <v>143152590</v>
      </c>
      <c r="T43" s="76">
        <f>'ŽP Q+'!T16</f>
        <v>141305539</v>
      </c>
      <c r="U43" s="76">
        <f>'ŽP Q+'!U16</f>
        <v>147500101</v>
      </c>
      <c r="V43" s="76">
        <f>'ŽP Q+'!V16</f>
        <v>247452470</v>
      </c>
      <c r="W43" s="76">
        <f>'ŽP Q+'!W16</f>
        <v>160638763</v>
      </c>
      <c r="X43" s="76">
        <f>'ŽP Q+'!X16</f>
        <v>162768802</v>
      </c>
    </row>
    <row r="44" spans="2:24" ht="11.8" hidden="1" customHeight="1" outlineLevel="2" x14ac:dyDescent="0.3">
      <c r="B44" s="72"/>
      <c r="C44" s="78"/>
      <c r="D44" s="77" t="s">
        <v>143</v>
      </c>
      <c r="E44" s="73" t="s">
        <v>144</v>
      </c>
      <c r="F44" s="74" t="s">
        <v>142</v>
      </c>
      <c r="G44" s="75">
        <f>'ŽP Q+'!G17</f>
        <v>123667475</v>
      </c>
      <c r="H44" s="75">
        <f>'ŽP Q+'!H17</f>
        <v>114468192</v>
      </c>
      <c r="I44" s="75">
        <f>'ŽP Q+'!I17</f>
        <v>121764509</v>
      </c>
      <c r="J44" s="75">
        <f>'ŽP Q+'!J17</f>
        <v>151873361</v>
      </c>
      <c r="K44" s="75">
        <f>'ŽP Q+'!K17</f>
        <v>128531480</v>
      </c>
      <c r="L44" s="75">
        <f>'ŽP Q+'!L17</f>
        <v>135371674</v>
      </c>
      <c r="M44" s="75">
        <f>'ŽP Q+'!M17</f>
        <v>128678254</v>
      </c>
      <c r="N44" s="76">
        <f>'ŽP Q+'!N17</f>
        <v>133772052</v>
      </c>
      <c r="O44" s="76">
        <f>'ŽP Q+'!O17</f>
        <v>134066568</v>
      </c>
      <c r="P44" s="76">
        <f>'ŽP Q+'!P17</f>
        <v>134700050</v>
      </c>
      <c r="Q44" s="76">
        <f>'ŽP Q+'!Q17</f>
        <v>142681553</v>
      </c>
      <c r="R44" s="76">
        <f>'ŽP Q+'!R17</f>
        <v>153444259</v>
      </c>
      <c r="S44" s="76">
        <f>'ŽP Q+'!S17</f>
        <v>143152590</v>
      </c>
      <c r="T44" s="76">
        <f>'ŽP Q+'!T17</f>
        <v>141305539</v>
      </c>
      <c r="U44" s="76">
        <f>'ŽP Q+'!U17</f>
        <v>147500101</v>
      </c>
      <c r="V44" s="76">
        <f>'ŽP Q+'!V17</f>
        <v>200287255</v>
      </c>
      <c r="W44" s="76">
        <f>'ŽP Q+'!W17</f>
        <v>160638763</v>
      </c>
      <c r="X44" s="76">
        <f>'ŽP Q+'!X17</f>
        <v>162768802</v>
      </c>
    </row>
    <row r="45" spans="2:24" ht="11.8" customHeight="1" x14ac:dyDescent="0.3">
      <c r="B45" s="72"/>
      <c r="C45" s="72" t="s">
        <v>161</v>
      </c>
      <c r="D45" s="72"/>
      <c r="E45" s="72"/>
      <c r="F45" s="74" t="s">
        <v>142</v>
      </c>
      <c r="G45" s="75">
        <f>'ŽP Q+'!G18</f>
        <v>2570589496</v>
      </c>
      <c r="H45" s="75">
        <f>'ŽP Q+'!H18</f>
        <v>3023659143</v>
      </c>
      <c r="I45" s="75">
        <f>'ŽP Q+'!I18</f>
        <v>2060680659</v>
      </c>
      <c r="J45" s="75">
        <f>'ŽP Q+'!J18</f>
        <v>2239877802</v>
      </c>
      <c r="K45" s="75">
        <f>'ŽP Q+'!K18</f>
        <v>2788909380</v>
      </c>
      <c r="L45" s="75">
        <f>'ŽP Q+'!L18</f>
        <v>3251274606</v>
      </c>
      <c r="M45" s="75">
        <f>'ŽP Q+'!M18</f>
        <v>1330551140</v>
      </c>
      <c r="N45" s="76">
        <f>'ŽP Q+'!N18</f>
        <v>1603496300</v>
      </c>
      <c r="O45" s="76">
        <f>'ŽP Q+'!O18</f>
        <v>2210492541</v>
      </c>
      <c r="P45" s="76">
        <f>'ŽP Q+'!P18</f>
        <v>2039906783</v>
      </c>
      <c r="Q45" s="76">
        <f>'ŽP Q+'!Q18</f>
        <v>1891204785</v>
      </c>
      <c r="R45" s="76">
        <f>'ŽP Q+'!R18</f>
        <v>1658216615</v>
      </c>
      <c r="S45" s="76">
        <f>'ŽP Q+'!S18</f>
        <v>2133030008</v>
      </c>
      <c r="T45" s="76">
        <f>'ŽP Q+'!T18</f>
        <v>1765116676</v>
      </c>
      <c r="U45" s="76">
        <f>'ŽP Q+'!U18</f>
        <v>1257292824</v>
      </c>
      <c r="V45" s="76">
        <f>'ŽP Q+'!V18</f>
        <v>1603646695</v>
      </c>
      <c r="W45" s="76">
        <f>'ŽP Q+'!W18</f>
        <v>2263484200</v>
      </c>
      <c r="X45" s="76">
        <f>'ŽP Q+'!X18</f>
        <v>2024087916</v>
      </c>
    </row>
    <row r="46" spans="2:24" ht="11.8" customHeight="1" collapsed="1" x14ac:dyDescent="0.3">
      <c r="B46" s="72"/>
      <c r="C46" s="72" t="s">
        <v>148</v>
      </c>
      <c r="D46" s="72"/>
      <c r="E46" s="72"/>
      <c r="F46" s="74" t="s">
        <v>142</v>
      </c>
      <c r="G46" s="75">
        <f t="shared" ref="G46:X47" si="13">G48+G50</f>
        <v>8933381703</v>
      </c>
      <c r="H46" s="75">
        <f t="shared" si="13"/>
        <v>8363221159</v>
      </c>
      <c r="I46" s="75">
        <f t="shared" si="13"/>
        <v>8238766594</v>
      </c>
      <c r="J46" s="75">
        <f t="shared" si="13"/>
        <v>9734796739</v>
      </c>
      <c r="K46" s="75">
        <f t="shared" si="13"/>
        <v>9411964661</v>
      </c>
      <c r="L46" s="75">
        <f t="shared" si="13"/>
        <v>9903727146</v>
      </c>
      <c r="M46" s="75">
        <f t="shared" si="13"/>
        <v>7569278875</v>
      </c>
      <c r="N46" s="76">
        <f t="shared" si="13"/>
        <v>10344600812</v>
      </c>
      <c r="O46" s="76">
        <f t="shared" si="13"/>
        <v>11202183498</v>
      </c>
      <c r="P46" s="76">
        <f t="shared" si="13"/>
        <v>11988966461</v>
      </c>
      <c r="Q46" s="76">
        <f t="shared" si="13"/>
        <v>9877700200</v>
      </c>
      <c r="R46" s="76">
        <f t="shared" si="13"/>
        <v>11780963043</v>
      </c>
      <c r="S46" s="76">
        <f t="shared" si="13"/>
        <v>8615330468</v>
      </c>
      <c r="T46" s="76">
        <f t="shared" si="13"/>
        <v>7954144582</v>
      </c>
      <c r="U46" s="76">
        <f t="shared" si="13"/>
        <v>6979447110</v>
      </c>
      <c r="V46" s="76">
        <f t="shared" si="13"/>
        <v>10623382759</v>
      </c>
      <c r="W46" s="76">
        <f t="shared" si="13"/>
        <v>8534971200</v>
      </c>
      <c r="X46" s="76">
        <f t="shared" si="13"/>
        <v>9530821523</v>
      </c>
    </row>
    <row r="47" spans="2:24" ht="11.8" hidden="1" customHeight="1" outlineLevel="2" x14ac:dyDescent="0.3">
      <c r="B47" s="72"/>
      <c r="C47" s="72"/>
      <c r="D47" s="77" t="s">
        <v>143</v>
      </c>
      <c r="E47" s="73" t="s">
        <v>144</v>
      </c>
      <c r="F47" s="74" t="s">
        <v>142</v>
      </c>
      <c r="G47" s="75">
        <f t="shared" si="13"/>
        <v>8766920010</v>
      </c>
      <c r="H47" s="75">
        <f t="shared" si="13"/>
        <v>8168548469</v>
      </c>
      <c r="I47" s="75">
        <f t="shared" si="13"/>
        <v>8065146674</v>
      </c>
      <c r="J47" s="75">
        <f t="shared" si="13"/>
        <v>9548303061</v>
      </c>
      <c r="K47" s="75">
        <f t="shared" si="13"/>
        <v>9074210287</v>
      </c>
      <c r="L47" s="75">
        <f t="shared" si="13"/>
        <v>9713037250</v>
      </c>
      <c r="M47" s="75">
        <f t="shared" si="13"/>
        <v>7385051075</v>
      </c>
      <c r="N47" s="76">
        <f t="shared" si="13"/>
        <v>10155164135</v>
      </c>
      <c r="O47" s="76">
        <f t="shared" si="13"/>
        <v>10954119032</v>
      </c>
      <c r="P47" s="76">
        <f t="shared" si="13"/>
        <v>11744242271</v>
      </c>
      <c r="Q47" s="76">
        <f t="shared" si="13"/>
        <v>9667729324</v>
      </c>
      <c r="R47" s="76">
        <f t="shared" si="13"/>
        <v>11611882749</v>
      </c>
      <c r="S47" s="76">
        <f t="shared" si="13"/>
        <v>8183585531</v>
      </c>
      <c r="T47" s="76">
        <f t="shared" si="13"/>
        <v>7688922653</v>
      </c>
      <c r="U47" s="76">
        <f t="shared" si="13"/>
        <v>6794564429</v>
      </c>
      <c r="V47" s="76">
        <f t="shared" si="13"/>
        <v>10303324870</v>
      </c>
      <c r="W47" s="76">
        <f t="shared" si="13"/>
        <v>8225590410</v>
      </c>
      <c r="X47" s="76">
        <f t="shared" si="13"/>
        <v>9192257563</v>
      </c>
    </row>
    <row r="48" spans="2:24" ht="11.8" hidden="1" customHeight="1" outlineLevel="1" x14ac:dyDescent="0.3">
      <c r="B48" s="72"/>
      <c r="C48" s="77" t="s">
        <v>143</v>
      </c>
      <c r="D48" s="72" t="s">
        <v>145</v>
      </c>
      <c r="E48" s="72"/>
      <c r="F48" s="74" t="s">
        <v>142</v>
      </c>
      <c r="G48" s="75">
        <f>'ŽP Q+'!G21</f>
        <v>8897379843</v>
      </c>
      <c r="H48" s="75">
        <f>'ŽP Q+'!H21</f>
        <v>8325133311</v>
      </c>
      <c r="I48" s="75">
        <f>'ŽP Q+'!I21</f>
        <v>8203877296</v>
      </c>
      <c r="J48" s="75">
        <f>'ŽP Q+'!J21</f>
        <v>9686748171</v>
      </c>
      <c r="K48" s="75">
        <f>'ŽP Q+'!K21</f>
        <v>9368673167</v>
      </c>
      <c r="L48" s="75">
        <f>'ŽP Q+'!L21</f>
        <v>9841006128</v>
      </c>
      <c r="M48" s="75">
        <f>'ŽP Q+'!M21</f>
        <v>7538095541</v>
      </c>
      <c r="N48" s="76">
        <f>'ŽP Q+'!N21</f>
        <v>10291642835</v>
      </c>
      <c r="O48" s="76">
        <f>'ŽP Q+'!O21</f>
        <v>11147403290</v>
      </c>
      <c r="P48" s="76">
        <f>'ŽP Q+'!P21</f>
        <v>11942616150</v>
      </c>
      <c r="Q48" s="76">
        <f>'ŽP Q+'!Q21</f>
        <v>9827902716</v>
      </c>
      <c r="R48" s="76">
        <f>'ŽP Q+'!R21</f>
        <v>11707582513</v>
      </c>
      <c r="S48" s="76">
        <f>'ŽP Q+'!S21</f>
        <v>8557313569</v>
      </c>
      <c r="T48" s="76">
        <f>'ŽP Q+'!T21</f>
        <v>7900422784</v>
      </c>
      <c r="U48" s="76">
        <f>'ŽP Q+'!U21</f>
        <v>6926235786</v>
      </c>
      <c r="V48" s="76">
        <f>'ŽP Q+'!V21</f>
        <v>10544938094</v>
      </c>
      <c r="W48" s="76">
        <f>'ŽP Q+'!W21</f>
        <v>8468386415</v>
      </c>
      <c r="X48" s="76">
        <f>'ŽP Q+'!X21</f>
        <v>9455813933</v>
      </c>
    </row>
    <row r="49" spans="2:24" ht="11.8" hidden="1" customHeight="1" outlineLevel="2" x14ac:dyDescent="0.3">
      <c r="B49" s="72"/>
      <c r="C49" s="78"/>
      <c r="D49" s="77" t="s">
        <v>143</v>
      </c>
      <c r="E49" s="73" t="s">
        <v>144</v>
      </c>
      <c r="F49" s="74" t="s">
        <v>142</v>
      </c>
      <c r="G49" s="75">
        <f>'ŽP Q+'!G22</f>
        <v>8730918150</v>
      </c>
      <c r="H49" s="75">
        <f>'ŽP Q+'!H22</f>
        <v>8130460621</v>
      </c>
      <c r="I49" s="75">
        <f>'ŽP Q+'!I22</f>
        <v>8030257376</v>
      </c>
      <c r="J49" s="75">
        <f>'ŽP Q+'!J22</f>
        <v>9500254493</v>
      </c>
      <c r="K49" s="75">
        <f>'ŽP Q+'!K22</f>
        <v>9030918793</v>
      </c>
      <c r="L49" s="75">
        <f>'ŽP Q+'!L22</f>
        <v>9650316232</v>
      </c>
      <c r="M49" s="75">
        <f>'ŽP Q+'!M22</f>
        <v>7353867741</v>
      </c>
      <c r="N49" s="76">
        <f>'ŽP Q+'!N22</f>
        <v>10108247159</v>
      </c>
      <c r="O49" s="76">
        <f>'ŽP Q+'!O22</f>
        <v>10898911253</v>
      </c>
      <c r="P49" s="76">
        <f>'ŽP Q+'!P22</f>
        <v>11698573676</v>
      </c>
      <c r="Q49" s="76">
        <f>'ŽP Q+'!Q22</f>
        <v>9617741631</v>
      </c>
      <c r="R49" s="76">
        <f>'ŽP Q+'!R22</f>
        <v>11549221644</v>
      </c>
      <c r="S49" s="76">
        <f>'ŽP Q+'!S22</f>
        <v>8125568632</v>
      </c>
      <c r="T49" s="76">
        <f>'ŽP Q+'!T22</f>
        <v>7635200855</v>
      </c>
      <c r="U49" s="76">
        <f>'ŽP Q+'!U22</f>
        <v>6741353105</v>
      </c>
      <c r="V49" s="76">
        <f>'ŽP Q+'!V22</f>
        <v>10241138169</v>
      </c>
      <c r="W49" s="76">
        <f>'ŽP Q+'!W22</f>
        <v>8159005625</v>
      </c>
      <c r="X49" s="76">
        <f>'ŽP Q+'!X22</f>
        <v>9117249973</v>
      </c>
    </row>
    <row r="50" spans="2:24" ht="11.8" hidden="1" customHeight="1" outlineLevel="1" x14ac:dyDescent="0.3">
      <c r="B50" s="72"/>
      <c r="C50" s="77" t="s">
        <v>143</v>
      </c>
      <c r="D50" s="72" t="s">
        <v>146</v>
      </c>
      <c r="E50" s="72"/>
      <c r="F50" s="74" t="s">
        <v>142</v>
      </c>
      <c r="G50" s="75">
        <f>'ŽP Q+'!G23</f>
        <v>36001860</v>
      </c>
      <c r="H50" s="75">
        <f>'ŽP Q+'!H23</f>
        <v>38087848</v>
      </c>
      <c r="I50" s="75">
        <f>'ŽP Q+'!I23</f>
        <v>34889298</v>
      </c>
      <c r="J50" s="75">
        <f>'ŽP Q+'!J23</f>
        <v>48048568</v>
      </c>
      <c r="K50" s="75">
        <f>'ŽP Q+'!K23</f>
        <v>43291494</v>
      </c>
      <c r="L50" s="75">
        <f>'ŽP Q+'!L23</f>
        <v>62721018</v>
      </c>
      <c r="M50" s="75">
        <f>'ŽP Q+'!M23</f>
        <v>31183334</v>
      </c>
      <c r="N50" s="76">
        <f>'ŽP Q+'!N23</f>
        <v>52957977</v>
      </c>
      <c r="O50" s="76">
        <f>'ŽP Q+'!O23</f>
        <v>54780208</v>
      </c>
      <c r="P50" s="76">
        <f>'ŽP Q+'!P23</f>
        <v>46350311</v>
      </c>
      <c r="Q50" s="76">
        <f>'ŽP Q+'!Q23</f>
        <v>49797484</v>
      </c>
      <c r="R50" s="76">
        <f>'ŽP Q+'!R23</f>
        <v>73380530</v>
      </c>
      <c r="S50" s="76">
        <f>'ŽP Q+'!S23</f>
        <v>58016899</v>
      </c>
      <c r="T50" s="76">
        <f>'ŽP Q+'!T23</f>
        <v>53721798</v>
      </c>
      <c r="U50" s="76">
        <f>'ŽP Q+'!U23</f>
        <v>53211324</v>
      </c>
      <c r="V50" s="76">
        <f>'ŽP Q+'!V23</f>
        <v>78444665</v>
      </c>
      <c r="W50" s="76">
        <f>'ŽP Q+'!W23</f>
        <v>66584785</v>
      </c>
      <c r="X50" s="76">
        <f>'ŽP Q+'!X23</f>
        <v>75007590</v>
      </c>
    </row>
    <row r="51" spans="2:24" ht="11.8" hidden="1" customHeight="1" outlineLevel="2" x14ac:dyDescent="0.3">
      <c r="B51" s="72"/>
      <c r="C51" s="78"/>
      <c r="D51" s="77" t="s">
        <v>143</v>
      </c>
      <c r="E51" s="73" t="s">
        <v>144</v>
      </c>
      <c r="F51" s="74" t="s">
        <v>142</v>
      </c>
      <c r="G51" s="75">
        <f>'ŽP Q+'!G24</f>
        <v>36001860</v>
      </c>
      <c r="H51" s="75">
        <f>'ŽP Q+'!H24</f>
        <v>38087848</v>
      </c>
      <c r="I51" s="75">
        <f>'ŽP Q+'!I24</f>
        <v>34889298</v>
      </c>
      <c r="J51" s="75">
        <f>'ŽP Q+'!J24</f>
        <v>48048568</v>
      </c>
      <c r="K51" s="75">
        <f>'ŽP Q+'!K24</f>
        <v>43291494</v>
      </c>
      <c r="L51" s="75">
        <f>'ŽP Q+'!L24</f>
        <v>62721018</v>
      </c>
      <c r="M51" s="75">
        <f>'ŽP Q+'!M24</f>
        <v>31183334</v>
      </c>
      <c r="N51" s="76">
        <f>'ŽP Q+'!N24</f>
        <v>46916976</v>
      </c>
      <c r="O51" s="76">
        <f>'ŽP Q+'!O24</f>
        <v>55207779</v>
      </c>
      <c r="P51" s="76">
        <f>'ŽP Q+'!P24</f>
        <v>45668595</v>
      </c>
      <c r="Q51" s="76">
        <f>'ŽP Q+'!Q24</f>
        <v>49987693</v>
      </c>
      <c r="R51" s="76">
        <f>'ŽP Q+'!R24</f>
        <v>62661105</v>
      </c>
      <c r="S51" s="76">
        <f>'ŽP Q+'!S24</f>
        <v>58016899</v>
      </c>
      <c r="T51" s="76">
        <f>'ŽP Q+'!T24</f>
        <v>53721798</v>
      </c>
      <c r="U51" s="76">
        <f>'ŽP Q+'!U24</f>
        <v>53211324</v>
      </c>
      <c r="V51" s="76">
        <f>'ŽP Q+'!V24</f>
        <v>62186701</v>
      </c>
      <c r="W51" s="76">
        <f>'ŽP Q+'!W24</f>
        <v>66584785</v>
      </c>
      <c r="X51" s="76">
        <f>'ŽP Q+'!X24</f>
        <v>75007590</v>
      </c>
    </row>
    <row r="52" spans="2:24" ht="11.8" customHeight="1" collapsed="1" x14ac:dyDescent="0.3">
      <c r="B52" s="72"/>
      <c r="C52" s="72" t="s">
        <v>149</v>
      </c>
      <c r="D52" s="72"/>
      <c r="E52" s="72"/>
      <c r="F52" s="74" t="s">
        <v>142</v>
      </c>
      <c r="G52" s="75">
        <f t="shared" ref="G52:X52" si="14">G53+G54</f>
        <v>3165372288</v>
      </c>
      <c r="H52" s="75">
        <f t="shared" si="14"/>
        <v>3325971091</v>
      </c>
      <c r="I52" s="75">
        <f t="shared" si="14"/>
        <v>3234875923</v>
      </c>
      <c r="J52" s="75">
        <f t="shared" si="14"/>
        <v>3108759522</v>
      </c>
      <c r="K52" s="75">
        <f t="shared" si="14"/>
        <v>3400625293</v>
      </c>
      <c r="L52" s="75">
        <f t="shared" si="14"/>
        <v>3749226488</v>
      </c>
      <c r="M52" s="75">
        <f t="shared" si="14"/>
        <v>3743779757</v>
      </c>
      <c r="N52" s="76">
        <f t="shared" si="14"/>
        <v>2529317349</v>
      </c>
      <c r="O52" s="76">
        <f t="shared" si="14"/>
        <v>3273913544</v>
      </c>
      <c r="P52" s="76">
        <f t="shared" si="14"/>
        <v>4287840010</v>
      </c>
      <c r="Q52" s="76">
        <f t="shared" si="14"/>
        <v>3592880941</v>
      </c>
      <c r="R52" s="76">
        <f t="shared" si="14"/>
        <v>3831095755</v>
      </c>
      <c r="S52" s="76">
        <f t="shared" si="14"/>
        <v>3510840374</v>
      </c>
      <c r="T52" s="76">
        <f t="shared" si="14"/>
        <v>3949100328</v>
      </c>
      <c r="U52" s="76">
        <f t="shared" si="14"/>
        <v>3693885747</v>
      </c>
      <c r="V52" s="76">
        <f t="shared" si="14"/>
        <v>5543435197</v>
      </c>
      <c r="W52" s="76">
        <f t="shared" si="14"/>
        <v>4573298401</v>
      </c>
      <c r="X52" s="76">
        <f t="shared" si="14"/>
        <v>4908031220</v>
      </c>
    </row>
    <row r="53" spans="2:24" ht="11.8" hidden="1" customHeight="1" outlineLevel="1" x14ac:dyDescent="0.3">
      <c r="B53" s="72"/>
      <c r="C53" s="77" t="s">
        <v>143</v>
      </c>
      <c r="D53" s="72" t="s">
        <v>145</v>
      </c>
      <c r="E53" s="72"/>
      <c r="F53" s="74" t="s">
        <v>142</v>
      </c>
      <c r="G53" s="75">
        <f>'ŽP Q+'!G26</f>
        <v>3087532624</v>
      </c>
      <c r="H53" s="75">
        <f>'ŽP Q+'!H26</f>
        <v>3246780361</v>
      </c>
      <c r="I53" s="75">
        <f>'ŽP Q+'!I26</f>
        <v>3154583968</v>
      </c>
      <c r="J53" s="76">
        <f>'ŽP Q+'!J26</f>
        <v>3010249718</v>
      </c>
      <c r="K53" s="75">
        <f>'ŽP Q+'!K26</f>
        <v>3315684854</v>
      </c>
      <c r="L53" s="75">
        <f>'ŽP Q+'!L26</f>
        <v>3663084141</v>
      </c>
      <c r="M53" s="75">
        <f>'ŽP Q+'!M26</f>
        <v>3666814323</v>
      </c>
      <c r="N53" s="76">
        <f>'ŽP Q+'!N26</f>
        <v>2448335511</v>
      </c>
      <c r="O53" s="76">
        <f>'ŽP Q+'!O26</f>
        <v>3191684191</v>
      </c>
      <c r="P53" s="76">
        <f>'ŽP Q+'!P26</f>
        <v>4213350244</v>
      </c>
      <c r="Q53" s="76">
        <f>'ŽP Q+'!Q26</f>
        <v>3502375559</v>
      </c>
      <c r="R53" s="76">
        <f>'ŽP Q+'!R26</f>
        <v>3727045274</v>
      </c>
      <c r="S53" s="76">
        <f>'ŽP Q+'!S26</f>
        <v>3427391348</v>
      </c>
      <c r="T53" s="76">
        <f>'ŽP Q+'!T26</f>
        <v>3863843317</v>
      </c>
      <c r="U53" s="76">
        <f>'ŽP Q+'!U26</f>
        <v>3604058231</v>
      </c>
      <c r="V53" s="76">
        <f>'ŽP Q+'!V26</f>
        <v>5433766035</v>
      </c>
      <c r="W53" s="76">
        <f>'ŽP Q+'!W26</f>
        <v>4477713045</v>
      </c>
      <c r="X53" s="76">
        <f>'ŽP Q+'!X26</f>
        <v>4812278816</v>
      </c>
    </row>
    <row r="54" spans="2:24" ht="11.8" hidden="1" customHeight="1" outlineLevel="1" x14ac:dyDescent="0.3">
      <c r="B54" s="72"/>
      <c r="C54" s="77" t="s">
        <v>143</v>
      </c>
      <c r="D54" s="72" t="s">
        <v>146</v>
      </c>
      <c r="E54" s="72"/>
      <c r="F54" s="74" t="s">
        <v>142</v>
      </c>
      <c r="G54" s="75">
        <f>'ŽP Q+'!G27</f>
        <v>77839664</v>
      </c>
      <c r="H54" s="75">
        <f>'ŽP Q+'!H27</f>
        <v>79190730</v>
      </c>
      <c r="I54" s="75">
        <f>'ŽP Q+'!I27</f>
        <v>80291955</v>
      </c>
      <c r="J54" s="76">
        <f>'ŽP Q+'!J27</f>
        <v>98509804</v>
      </c>
      <c r="K54" s="75">
        <f>'ŽP Q+'!K27</f>
        <v>84940439</v>
      </c>
      <c r="L54" s="75">
        <f>'ŽP Q+'!L27</f>
        <v>86142347</v>
      </c>
      <c r="M54" s="75">
        <f>'ŽP Q+'!M27</f>
        <v>76965434</v>
      </c>
      <c r="N54" s="76">
        <f>'ŽP Q+'!N27</f>
        <v>80981838</v>
      </c>
      <c r="O54" s="76">
        <f>'ŽP Q+'!O27</f>
        <v>82229353</v>
      </c>
      <c r="P54" s="76">
        <f>'ŽP Q+'!P27</f>
        <v>74489766</v>
      </c>
      <c r="Q54" s="76">
        <f>'ŽP Q+'!Q27</f>
        <v>90505382</v>
      </c>
      <c r="R54" s="76">
        <f>'ŽP Q+'!R27</f>
        <v>104050481</v>
      </c>
      <c r="S54" s="76">
        <f>'ŽP Q+'!S27</f>
        <v>83449026</v>
      </c>
      <c r="T54" s="76">
        <f>'ŽP Q+'!T27</f>
        <v>85257011</v>
      </c>
      <c r="U54" s="76">
        <f>'ŽP Q+'!U27</f>
        <v>89827516</v>
      </c>
      <c r="V54" s="76">
        <f>'ŽP Q+'!V27</f>
        <v>109669162</v>
      </c>
      <c r="W54" s="76">
        <f>'ŽP Q+'!W27</f>
        <v>95585356</v>
      </c>
      <c r="X54" s="76">
        <f>'ŽP Q+'!X27</f>
        <v>95752404</v>
      </c>
    </row>
    <row r="55" spans="2:24" ht="11.8" customHeight="1" x14ac:dyDescent="0.3">
      <c r="B55" s="72"/>
      <c r="C55" s="72" t="s">
        <v>152</v>
      </c>
      <c r="D55" s="72"/>
      <c r="E55" s="72"/>
      <c r="F55" s="74" t="s">
        <v>142</v>
      </c>
      <c r="G55" s="75">
        <f>'ŽP Q+'!G28</f>
        <v>212856064</v>
      </c>
      <c r="H55" s="75">
        <f>'ŽP Q+'!H28</f>
        <v>214273477</v>
      </c>
      <c r="I55" s="75">
        <f>'ŽP Q+'!I28</f>
        <v>89455635</v>
      </c>
      <c r="J55" s="75">
        <f>'ŽP Q+'!J28</f>
        <v>186498807</v>
      </c>
      <c r="K55" s="75">
        <f>'ŽP Q+'!K28</f>
        <v>172426965</v>
      </c>
      <c r="L55" s="75">
        <f>'ŽP Q+'!L28</f>
        <v>128065381</v>
      </c>
      <c r="M55" s="75">
        <f>'ŽP Q+'!M28</f>
        <v>294821231</v>
      </c>
      <c r="N55" s="76">
        <f>'ŽP Q+'!N28</f>
        <v>-48641128</v>
      </c>
      <c r="O55" s="76">
        <f>'ŽP Q+'!O28</f>
        <v>249478048</v>
      </c>
      <c r="P55" s="76">
        <f>'ŽP Q+'!P28</f>
        <v>61477783</v>
      </c>
      <c r="Q55" s="76">
        <f>'ŽP Q+'!Q28</f>
        <v>192090170</v>
      </c>
      <c r="R55" s="76">
        <f>'ŽP Q+'!R28</f>
        <v>77576082</v>
      </c>
      <c r="S55" s="76">
        <f>'ŽP Q+'!S28</f>
        <v>264104715</v>
      </c>
      <c r="T55" s="76">
        <f>'ŽP Q+'!T28</f>
        <v>301746212</v>
      </c>
      <c r="U55" s="76">
        <f>'ŽP Q+'!U28</f>
        <v>344072014</v>
      </c>
      <c r="V55" s="76">
        <f>'ŽP Q+'!V28</f>
        <v>-370393297</v>
      </c>
      <c r="W55" s="76">
        <f>'ŽP Q+'!W28</f>
        <v>208338060</v>
      </c>
      <c r="X55" s="76">
        <f>'ŽP Q+'!X28</f>
        <v>213352422</v>
      </c>
    </row>
    <row r="56" spans="2:24" ht="11.8" customHeight="1" x14ac:dyDescent="0.3">
      <c r="B56" s="72"/>
      <c r="C56" s="72" t="s">
        <v>153</v>
      </c>
      <c r="D56" s="72"/>
      <c r="E56" s="72"/>
      <c r="F56" s="74" t="s">
        <v>142</v>
      </c>
      <c r="G56" s="75">
        <f t="shared" ref="G56:X56" si="15">G52+G55</f>
        <v>3378228352</v>
      </c>
      <c r="H56" s="75">
        <f t="shared" si="15"/>
        <v>3540244568</v>
      </c>
      <c r="I56" s="75">
        <f t="shared" si="15"/>
        <v>3324331558</v>
      </c>
      <c r="J56" s="75">
        <f t="shared" si="15"/>
        <v>3295258329</v>
      </c>
      <c r="K56" s="75">
        <f t="shared" si="15"/>
        <v>3573052258</v>
      </c>
      <c r="L56" s="75">
        <f t="shared" si="15"/>
        <v>3877291869</v>
      </c>
      <c r="M56" s="75">
        <f t="shared" si="15"/>
        <v>4038600988</v>
      </c>
      <c r="N56" s="76">
        <f t="shared" si="15"/>
        <v>2480676221</v>
      </c>
      <c r="O56" s="76">
        <f t="shared" si="15"/>
        <v>3523391592</v>
      </c>
      <c r="P56" s="76">
        <f t="shared" si="15"/>
        <v>4349317793</v>
      </c>
      <c r="Q56" s="76">
        <f t="shared" si="15"/>
        <v>3784971111</v>
      </c>
      <c r="R56" s="76">
        <f t="shared" si="15"/>
        <v>3908671837</v>
      </c>
      <c r="S56" s="76">
        <f t="shared" si="15"/>
        <v>3774945089</v>
      </c>
      <c r="T56" s="76">
        <f t="shared" si="15"/>
        <v>4250846540</v>
      </c>
      <c r="U56" s="76">
        <f t="shared" si="15"/>
        <v>4037957761</v>
      </c>
      <c r="V56" s="76">
        <f t="shared" si="15"/>
        <v>5173041900</v>
      </c>
      <c r="W56" s="76">
        <f t="shared" si="15"/>
        <v>4781636461</v>
      </c>
      <c r="X56" s="76">
        <f t="shared" si="15"/>
        <v>5121383642</v>
      </c>
    </row>
    <row r="57" spans="2:24" ht="11.8" customHeight="1" x14ac:dyDescent="0.3">
      <c r="B57" s="72"/>
      <c r="C57" s="72" t="s">
        <v>154</v>
      </c>
      <c r="D57" s="72"/>
      <c r="E57" s="72"/>
      <c r="F57" s="74" t="s">
        <v>142</v>
      </c>
      <c r="G57" s="75">
        <f>'ŽP Q+'!G30</f>
        <v>1642607013</v>
      </c>
      <c r="H57" s="75">
        <f>'ŽP Q+'!H30</f>
        <v>1410960763</v>
      </c>
      <c r="I57" s="75">
        <f>'ŽP Q+'!I30</f>
        <v>1704457335</v>
      </c>
      <c r="J57" s="75">
        <f>'ŽP Q+'!J30</f>
        <v>1053730528</v>
      </c>
      <c r="K57" s="75">
        <f>'ŽP Q+'!K30</f>
        <v>1242999156</v>
      </c>
      <c r="L57" s="75">
        <f>'ŽP Q+'!L30</f>
        <v>1315536945</v>
      </c>
      <c r="M57" s="75">
        <f>'ŽP Q+'!M30</f>
        <v>1363114190</v>
      </c>
      <c r="N57" s="76">
        <f>'ŽP Q+'!N30</f>
        <v>1339184946</v>
      </c>
      <c r="O57" s="76">
        <f>'ŽP Q+'!O30</f>
        <v>1402922691</v>
      </c>
      <c r="P57" s="76">
        <f>'ŽP Q+'!P30</f>
        <v>1279889086</v>
      </c>
      <c r="Q57" s="76">
        <f>'ŽP Q+'!Q30</f>
        <v>1458079594</v>
      </c>
      <c r="R57" s="76">
        <f>'ŽP Q+'!R30</f>
        <v>1850798550</v>
      </c>
      <c r="S57" s="76">
        <f>'ŽP Q+'!S30</f>
        <v>1668734885</v>
      </c>
      <c r="T57" s="76">
        <f>'ŽP Q+'!T30</f>
        <v>1980376715</v>
      </c>
      <c r="U57" s="76">
        <f>'ŽP Q+'!U30</f>
        <v>1886903380</v>
      </c>
      <c r="V57" s="76">
        <f>'ŽP Q+'!V30</f>
        <v>2847268713</v>
      </c>
      <c r="W57" s="76">
        <f>'ŽP Q+'!W30</f>
        <v>2104655863</v>
      </c>
      <c r="X57" s="76">
        <f>'ŽP Q+'!X30</f>
        <v>2299383384</v>
      </c>
    </row>
    <row r="58" spans="2:24" ht="11.8" customHeight="1" x14ac:dyDescent="0.3">
      <c r="B58" s="72"/>
      <c r="C58" s="72" t="s">
        <v>162</v>
      </c>
      <c r="D58" s="72"/>
      <c r="E58" s="72"/>
      <c r="F58" s="74" t="s">
        <v>142</v>
      </c>
      <c r="G58" s="75">
        <f>'ŽP Q+'!G31</f>
        <v>0</v>
      </c>
      <c r="H58" s="75">
        <f>'ŽP Q+'!H31</f>
        <v>0</v>
      </c>
      <c r="I58" s="75">
        <f>'ŽP Q+'!I31</f>
        <v>0</v>
      </c>
      <c r="J58" s="75">
        <f>'ŽP Q+'!J31</f>
        <v>0</v>
      </c>
      <c r="K58" s="75">
        <f>'ŽP Q+'!K31</f>
        <v>0</v>
      </c>
      <c r="L58" s="75">
        <f>'ŽP Q+'!L31</f>
        <v>0</v>
      </c>
      <c r="M58" s="75">
        <f>'ŽP Q+'!M31</f>
        <v>0</v>
      </c>
      <c r="N58" s="76">
        <f>'ŽP Q+'!N31</f>
        <v>0</v>
      </c>
      <c r="O58" s="76">
        <f>'ŽP Q+'!O31</f>
        <v>0</v>
      </c>
      <c r="P58" s="76">
        <f>'ŽP Q+'!P31</f>
        <v>0</v>
      </c>
      <c r="Q58" s="76">
        <f>'ŽP Q+'!Q31</f>
        <v>0</v>
      </c>
      <c r="R58" s="76">
        <f>'ŽP Q+'!R31</f>
        <v>0</v>
      </c>
      <c r="S58" s="76">
        <f>'ŽP Q+'!S31</f>
        <v>0</v>
      </c>
      <c r="T58" s="76">
        <f>'ŽP Q+'!T31</f>
        <v>0</v>
      </c>
      <c r="U58" s="76">
        <f>'ŽP Q+'!U31</f>
        <v>0</v>
      </c>
      <c r="V58" s="76">
        <f>'ŽP Q+'!V31</f>
        <v>13364334325</v>
      </c>
      <c r="W58" s="76">
        <f>'ŽP Q+'!W31</f>
        <v>3556881441</v>
      </c>
      <c r="X58" s="76">
        <f>'ŽP Q+'!X31</f>
        <v>3553321217</v>
      </c>
    </row>
    <row r="59" spans="2:24" ht="11.8" customHeight="1" x14ac:dyDescent="0.3">
      <c r="B59" s="79"/>
      <c r="C59" s="79" t="s">
        <v>155</v>
      </c>
      <c r="D59" s="79"/>
      <c r="E59" s="79"/>
      <c r="F59" s="80" t="s">
        <v>156</v>
      </c>
      <c r="G59" s="81">
        <f>'ŽP Q+'!G32</f>
        <v>5117501</v>
      </c>
      <c r="H59" s="81">
        <f>'ŽP Q+'!H32</f>
        <v>5070746</v>
      </c>
      <c r="I59" s="81">
        <f>'ŽP Q+'!I32</f>
        <v>5059306</v>
      </c>
      <c r="J59" s="81">
        <f>'ŽP Q+'!J32</f>
        <v>5042992</v>
      </c>
      <c r="K59" s="81">
        <f>'ŽP Q+'!K32</f>
        <v>5010602</v>
      </c>
      <c r="L59" s="81">
        <f>'ŽP Q+'!L32</f>
        <v>4981440</v>
      </c>
      <c r="M59" s="81">
        <f>'ŽP Q+'!M32</f>
        <v>5050203</v>
      </c>
      <c r="N59" s="82">
        <f>'ŽP Q+'!N32</f>
        <v>5337811</v>
      </c>
      <c r="O59" s="82">
        <f>'ŽP Q+'!O32</f>
        <v>5301579</v>
      </c>
      <c r="P59" s="82">
        <f>'ŽP Q+'!P32</f>
        <v>5366703</v>
      </c>
      <c r="Q59" s="82">
        <f>'ŽP Q+'!Q32</f>
        <v>5331659</v>
      </c>
      <c r="R59" s="82">
        <f>'ŽP Q+'!R32</f>
        <v>5074056</v>
      </c>
      <c r="S59" s="82">
        <f>'ŽP Q+'!S32</f>
        <v>5052287</v>
      </c>
      <c r="T59" s="82">
        <f>'ŽP Q+'!T32</f>
        <v>4990844</v>
      </c>
      <c r="U59" s="82">
        <f>'ŽP Q+'!U32</f>
        <v>4981198</v>
      </c>
      <c r="V59" s="82">
        <f>'ŽP Q+'!V32</f>
        <v>5128760</v>
      </c>
      <c r="W59" s="82">
        <f>'ŽP Q+'!W32</f>
        <v>5156360</v>
      </c>
      <c r="X59" s="82">
        <f>'ŽP Q+'!X32</f>
        <v>5151836</v>
      </c>
    </row>
    <row r="60" spans="2:24" ht="11.8" customHeight="1" x14ac:dyDescent="0.3">
      <c r="B60" s="72"/>
      <c r="C60" s="72" t="s">
        <v>157</v>
      </c>
      <c r="D60" s="72"/>
      <c r="E60" s="72"/>
      <c r="F60" s="74" t="s">
        <v>156</v>
      </c>
      <c r="G60" s="75">
        <f>'ŽP Q+'!G33</f>
        <v>141382</v>
      </c>
      <c r="H60" s="75">
        <f>'ŽP Q+'!H33</f>
        <v>115147</v>
      </c>
      <c r="I60" s="75">
        <f>'ŽP Q+'!I33</f>
        <v>133385</v>
      </c>
      <c r="J60" s="75">
        <f>'ŽP Q+'!J33</f>
        <v>131916</v>
      </c>
      <c r="K60" s="75">
        <f>'ŽP Q+'!K33</f>
        <v>127885</v>
      </c>
      <c r="L60" s="75">
        <f>'ŽP Q+'!L33</f>
        <v>124420</v>
      </c>
      <c r="M60" s="75">
        <f>'ŽP Q+'!M33</f>
        <v>119114</v>
      </c>
      <c r="N60" s="76">
        <f>'ŽP Q+'!N33</f>
        <v>129861</v>
      </c>
      <c r="O60" s="76">
        <f>'ŽP Q+'!O33</f>
        <v>142660</v>
      </c>
      <c r="P60" s="76">
        <f>'ŽP Q+'!P33</f>
        <v>152693</v>
      </c>
      <c r="Q60" s="76">
        <f>'ŽP Q+'!Q33</f>
        <v>146762</v>
      </c>
      <c r="R60" s="76">
        <f>'ŽP Q+'!R33</f>
        <v>152185</v>
      </c>
      <c r="S60" s="76">
        <f>'ŽP Q+'!S33</f>
        <v>149415</v>
      </c>
      <c r="T60" s="76">
        <f>'ŽP Q+'!T33</f>
        <v>156752</v>
      </c>
      <c r="U60" s="76">
        <f>'ŽP Q+'!U33</f>
        <v>136765</v>
      </c>
      <c r="V60" s="76">
        <f>'ŽP Q+'!V33</f>
        <v>166368</v>
      </c>
      <c r="W60" s="76">
        <f>'ŽP Q+'!W33</f>
        <v>157295</v>
      </c>
      <c r="X60" s="76">
        <f>'ŽP Q+'!X33</f>
        <v>159093</v>
      </c>
    </row>
    <row r="61" spans="2:24" ht="11.8" customHeight="1" x14ac:dyDescent="0.3">
      <c r="B61" s="66"/>
      <c r="C61" s="66"/>
      <c r="D61" s="66"/>
      <c r="E61" s="66"/>
      <c r="F61" s="83"/>
      <c r="G61" s="15"/>
      <c r="H61" s="15"/>
      <c r="I61" s="15"/>
      <c r="J61" s="15"/>
      <c r="K61" s="15"/>
      <c r="L61" s="15"/>
      <c r="M61" s="15"/>
      <c r="N61" s="15"/>
      <c r="O61" s="15"/>
      <c r="P61" s="15"/>
      <c r="Q61" s="15"/>
      <c r="R61" s="15"/>
      <c r="S61" s="15"/>
      <c r="T61" s="15"/>
      <c r="U61" s="15"/>
      <c r="V61" s="15"/>
      <c r="W61" s="15"/>
      <c r="X61" s="15"/>
    </row>
    <row r="62" spans="2:24" ht="11.8" customHeight="1" x14ac:dyDescent="0.3">
      <c r="B62" s="67"/>
      <c r="C62" s="67" t="s">
        <v>163</v>
      </c>
      <c r="D62" s="67"/>
      <c r="E62" s="68"/>
      <c r="F62" s="69"/>
      <c r="G62" s="69"/>
      <c r="H62" s="69"/>
      <c r="I62" s="69"/>
      <c r="J62" s="69"/>
      <c r="K62" s="69"/>
      <c r="L62" s="69"/>
      <c r="M62" s="69"/>
      <c r="N62" s="84"/>
      <c r="O62" s="84"/>
      <c r="P62" s="84"/>
      <c r="Q62" s="84"/>
      <c r="R62" s="84"/>
      <c r="S62" s="84"/>
      <c r="T62" s="84"/>
      <c r="U62" s="84"/>
      <c r="V62" s="84"/>
      <c r="W62" s="84"/>
      <c r="X62" s="84"/>
    </row>
    <row r="63" spans="2:24" ht="11.8" customHeight="1" x14ac:dyDescent="0.3">
      <c r="B63" s="72"/>
      <c r="C63" s="72" t="s">
        <v>158</v>
      </c>
      <c r="D63" s="72"/>
      <c r="E63" s="73"/>
      <c r="F63" s="74" t="s">
        <v>142</v>
      </c>
      <c r="G63" s="75">
        <f>'ŽP Q+'!G36</f>
        <v>2244678812</v>
      </c>
      <c r="H63" s="75">
        <f>'ŽP Q+'!H36</f>
        <v>3203380174</v>
      </c>
      <c r="I63" s="75">
        <f>'ŽP Q+'!I36</f>
        <v>2713689663</v>
      </c>
      <c r="J63" s="75">
        <f>'ŽP Q+'!J36</f>
        <v>3019950523</v>
      </c>
      <c r="K63" s="75">
        <f>'ŽP Q+'!K36</f>
        <v>2518702593</v>
      </c>
      <c r="L63" s="75">
        <f>'ŽP Q+'!L36</f>
        <v>3216471559</v>
      </c>
      <c r="M63" s="75">
        <f>'ŽP Q+'!M36</f>
        <v>1846350153</v>
      </c>
      <c r="N63" s="76">
        <f>'ŽP Q+'!N36</f>
        <v>2163708402</v>
      </c>
      <c r="O63" s="76">
        <f>'ŽP Q+'!O36</f>
        <v>2314853092</v>
      </c>
      <c r="P63" s="76">
        <f>'ŽP Q+'!P36</f>
        <v>2529668608</v>
      </c>
      <c r="Q63" s="76">
        <f>'ŽP Q+'!Q36</f>
        <v>2583656360</v>
      </c>
      <c r="R63" s="76">
        <f>'ŽP Q+'!R36</f>
        <v>2564769181</v>
      </c>
      <c r="S63" s="76">
        <f>'ŽP Q+'!S36</f>
        <v>2610240274</v>
      </c>
      <c r="T63" s="76">
        <f>'ŽP Q+'!T36</f>
        <v>2525149279</v>
      </c>
      <c r="U63" s="76">
        <f>'ŽP Q+'!U36</f>
        <v>1960394049</v>
      </c>
      <c r="V63" s="76">
        <f>'ŽP Q+'!V36</f>
        <v>2626405695</v>
      </c>
      <c r="W63" s="76">
        <f>'ŽP Q+'!W36</f>
        <v>2728425156</v>
      </c>
      <c r="X63" s="76">
        <f>'ŽP Q+'!X36</f>
        <v>2548875960</v>
      </c>
    </row>
    <row r="64" spans="2:24" ht="11.8" customHeight="1" x14ac:dyDescent="0.3">
      <c r="B64" s="72"/>
      <c r="C64" s="72" t="s">
        <v>159</v>
      </c>
      <c r="D64" s="72"/>
      <c r="E64" s="72"/>
      <c r="F64" s="74" t="s">
        <v>156</v>
      </c>
      <c r="G64" s="75">
        <f>'ŽP Q+'!G37</f>
        <v>118365</v>
      </c>
      <c r="H64" s="75">
        <f>'ŽP Q+'!H37</f>
        <v>95050</v>
      </c>
      <c r="I64" s="75">
        <f>'ŽP Q+'!I37</f>
        <v>114442</v>
      </c>
      <c r="J64" s="75">
        <f>'ŽP Q+'!J37</f>
        <v>116481</v>
      </c>
      <c r="K64" s="75">
        <f>'ŽP Q+'!K37</f>
        <v>111181</v>
      </c>
      <c r="L64" s="75">
        <f>'ŽP Q+'!L37</f>
        <v>119099</v>
      </c>
      <c r="M64" s="75">
        <f>'ŽP Q+'!M37</f>
        <v>134050</v>
      </c>
      <c r="N64" s="76">
        <f>'ŽP Q+'!N37</f>
        <v>118318</v>
      </c>
      <c r="O64" s="76">
        <f>'ŽP Q+'!O37</f>
        <v>146493</v>
      </c>
      <c r="P64" s="76">
        <f>'ŽP Q+'!P37</f>
        <v>171534</v>
      </c>
      <c r="Q64" s="76">
        <f>'ŽP Q+'!Q37</f>
        <v>168759</v>
      </c>
      <c r="R64" s="76">
        <f>'ŽP Q+'!R37</f>
        <v>193059</v>
      </c>
      <c r="S64" s="76">
        <f>'ŽP Q+'!S37</f>
        <v>146362</v>
      </c>
      <c r="T64" s="76">
        <f>'ŽP Q+'!T37</f>
        <v>140234</v>
      </c>
      <c r="U64" s="76">
        <f>'ŽP Q+'!U37</f>
        <v>132395</v>
      </c>
      <c r="V64" s="76">
        <f>'ŽP Q+'!V37</f>
        <v>144774</v>
      </c>
      <c r="W64" s="76">
        <f>'ŽP Q+'!W37</f>
        <v>162097</v>
      </c>
      <c r="X64" s="76">
        <f>'ŽP Q+'!X37</f>
        <v>140044</v>
      </c>
    </row>
    <row r="65" spans="2:24" ht="11.8" customHeight="1" x14ac:dyDescent="0.3">
      <c r="B65" s="72"/>
      <c r="C65" s="72" t="s">
        <v>164</v>
      </c>
      <c r="D65" s="72"/>
      <c r="E65" s="73"/>
      <c r="F65" s="74" t="s">
        <v>142</v>
      </c>
      <c r="G65" s="75">
        <f>'ŽP Q+'!G38</f>
        <v>3356092208</v>
      </c>
      <c r="H65" s="75">
        <f>'ŽP Q+'!H38</f>
        <v>2715238055</v>
      </c>
      <c r="I65" s="75">
        <f>'ŽP Q+'!I38</f>
        <v>2260617622</v>
      </c>
      <c r="J65" s="75">
        <f>'ŽP Q+'!J38</f>
        <v>2568762631</v>
      </c>
      <c r="K65" s="75">
        <f>'ŽP Q+'!K38</f>
        <v>3060589606</v>
      </c>
      <c r="L65" s="75">
        <f>'ŽP Q+'!L38</f>
        <v>3766195277</v>
      </c>
      <c r="M65" s="75">
        <f>'ŽP Q+'!M38</f>
        <v>2368567101</v>
      </c>
      <c r="N65" s="76">
        <f>'ŽP Q+'!N38</f>
        <v>3066528485</v>
      </c>
      <c r="O65" s="76">
        <f>'ŽP Q+'!O38</f>
        <v>4093949982</v>
      </c>
      <c r="P65" s="76">
        <f>'ŽP Q+'!P38</f>
        <v>4180700805</v>
      </c>
      <c r="Q65" s="76">
        <f>'ŽP Q+'!Q38</f>
        <v>3356078589</v>
      </c>
      <c r="R65" s="76">
        <f>'ŽP Q+'!R38</f>
        <v>3408664032</v>
      </c>
      <c r="S65" s="76">
        <f>'ŽP Q+'!S38</f>
        <v>3634229150</v>
      </c>
      <c r="T65" s="76">
        <f>'ŽP Q+'!T38</f>
        <v>3788281680</v>
      </c>
      <c r="U65" s="76">
        <f>'ŽP Q+'!U38</f>
        <v>2858980835</v>
      </c>
      <c r="V65" s="76">
        <f>'ŽP Q+'!V38</f>
        <v>3414552261</v>
      </c>
      <c r="W65" s="76">
        <f>'ŽP Q+'!W38</f>
        <v>3567400294</v>
      </c>
      <c r="X65" s="76">
        <f>'ŽP Q+'!X38</f>
        <v>2618780706</v>
      </c>
    </row>
    <row r="66" spans="2:24" ht="11.8" customHeight="1" x14ac:dyDescent="0.3">
      <c r="B66" s="72"/>
      <c r="C66" s="72" t="s">
        <v>165</v>
      </c>
      <c r="D66" s="72"/>
      <c r="E66" s="72"/>
      <c r="F66" s="74" t="s">
        <v>156</v>
      </c>
      <c r="G66" s="75">
        <f>'ŽP Q+'!G39</f>
        <v>84355</v>
      </c>
      <c r="H66" s="75">
        <f>'ŽP Q+'!H39</f>
        <v>101275</v>
      </c>
      <c r="I66" s="75">
        <f>'ŽP Q+'!I39</f>
        <v>61383</v>
      </c>
      <c r="J66" s="75">
        <f>'ŽP Q+'!J39</f>
        <v>55345</v>
      </c>
      <c r="K66" s="75">
        <f>'ŽP Q+'!K39</f>
        <v>74147</v>
      </c>
      <c r="L66" s="75">
        <f>'ŽP Q+'!L39</f>
        <v>84015</v>
      </c>
      <c r="M66" s="75">
        <f>'ŽP Q+'!M39</f>
        <v>72042</v>
      </c>
      <c r="N66" s="76">
        <f>'ŽP Q+'!N39</f>
        <v>70371</v>
      </c>
      <c r="O66" s="76">
        <f>'ŽP Q+'!O39</f>
        <v>80311</v>
      </c>
      <c r="P66" s="76">
        <f>'ŽP Q+'!P39</f>
        <v>88831</v>
      </c>
      <c r="Q66" s="76">
        <f>'ŽP Q+'!Q39</f>
        <v>96777</v>
      </c>
      <c r="R66" s="76">
        <f>'ŽP Q+'!R39</f>
        <v>87765</v>
      </c>
      <c r="S66" s="76">
        <f>'ŽP Q+'!S39</f>
        <v>83875</v>
      </c>
      <c r="T66" s="76">
        <f>'ŽP Q+'!T39</f>
        <v>100901</v>
      </c>
      <c r="U66" s="76">
        <f>'ŽP Q+'!U39</f>
        <v>77818</v>
      </c>
      <c r="V66" s="76">
        <f>'ŽP Q+'!V39</f>
        <v>138534</v>
      </c>
      <c r="W66" s="76">
        <f>'ŽP Q+'!W39</f>
        <v>94058</v>
      </c>
      <c r="X66" s="76">
        <f>'ŽP Q+'!X39</f>
        <v>95402</v>
      </c>
    </row>
    <row r="67" spans="2:24" ht="11.8" customHeight="1" x14ac:dyDescent="0.3">
      <c r="B67" s="66"/>
      <c r="C67" s="66"/>
      <c r="D67" s="66"/>
      <c r="E67" s="66"/>
      <c r="F67" s="83"/>
      <c r="G67" s="15"/>
      <c r="H67" s="15"/>
      <c r="I67" s="15"/>
      <c r="J67" s="15"/>
      <c r="K67" s="15"/>
      <c r="L67" s="15"/>
      <c r="M67" s="15"/>
      <c r="N67" s="15"/>
      <c r="O67" s="15"/>
      <c r="P67" s="15"/>
      <c r="Q67" s="15"/>
      <c r="R67" s="15"/>
      <c r="S67" s="15"/>
      <c r="T67" s="15"/>
      <c r="U67" s="15"/>
      <c r="V67" s="15"/>
      <c r="W67" s="15"/>
      <c r="X67" s="15"/>
    </row>
    <row r="68" spans="2:24" ht="11.8" customHeight="1" x14ac:dyDescent="0.3">
      <c r="B68" s="67"/>
      <c r="C68" s="67" t="s">
        <v>166</v>
      </c>
      <c r="D68" s="67"/>
      <c r="E68" s="68"/>
      <c r="F68" s="69"/>
      <c r="G68" s="69"/>
      <c r="H68" s="69"/>
      <c r="I68" s="69"/>
      <c r="J68" s="69"/>
      <c r="K68" s="69"/>
      <c r="L68" s="69"/>
      <c r="M68" s="69"/>
      <c r="N68" s="84"/>
      <c r="O68" s="84"/>
      <c r="P68" s="84"/>
      <c r="Q68" s="84"/>
      <c r="R68" s="84"/>
      <c r="S68" s="84"/>
      <c r="T68" s="84"/>
      <c r="U68" s="84"/>
      <c r="V68" s="84"/>
      <c r="W68" s="84"/>
      <c r="X68" s="84"/>
    </row>
    <row r="69" spans="2:24" ht="11.8" customHeight="1" x14ac:dyDescent="0.3">
      <c r="B69" s="72"/>
      <c r="C69" s="72" t="s">
        <v>167</v>
      </c>
      <c r="D69" s="72"/>
      <c r="E69" s="73"/>
      <c r="F69" s="74" t="s">
        <v>142</v>
      </c>
      <c r="G69" s="75">
        <f t="shared" ref="G69:X69" si="16">IFERROR(G33*4/G59,"-")</f>
        <v>9727.4105396364357</v>
      </c>
      <c r="H69" s="75">
        <f t="shared" si="16"/>
        <v>10009.945709763415</v>
      </c>
      <c r="I69" s="75">
        <f t="shared" si="16"/>
        <v>9294.1869197079595</v>
      </c>
      <c r="J69" s="75">
        <f t="shared" si="16"/>
        <v>9674.198714572618</v>
      </c>
      <c r="K69" s="75">
        <f t="shared" si="16"/>
        <v>10171.998888756281</v>
      </c>
      <c r="L69" s="75">
        <f t="shared" si="16"/>
        <v>10543.160459626131</v>
      </c>
      <c r="M69" s="75">
        <f t="shared" si="16"/>
        <v>9058.2248072008188</v>
      </c>
      <c r="N69" s="76">
        <f t="shared" si="16"/>
        <v>8646.9697005008238</v>
      </c>
      <c r="O69" s="76">
        <f t="shared" si="16"/>
        <v>10086.541515273091</v>
      </c>
      <c r="P69" s="76">
        <f t="shared" si="16"/>
        <v>9572.2730734307443</v>
      </c>
      <c r="Q69" s="76">
        <f t="shared" si="16"/>
        <v>9611.8597089573814</v>
      </c>
      <c r="R69" s="76">
        <f t="shared" si="16"/>
        <v>9873.5846407686477</v>
      </c>
      <c r="S69" s="76">
        <f t="shared" si="16"/>
        <v>10708.143656922102</v>
      </c>
      <c r="T69" s="76">
        <f t="shared" si="16"/>
        <v>9996.6343993120208</v>
      </c>
      <c r="U69" s="76">
        <f t="shared" si="16"/>
        <v>10088.855122000772</v>
      </c>
      <c r="V69" s="76">
        <f t="shared" si="16"/>
        <v>12148.106757968788</v>
      </c>
      <c r="W69" s="76">
        <f t="shared" si="16"/>
        <v>11334.253546300104</v>
      </c>
      <c r="X69" s="76">
        <f t="shared" si="16"/>
        <v>11148.314836108913</v>
      </c>
    </row>
    <row r="70" spans="2:24" ht="11.8" customHeight="1" x14ac:dyDescent="0.3">
      <c r="B70" s="72"/>
      <c r="C70" s="72" t="s">
        <v>168</v>
      </c>
      <c r="D70" s="72"/>
      <c r="E70" s="72"/>
      <c r="F70" s="74" t="s">
        <v>142</v>
      </c>
      <c r="G70" s="75">
        <f t="shared" ref="G70:X70" si="17">IFERROR(G63/G64,"-")</f>
        <v>18964.041836691591</v>
      </c>
      <c r="H70" s="75">
        <f t="shared" si="17"/>
        <v>33702.053382430298</v>
      </c>
      <c r="I70" s="75">
        <f t="shared" si="17"/>
        <v>23712.357901819261</v>
      </c>
      <c r="J70" s="75">
        <f t="shared" si="17"/>
        <v>25926.550450288029</v>
      </c>
      <c r="K70" s="75">
        <f t="shared" si="17"/>
        <v>22654.073924501488</v>
      </c>
      <c r="L70" s="75">
        <f t="shared" si="17"/>
        <v>27006.705001721257</v>
      </c>
      <c r="M70" s="75">
        <f t="shared" si="17"/>
        <v>13773.593084669899</v>
      </c>
      <c r="N70" s="76">
        <f t="shared" si="17"/>
        <v>18287.229348028195</v>
      </c>
      <c r="O70" s="76">
        <f t="shared" si="17"/>
        <v>15801.800031400819</v>
      </c>
      <c r="P70" s="76">
        <f t="shared" si="17"/>
        <v>14747.330605011251</v>
      </c>
      <c r="Q70" s="76">
        <f t="shared" si="17"/>
        <v>15309.739687957383</v>
      </c>
      <c r="R70" s="76">
        <f t="shared" si="17"/>
        <v>13284.89830051953</v>
      </c>
      <c r="S70" s="76">
        <f t="shared" si="17"/>
        <v>17834.139148139544</v>
      </c>
      <c r="T70" s="76">
        <f t="shared" si="17"/>
        <v>18006.683678708443</v>
      </c>
      <c r="U70" s="76">
        <f t="shared" si="17"/>
        <v>14807.160761358058</v>
      </c>
      <c r="V70" s="76">
        <f t="shared" si="17"/>
        <v>18141.418314061917</v>
      </c>
      <c r="W70" s="76">
        <f t="shared" si="17"/>
        <v>16832.052141618908</v>
      </c>
      <c r="X70" s="76">
        <f t="shared" si="17"/>
        <v>18200.536688469339</v>
      </c>
    </row>
    <row r="71" spans="2:24" ht="11.8" customHeight="1" x14ac:dyDescent="0.3">
      <c r="B71" s="72"/>
      <c r="C71" s="72" t="s">
        <v>169</v>
      </c>
      <c r="D71" s="72"/>
      <c r="E71" s="73"/>
      <c r="F71" s="74" t="s">
        <v>142</v>
      </c>
      <c r="G71" s="75">
        <f t="shared" ref="G71:X71" si="18">IFERROR(G46/G60,"-")</f>
        <v>63186.131919197636</v>
      </c>
      <c r="H71" s="75">
        <f t="shared" si="18"/>
        <v>72630.821115617422</v>
      </c>
      <c r="I71" s="75">
        <f t="shared" si="18"/>
        <v>61766.814814259473</v>
      </c>
      <c r="J71" s="75">
        <f t="shared" si="18"/>
        <v>73795.420866308865</v>
      </c>
      <c r="K71" s="75">
        <f t="shared" si="18"/>
        <v>73597.096305274274</v>
      </c>
      <c r="L71" s="75">
        <f t="shared" si="18"/>
        <v>79599.157257675615</v>
      </c>
      <c r="M71" s="75">
        <f t="shared" si="18"/>
        <v>63546.50901657236</v>
      </c>
      <c r="N71" s="76">
        <f t="shared" si="18"/>
        <v>79659.026281947619</v>
      </c>
      <c r="O71" s="76">
        <f t="shared" si="18"/>
        <v>78523.647119024259</v>
      </c>
      <c r="P71" s="76">
        <f t="shared" si="18"/>
        <v>78516.804706175142</v>
      </c>
      <c r="Q71" s="76">
        <f t="shared" si="18"/>
        <v>67304.208173777952</v>
      </c>
      <c r="R71" s="76">
        <f t="shared" si="18"/>
        <v>77412.117114038832</v>
      </c>
      <c r="S71" s="76">
        <f t="shared" si="18"/>
        <v>57660.41206036877</v>
      </c>
      <c r="T71" s="76">
        <f t="shared" si="18"/>
        <v>50743.496618862919</v>
      </c>
      <c r="U71" s="76">
        <f t="shared" si="18"/>
        <v>51032.406756114506</v>
      </c>
      <c r="V71" s="76">
        <f t="shared" si="18"/>
        <v>63854.724219801887</v>
      </c>
      <c r="W71" s="76">
        <f t="shared" si="18"/>
        <v>54260.91865602848</v>
      </c>
      <c r="X71" s="76">
        <f t="shared" si="18"/>
        <v>59907.233649500609</v>
      </c>
    </row>
    <row r="72" spans="2:24" ht="11.8" customHeight="1" x14ac:dyDescent="0.3">
      <c r="B72" s="72"/>
      <c r="C72" s="72" t="s">
        <v>170</v>
      </c>
      <c r="D72" s="72"/>
      <c r="E72" s="72"/>
      <c r="F72" s="74" t="s">
        <v>142</v>
      </c>
      <c r="G72" s="75">
        <f t="shared" ref="G72:X72" si="19">IFERROR(G65/G66,"-")</f>
        <v>39785.338249066444</v>
      </c>
      <c r="H72" s="75">
        <f t="shared" si="19"/>
        <v>26810.546087385832</v>
      </c>
      <c r="I72" s="75">
        <f t="shared" si="19"/>
        <v>36828.073277617579</v>
      </c>
      <c r="J72" s="75">
        <f t="shared" si="19"/>
        <v>46413.635034781822</v>
      </c>
      <c r="K72" s="75">
        <f t="shared" si="19"/>
        <v>41277.322157336101</v>
      </c>
      <c r="L72" s="75">
        <f t="shared" si="19"/>
        <v>44827.653121466406</v>
      </c>
      <c r="M72" s="75">
        <f t="shared" si="19"/>
        <v>32877.586699425337</v>
      </c>
      <c r="N72" s="76">
        <f t="shared" si="19"/>
        <v>43576.593838370922</v>
      </c>
      <c r="O72" s="76">
        <f t="shared" si="19"/>
        <v>50976.204778921943</v>
      </c>
      <c r="P72" s="76">
        <f t="shared" si="19"/>
        <v>47063.534182886608</v>
      </c>
      <c r="Q72" s="76">
        <f t="shared" si="19"/>
        <v>34678.47307728076</v>
      </c>
      <c r="R72" s="76">
        <f t="shared" si="19"/>
        <v>38838.53508801914</v>
      </c>
      <c r="S72" s="76">
        <f t="shared" si="19"/>
        <v>43329.110581222056</v>
      </c>
      <c r="T72" s="76">
        <f t="shared" si="19"/>
        <v>37544.540490183448</v>
      </c>
      <c r="U72" s="76">
        <f t="shared" si="19"/>
        <v>36739.325541648461</v>
      </c>
      <c r="V72" s="76">
        <f t="shared" si="19"/>
        <v>24647.756225908441</v>
      </c>
      <c r="W72" s="76">
        <f t="shared" si="19"/>
        <v>37927.664781305153</v>
      </c>
      <c r="X72" s="76">
        <f t="shared" si="19"/>
        <v>27449.95603865747</v>
      </c>
    </row>
    <row r="73" spans="2:24" ht="11.8" customHeight="1" x14ac:dyDescent="0.3">
      <c r="E73" s="66"/>
      <c r="F73" s="83"/>
      <c r="G73" s="15"/>
      <c r="H73" s="15"/>
      <c r="I73" s="15"/>
      <c r="J73" s="15"/>
      <c r="K73" s="15"/>
      <c r="L73" s="15"/>
      <c r="M73" s="15"/>
      <c r="N73" s="15"/>
      <c r="O73" s="15"/>
      <c r="P73" s="15"/>
      <c r="Q73" s="15"/>
      <c r="R73" s="15"/>
      <c r="S73" s="15"/>
      <c r="T73" s="15"/>
      <c r="U73" s="15"/>
      <c r="V73" s="15"/>
      <c r="W73" s="15"/>
      <c r="X73" s="15"/>
    </row>
    <row r="74" spans="2:24" ht="11.8" customHeight="1" x14ac:dyDescent="0.3"/>
    <row r="75" spans="2:24" ht="29.95" customHeight="1" x14ac:dyDescent="0.3">
      <c r="B75" s="85"/>
      <c r="C75" s="85" t="s">
        <v>171</v>
      </c>
      <c r="D75" s="85"/>
      <c r="E75" s="86"/>
      <c r="F75" s="87" t="s">
        <v>122</v>
      </c>
      <c r="G75" s="88" t="str">
        <f t="shared" ref="G75:X75" si="20">G5</f>
        <v>2020
Q1</v>
      </c>
      <c r="H75" s="88" t="str">
        <f t="shared" si="20"/>
        <v>2020
Q2</v>
      </c>
      <c r="I75" s="88" t="str">
        <f t="shared" si="20"/>
        <v>2020
Q3</v>
      </c>
      <c r="J75" s="88" t="str">
        <f t="shared" si="20"/>
        <v>2020
Q4</v>
      </c>
      <c r="K75" s="88" t="str">
        <f t="shared" si="20"/>
        <v>2021
Q1</v>
      </c>
      <c r="L75" s="88" t="str">
        <f t="shared" si="20"/>
        <v>2021
Q2</v>
      </c>
      <c r="M75" s="89" t="str">
        <f t="shared" si="20"/>
        <v>2021
Q3</v>
      </c>
      <c r="N75" s="89" t="str">
        <f t="shared" si="20"/>
        <v>2021
Q4</v>
      </c>
      <c r="O75" s="89" t="str">
        <f t="shared" si="20"/>
        <v>2022
Q1</v>
      </c>
      <c r="P75" s="89" t="str">
        <f t="shared" si="20"/>
        <v>2022
Q2</v>
      </c>
      <c r="Q75" s="89" t="str">
        <f t="shared" si="20"/>
        <v>2022
Q3</v>
      </c>
      <c r="R75" s="89" t="str">
        <f t="shared" si="20"/>
        <v>2022
Q4</v>
      </c>
      <c r="S75" s="89" t="str">
        <f t="shared" si="20"/>
        <v>2023
Q1</v>
      </c>
      <c r="T75" s="89" t="str">
        <f t="shared" si="20"/>
        <v>2023
Q2</v>
      </c>
      <c r="U75" s="89" t="str">
        <f t="shared" si="20"/>
        <v>2023
Q3</v>
      </c>
      <c r="V75" s="89" t="str">
        <f t="shared" si="20"/>
        <v>2023
Q4</v>
      </c>
      <c r="W75" s="89" t="str">
        <f t="shared" si="20"/>
        <v>2024
Q1</v>
      </c>
      <c r="X75" s="89" t="str">
        <f t="shared" si="20"/>
        <v>2024
Q2</v>
      </c>
    </row>
    <row r="76" spans="2:24" ht="11.8" customHeight="1" collapsed="1" x14ac:dyDescent="0.3">
      <c r="B76" s="90"/>
      <c r="C76" s="90" t="s">
        <v>141</v>
      </c>
      <c r="D76" s="90"/>
      <c r="E76" s="90"/>
      <c r="F76" s="91" t="s">
        <v>142</v>
      </c>
      <c r="G76" s="92">
        <f>G78+G79+G81</f>
        <v>27236049875</v>
      </c>
      <c r="H76" s="92">
        <f t="shared" ref="H76:J76" si="21">H78+H79+H81</f>
        <v>25481051323</v>
      </c>
      <c r="I76" s="92">
        <f t="shared" si="21"/>
        <v>25537236360</v>
      </c>
      <c r="J76" s="92">
        <f t="shared" si="21"/>
        <v>25454632196</v>
      </c>
      <c r="K76" s="92">
        <f>K78+K79+K81</f>
        <v>28096002853</v>
      </c>
      <c r="L76" s="92">
        <f t="shared" ref="L76:X76" si="22">L78+L79+L81</f>
        <v>27380167056</v>
      </c>
      <c r="M76" s="93">
        <f t="shared" si="22"/>
        <v>29492441724</v>
      </c>
      <c r="N76" s="93">
        <f t="shared" si="22"/>
        <v>27634815928</v>
      </c>
      <c r="O76" s="93">
        <f t="shared" si="22"/>
        <v>33022858003</v>
      </c>
      <c r="P76" s="93">
        <f t="shared" si="22"/>
        <v>31992974210</v>
      </c>
      <c r="Q76" s="93">
        <f t="shared" si="22"/>
        <v>31699162165</v>
      </c>
      <c r="R76" s="93">
        <f t="shared" si="22"/>
        <v>30699871310</v>
      </c>
      <c r="S76" s="93">
        <f t="shared" si="22"/>
        <v>35656814166</v>
      </c>
      <c r="T76" s="93">
        <f t="shared" si="22"/>
        <v>34792945581</v>
      </c>
      <c r="U76" s="93">
        <f t="shared" si="22"/>
        <v>34924186839</v>
      </c>
      <c r="V76" s="93">
        <f t="shared" si="22"/>
        <v>33968000719</v>
      </c>
      <c r="W76" s="93">
        <f t="shared" si="22"/>
        <v>39329659751</v>
      </c>
      <c r="X76" s="93">
        <f t="shared" si="22"/>
        <v>37913720996</v>
      </c>
    </row>
    <row r="77" spans="2:24" ht="11.8" hidden="1" customHeight="1" outlineLevel="2" x14ac:dyDescent="0.3">
      <c r="B77" s="90"/>
      <c r="C77" s="90"/>
      <c r="D77" s="94" t="s">
        <v>143</v>
      </c>
      <c r="E77" s="90" t="s">
        <v>144</v>
      </c>
      <c r="F77" s="91" t="s">
        <v>142</v>
      </c>
      <c r="G77" s="92">
        <f>G80+G82</f>
        <v>18500703734</v>
      </c>
      <c r="H77" s="92">
        <f t="shared" ref="H77:J77" si="23">H80+H82</f>
        <v>19680789893</v>
      </c>
      <c r="I77" s="92">
        <f t="shared" si="23"/>
        <v>17063651576</v>
      </c>
      <c r="J77" s="92">
        <f t="shared" si="23"/>
        <v>17748618486</v>
      </c>
      <c r="K77" s="92">
        <f>K80+K82</f>
        <v>18836592005</v>
      </c>
      <c r="L77" s="92">
        <f t="shared" ref="L77:X77" si="24">L80+L82</f>
        <v>19327526175</v>
      </c>
      <c r="M77" s="93">
        <f t="shared" si="24"/>
        <v>21319206872</v>
      </c>
      <c r="N77" s="93">
        <f t="shared" si="24"/>
        <v>19488278624</v>
      </c>
      <c r="O77" s="93">
        <f t="shared" si="24"/>
        <v>21989797505</v>
      </c>
      <c r="P77" s="93">
        <f t="shared" si="24"/>
        <v>22563714941</v>
      </c>
      <c r="Q77" s="93">
        <f t="shared" si="24"/>
        <v>22353267438</v>
      </c>
      <c r="R77" s="93">
        <f t="shared" si="24"/>
        <v>21569455758</v>
      </c>
      <c r="S77" s="93">
        <f t="shared" si="24"/>
        <v>24292107216</v>
      </c>
      <c r="T77" s="93">
        <f t="shared" si="24"/>
        <v>24703943150</v>
      </c>
      <c r="U77" s="93">
        <f t="shared" si="24"/>
        <v>24755248631</v>
      </c>
      <c r="V77" s="93">
        <f t="shared" si="24"/>
        <v>23732965312</v>
      </c>
      <c r="W77" s="93">
        <f t="shared" si="24"/>
        <v>26819301995</v>
      </c>
      <c r="X77" s="93">
        <f t="shared" si="24"/>
        <v>26916876678</v>
      </c>
    </row>
    <row r="78" spans="2:24" ht="11.8" hidden="1" customHeight="1" outlineLevel="1" x14ac:dyDescent="0.3">
      <c r="B78" s="90"/>
      <c r="C78" s="94" t="s">
        <v>143</v>
      </c>
      <c r="D78" s="90" t="s">
        <v>145</v>
      </c>
      <c r="E78" s="90"/>
      <c r="F78" s="91" t="s">
        <v>142</v>
      </c>
      <c r="G78" s="92">
        <f>'NŽP Q+'!G8</f>
        <v>26434460037</v>
      </c>
      <c r="H78" s="92">
        <f>'NŽP Q+'!H8</f>
        <v>24773657794</v>
      </c>
      <c r="I78" s="92">
        <f>'NŽP Q+'!I8</f>
        <v>24684312950</v>
      </c>
      <c r="J78" s="92">
        <f>'NŽP Q+'!J8</f>
        <v>24632969577</v>
      </c>
      <c r="K78" s="92">
        <f>'NŽP Q+'!K8</f>
        <v>27274922372</v>
      </c>
      <c r="L78" s="92">
        <f>'NŽP Q+'!L8</f>
        <v>26838338403</v>
      </c>
      <c r="M78" s="93">
        <f>'NŽP Q+'!M8</f>
        <v>28474309193</v>
      </c>
      <c r="N78" s="93">
        <f>'NŽP Q+'!N8</f>
        <v>26773925356</v>
      </c>
      <c r="O78" s="93">
        <f>'NŽP Q+'!O8</f>
        <v>31777858485</v>
      </c>
      <c r="P78" s="93">
        <f>'NŽP Q+'!P8</f>
        <v>31089117395</v>
      </c>
      <c r="Q78" s="93">
        <f>'NŽP Q+'!Q8</f>
        <v>30829978376</v>
      </c>
      <c r="R78" s="93">
        <f>'NŽP Q+'!R8</f>
        <v>29759107744</v>
      </c>
      <c r="S78" s="93">
        <f>'NŽP Q+'!S8</f>
        <v>34633472093</v>
      </c>
      <c r="T78" s="93">
        <f>'NŽP Q+'!T8</f>
        <v>33943954662</v>
      </c>
      <c r="U78" s="93">
        <f>'NŽP Q+'!U8</f>
        <v>33873908726</v>
      </c>
      <c r="V78" s="93">
        <f>'NŽP Q+'!V8</f>
        <v>33132163014</v>
      </c>
      <c r="W78" s="93">
        <f>'NŽP Q+'!W8</f>
        <v>38111801857</v>
      </c>
      <c r="X78" s="93">
        <f>'NŽP Q+'!X8</f>
        <v>36916893925</v>
      </c>
    </row>
    <row r="79" spans="2:24" ht="11.8" hidden="1" customHeight="1" outlineLevel="1" x14ac:dyDescent="0.3">
      <c r="B79" s="90"/>
      <c r="C79" s="94" t="s">
        <v>143</v>
      </c>
      <c r="D79" s="90" t="s">
        <v>172</v>
      </c>
      <c r="E79" s="90"/>
      <c r="F79" s="91" t="s">
        <v>142</v>
      </c>
      <c r="G79" s="92">
        <f>'NŽP Q+'!G9</f>
        <v>768661978</v>
      </c>
      <c r="H79" s="92">
        <f>'NŽP Q+'!H9</f>
        <v>672343667</v>
      </c>
      <c r="I79" s="92">
        <f>'NŽP Q+'!I9</f>
        <v>817350125</v>
      </c>
      <c r="J79" s="92">
        <f>'NŽP Q+'!J9</f>
        <v>764503152</v>
      </c>
      <c r="K79" s="92">
        <f>'NŽP Q+'!K9</f>
        <v>788125140</v>
      </c>
      <c r="L79" s="92">
        <f>'NŽP Q+'!L9</f>
        <v>504433191</v>
      </c>
      <c r="M79" s="93">
        <f>'NŽP Q+'!M9</f>
        <v>980969612</v>
      </c>
      <c r="N79" s="93">
        <f>'NŽP Q+'!N9</f>
        <v>787241224</v>
      </c>
      <c r="O79" s="93">
        <f>'NŽP Q+'!O9</f>
        <v>1208340395</v>
      </c>
      <c r="P79" s="93">
        <f>'NŽP Q+'!P9</f>
        <v>868110432</v>
      </c>
      <c r="Q79" s="93">
        <f>'NŽP Q+'!Q9</f>
        <v>832934538</v>
      </c>
      <c r="R79" s="93">
        <f>'NŽP Q+'!R9</f>
        <v>876960293</v>
      </c>
      <c r="S79" s="93">
        <f>'NŽP Q+'!S9</f>
        <v>980100245</v>
      </c>
      <c r="T79" s="93">
        <f>'NŽP Q+'!T9</f>
        <v>809158593</v>
      </c>
      <c r="U79" s="93">
        <f>'NŽP Q+'!U9</f>
        <v>886085352</v>
      </c>
      <c r="V79" s="93">
        <f>'NŽP Q+'!V9</f>
        <v>883583798</v>
      </c>
      <c r="W79" s="93">
        <f>'NŽP Q+'!W9</f>
        <v>1166970332</v>
      </c>
      <c r="X79" s="93">
        <f>'NŽP Q+'!X9</f>
        <v>945933873</v>
      </c>
    </row>
    <row r="80" spans="2:24" ht="11.8" hidden="1" customHeight="1" outlineLevel="2" x14ac:dyDescent="0.3">
      <c r="B80" s="90"/>
      <c r="C80" s="94"/>
      <c r="D80" s="94" t="s">
        <v>143</v>
      </c>
      <c r="E80" s="90" t="s">
        <v>144</v>
      </c>
      <c r="F80" s="91" t="s">
        <v>142</v>
      </c>
      <c r="G80" s="92">
        <f>'NŽP Q+'!G10</f>
        <v>18500907992</v>
      </c>
      <c r="H80" s="92">
        <f>'NŽP Q+'!H10</f>
        <v>19680789893</v>
      </c>
      <c r="I80" s="92">
        <f>'NŽP Q+'!I10</f>
        <v>17063651576</v>
      </c>
      <c r="J80" s="92">
        <f>'NŽP Q+'!J10</f>
        <v>17748618486</v>
      </c>
      <c r="K80" s="92">
        <f>'NŽP Q+'!K10</f>
        <v>18836592005</v>
      </c>
      <c r="L80" s="92">
        <f>'NŽP Q+'!L10</f>
        <v>19327526175</v>
      </c>
      <c r="M80" s="93">
        <f>'NŽP Q+'!M10</f>
        <v>21319206872</v>
      </c>
      <c r="N80" s="93">
        <f>'NŽP Q+'!N10</f>
        <v>19488278624</v>
      </c>
      <c r="O80" s="93">
        <f>'NŽP Q+'!O10</f>
        <v>21989797505</v>
      </c>
      <c r="P80" s="93">
        <f>'NŽP Q+'!P10</f>
        <v>22564101492</v>
      </c>
      <c r="Q80" s="93">
        <f>'NŽP Q+'!Q10</f>
        <v>22353267438</v>
      </c>
      <c r="R80" s="93">
        <f>'NŽP Q+'!R10</f>
        <v>21569455758</v>
      </c>
      <c r="S80" s="93">
        <f>'NŽP Q+'!S10</f>
        <v>24292107216</v>
      </c>
      <c r="T80" s="93">
        <f>'NŽP Q+'!T10</f>
        <v>24703943150</v>
      </c>
      <c r="U80" s="93">
        <f>'NŽP Q+'!U10</f>
        <v>24631615174</v>
      </c>
      <c r="V80" s="93">
        <f>'NŽP Q+'!V10</f>
        <v>23856598769</v>
      </c>
      <c r="W80" s="93">
        <f>'NŽP Q+'!W10</f>
        <v>26819301995</v>
      </c>
      <c r="X80" s="93">
        <f>'NŽP Q+'!X10</f>
        <v>26916876678</v>
      </c>
    </row>
    <row r="81" spans="2:24" ht="11.8" hidden="1" customHeight="1" outlineLevel="1" x14ac:dyDescent="0.3">
      <c r="B81" s="90"/>
      <c r="C81" s="94" t="s">
        <v>143</v>
      </c>
      <c r="D81" s="90" t="s">
        <v>173</v>
      </c>
      <c r="E81" s="90"/>
      <c r="F81" s="91" t="s">
        <v>142</v>
      </c>
      <c r="G81" s="92">
        <f>'NŽP Q+'!G11</f>
        <v>32927860</v>
      </c>
      <c r="H81" s="92">
        <f>'NŽP Q+'!H11</f>
        <v>35049862</v>
      </c>
      <c r="I81" s="92">
        <f>'NŽP Q+'!I11</f>
        <v>35573285</v>
      </c>
      <c r="J81" s="92">
        <f>'NŽP Q+'!J11</f>
        <v>57159467</v>
      </c>
      <c r="K81" s="92">
        <f>'NŽP Q+'!K11</f>
        <v>32955341</v>
      </c>
      <c r="L81" s="92">
        <f>'NŽP Q+'!L11</f>
        <v>37395462</v>
      </c>
      <c r="M81" s="93">
        <f>'NŽP Q+'!M11</f>
        <v>37162919</v>
      </c>
      <c r="N81" s="93">
        <f>'NŽP Q+'!N11</f>
        <v>73649348</v>
      </c>
      <c r="O81" s="93">
        <f>'NŽP Q+'!O11</f>
        <v>36659123</v>
      </c>
      <c r="P81" s="93">
        <f>'NŽP Q+'!P11</f>
        <v>35746383</v>
      </c>
      <c r="Q81" s="93">
        <f>'NŽP Q+'!Q11</f>
        <v>36249251</v>
      </c>
      <c r="R81" s="93">
        <f>'NŽP Q+'!R11</f>
        <v>63803273</v>
      </c>
      <c r="S81" s="93">
        <f>'NŽP Q+'!S11</f>
        <v>43241828</v>
      </c>
      <c r="T81" s="93">
        <f>'NŽP Q+'!T11</f>
        <v>39832326</v>
      </c>
      <c r="U81" s="93">
        <f>'NŽP Q+'!U11</f>
        <v>164192761</v>
      </c>
      <c r="V81" s="93">
        <f>'NŽP Q+'!V11</f>
        <v>-47746093</v>
      </c>
      <c r="W81" s="93">
        <f>'NŽP Q+'!W11</f>
        <v>50887562</v>
      </c>
      <c r="X81" s="93">
        <f>'NŽP Q+'!X11</f>
        <v>50893198</v>
      </c>
    </row>
    <row r="82" spans="2:24" ht="11.8" hidden="1" customHeight="1" outlineLevel="2" x14ac:dyDescent="0.3">
      <c r="B82" s="90"/>
      <c r="C82" s="94"/>
      <c r="D82" s="94" t="s">
        <v>143</v>
      </c>
      <c r="E82" s="90" t="s">
        <v>144</v>
      </c>
      <c r="F82" s="91" t="s">
        <v>142</v>
      </c>
      <c r="G82" s="92">
        <f>'NŽP Q+'!G12</f>
        <v>-204258</v>
      </c>
      <c r="H82" s="92">
        <f>'NŽP Q+'!H12</f>
        <v>0</v>
      </c>
      <c r="I82" s="92">
        <f>'NŽP Q+'!I12</f>
        <v>0</v>
      </c>
      <c r="J82" s="92">
        <f>'NŽP Q+'!J12</f>
        <v>0</v>
      </c>
      <c r="K82" s="92">
        <f>'NŽP Q+'!K12</f>
        <v>0</v>
      </c>
      <c r="L82" s="92">
        <f>'NŽP Q+'!L12</f>
        <v>0</v>
      </c>
      <c r="M82" s="93">
        <f>'NŽP Q+'!M12</f>
        <v>0</v>
      </c>
      <c r="N82" s="93">
        <f>'NŽP Q+'!N12</f>
        <v>0</v>
      </c>
      <c r="O82" s="93">
        <f>'NŽP Q+'!O12</f>
        <v>0</v>
      </c>
      <c r="P82" s="93">
        <f>'NŽP Q+'!P12</f>
        <v>-386551</v>
      </c>
      <c r="Q82" s="93">
        <f>'NŽP Q+'!Q12</f>
        <v>0</v>
      </c>
      <c r="R82" s="93">
        <f>'NŽP Q+'!R12</f>
        <v>0</v>
      </c>
      <c r="S82" s="93">
        <f>'NŽP Q+'!S12</f>
        <v>0</v>
      </c>
      <c r="T82" s="93">
        <f>'NŽP Q+'!T12</f>
        <v>0</v>
      </c>
      <c r="U82" s="93">
        <f>'NŽP Q+'!U12</f>
        <v>123633457</v>
      </c>
      <c r="V82" s="93">
        <f>'NŽP Q+'!V12</f>
        <v>-123633457</v>
      </c>
      <c r="W82" s="93">
        <f>'NŽP Q+'!W12</f>
        <v>0</v>
      </c>
      <c r="X82" s="93">
        <f>'NŽP Q+'!X12</f>
        <v>0</v>
      </c>
    </row>
    <row r="83" spans="2:24" ht="11.8" customHeight="1" collapsed="1" x14ac:dyDescent="0.3">
      <c r="B83" s="90"/>
      <c r="C83" s="90" t="s">
        <v>147</v>
      </c>
      <c r="D83" s="90"/>
      <c r="E83" s="90"/>
      <c r="F83" s="91" t="s">
        <v>142</v>
      </c>
      <c r="G83" s="92">
        <f>G85+G86+G88</f>
        <v>25020989049</v>
      </c>
      <c r="H83" s="92">
        <f t="shared" ref="H83:J83" si="25">H85+H86+H88</f>
        <v>25022867945</v>
      </c>
      <c r="I83" s="92">
        <f t="shared" si="25"/>
        <v>25866056401</v>
      </c>
      <c r="J83" s="92">
        <f t="shared" si="25"/>
        <v>26007111759</v>
      </c>
      <c r="K83" s="92">
        <f>K85+K86+K88</f>
        <v>25795806895</v>
      </c>
      <c r="L83" s="92">
        <f t="shared" ref="L83:X83" si="26">L85+L86+L88</f>
        <v>26453223246</v>
      </c>
      <c r="M83" s="93">
        <f t="shared" si="26"/>
        <v>29936369373</v>
      </c>
      <c r="N83" s="93">
        <f t="shared" si="26"/>
        <v>28526017615</v>
      </c>
      <c r="O83" s="93">
        <f t="shared" si="26"/>
        <v>29573497364</v>
      </c>
      <c r="P83" s="93">
        <f t="shared" si="26"/>
        <v>30894378490</v>
      </c>
      <c r="Q83" s="93">
        <f t="shared" si="26"/>
        <v>32422999165</v>
      </c>
      <c r="R83" s="93">
        <f t="shared" si="26"/>
        <v>31857844334</v>
      </c>
      <c r="S83" s="93">
        <f t="shared" si="26"/>
        <v>31883268882</v>
      </c>
      <c r="T83" s="93">
        <f t="shared" si="26"/>
        <v>33260525846</v>
      </c>
      <c r="U83" s="93">
        <f t="shared" si="26"/>
        <v>35233601787</v>
      </c>
      <c r="V83" s="93">
        <f t="shared" si="26"/>
        <v>34727502885</v>
      </c>
      <c r="W83" s="93">
        <f t="shared" si="26"/>
        <v>35164436380</v>
      </c>
      <c r="X83" s="93">
        <f t="shared" si="26"/>
        <v>36351269571</v>
      </c>
    </row>
    <row r="84" spans="2:24" ht="11.8" hidden="1" customHeight="1" outlineLevel="2" x14ac:dyDescent="0.3">
      <c r="B84" s="90"/>
      <c r="C84" s="90"/>
      <c r="D84" s="94" t="s">
        <v>143</v>
      </c>
      <c r="E84" s="90" t="s">
        <v>144</v>
      </c>
      <c r="F84" s="91" t="s">
        <v>142</v>
      </c>
      <c r="G84" s="92">
        <f>G87+G89</f>
        <v>17452125843</v>
      </c>
      <c r="H84" s="92">
        <f t="shared" ref="H84:J84" si="27">H87+H89</f>
        <v>17607419110</v>
      </c>
      <c r="I84" s="92">
        <f t="shared" si="27"/>
        <v>18153370870</v>
      </c>
      <c r="J84" s="92">
        <f t="shared" si="27"/>
        <v>18071064908</v>
      </c>
      <c r="K84" s="92">
        <f>K87+K89</f>
        <v>18166175828</v>
      </c>
      <c r="L84" s="92">
        <f t="shared" ref="L84:X84" si="28">L87+L89</f>
        <v>18358781065</v>
      </c>
      <c r="M84" s="93">
        <f t="shared" si="28"/>
        <v>20691289831</v>
      </c>
      <c r="N84" s="93">
        <f t="shared" si="28"/>
        <v>19857072534</v>
      </c>
      <c r="O84" s="93">
        <f t="shared" si="28"/>
        <v>20458829904</v>
      </c>
      <c r="P84" s="93">
        <f t="shared" si="28"/>
        <v>21503322302</v>
      </c>
      <c r="Q84" s="93">
        <f t="shared" si="28"/>
        <v>22523599542</v>
      </c>
      <c r="R84" s="93">
        <f t="shared" si="28"/>
        <v>22067465768</v>
      </c>
      <c r="S84" s="93">
        <f t="shared" si="28"/>
        <v>22101115502</v>
      </c>
      <c r="T84" s="93">
        <f t="shared" si="28"/>
        <v>23182029924</v>
      </c>
      <c r="U84" s="93">
        <f t="shared" si="28"/>
        <v>24616358129</v>
      </c>
      <c r="V84" s="93">
        <f t="shared" si="28"/>
        <v>23911768297</v>
      </c>
      <c r="W84" s="93">
        <f t="shared" si="28"/>
        <v>24346999199</v>
      </c>
      <c r="X84" s="93">
        <f t="shared" si="28"/>
        <v>25235132197</v>
      </c>
    </row>
    <row r="85" spans="2:24" ht="11.8" hidden="1" customHeight="1" outlineLevel="1" x14ac:dyDescent="0.3">
      <c r="B85" s="90"/>
      <c r="C85" s="94" t="s">
        <v>143</v>
      </c>
      <c r="D85" s="90" t="s">
        <v>145</v>
      </c>
      <c r="E85" s="90"/>
      <c r="F85" s="91" t="s">
        <v>142</v>
      </c>
      <c r="G85" s="92">
        <f>'NŽP Q+'!G15</f>
        <v>24244005785</v>
      </c>
      <c r="H85" s="92">
        <f>'NŽP Q+'!H15</f>
        <v>24238130203</v>
      </c>
      <c r="I85" s="92">
        <f>'NŽP Q+'!I15</f>
        <v>24988657759</v>
      </c>
      <c r="J85" s="92">
        <f>'NŽP Q+'!J15</f>
        <v>25166017263</v>
      </c>
      <c r="K85" s="92">
        <f>'NŽP Q+'!K15</f>
        <v>25049479376</v>
      </c>
      <c r="L85" s="92">
        <f>'NŽP Q+'!L15</f>
        <v>25875002096</v>
      </c>
      <c r="M85" s="93">
        <f>'NŽP Q+'!M15</f>
        <v>28883889983</v>
      </c>
      <c r="N85" s="93">
        <f>'NŽP Q+'!N15</f>
        <v>27631893715</v>
      </c>
      <c r="O85" s="93">
        <f>'NŽP Q+'!O15</f>
        <v>28677960761</v>
      </c>
      <c r="P85" s="93">
        <f>'NŽP Q+'!P15</f>
        <v>29912145788</v>
      </c>
      <c r="Q85" s="93">
        <f>'NŽP Q+'!Q15</f>
        <v>31456495136</v>
      </c>
      <c r="R85" s="93">
        <f>'NŽP Q+'!R15</f>
        <v>30794849100</v>
      </c>
      <c r="S85" s="93">
        <f>'NŽP Q+'!S15</f>
        <v>31079036441</v>
      </c>
      <c r="T85" s="93">
        <f>'NŽP Q+'!T15</f>
        <v>32407317650</v>
      </c>
      <c r="U85" s="93">
        <f>'NŽP Q+'!U15</f>
        <v>34125207198</v>
      </c>
      <c r="V85" s="93">
        <f>'NŽP Q+'!V15</f>
        <v>33792026077</v>
      </c>
      <c r="W85" s="93">
        <f>'NŽP Q+'!W15</f>
        <v>34195462685</v>
      </c>
      <c r="X85" s="93">
        <f>'NŽP Q+'!X15</f>
        <v>35305299594</v>
      </c>
    </row>
    <row r="86" spans="2:24" ht="11.8" hidden="1" customHeight="1" outlineLevel="1" x14ac:dyDescent="0.3">
      <c r="B86" s="90"/>
      <c r="C86" s="94" t="s">
        <v>143</v>
      </c>
      <c r="D86" s="90" t="s">
        <v>172</v>
      </c>
      <c r="E86" s="90"/>
      <c r="F86" s="91" t="s">
        <v>142</v>
      </c>
      <c r="G86" s="92">
        <f>'NŽP Q+'!G16</f>
        <v>744055404</v>
      </c>
      <c r="H86" s="92">
        <f>'NŽP Q+'!H16</f>
        <v>749687880</v>
      </c>
      <c r="I86" s="92">
        <f>'NŽP Q+'!I16</f>
        <v>841825357</v>
      </c>
      <c r="J86" s="92">
        <f>'NŽP Q+'!J16</f>
        <v>783935029</v>
      </c>
      <c r="K86" s="92">
        <f>'NŽP Q+'!K16</f>
        <v>713372178</v>
      </c>
      <c r="L86" s="92">
        <f>'NŽP Q+'!L16</f>
        <v>540825688</v>
      </c>
      <c r="M86" s="93">
        <f>'NŽP Q+'!M16</f>
        <v>1015316471</v>
      </c>
      <c r="N86" s="93">
        <f>'NŽP Q+'!N16</f>
        <v>820474552</v>
      </c>
      <c r="O86" s="93">
        <f>'NŽP Q+'!O16</f>
        <v>858877480</v>
      </c>
      <c r="P86" s="93">
        <f>'NŽP Q+'!P16</f>
        <v>946486319</v>
      </c>
      <c r="Q86" s="93">
        <f>'NŽP Q+'!Q16</f>
        <v>930254778</v>
      </c>
      <c r="R86" s="93">
        <f>'NŽP Q+'!R16</f>
        <v>999191961</v>
      </c>
      <c r="S86" s="93">
        <f>'NŽP Q+'!S16</f>
        <v>761304603</v>
      </c>
      <c r="T86" s="93">
        <f>'NŽP Q+'!T16</f>
        <v>813126025</v>
      </c>
      <c r="U86" s="93">
        <f>'NŽP Q+'!U16</f>
        <v>943637372</v>
      </c>
      <c r="V86" s="93">
        <f>'NŽP Q+'!V16</f>
        <v>983473056</v>
      </c>
      <c r="W86" s="93">
        <f>'NŽP Q+'!W16</f>
        <v>917542368</v>
      </c>
      <c r="X86" s="93">
        <f>'NŽP Q+'!X16</f>
        <v>995600346</v>
      </c>
    </row>
    <row r="87" spans="2:24" ht="11.8" hidden="1" customHeight="1" outlineLevel="2" x14ac:dyDescent="0.3">
      <c r="B87" s="90"/>
      <c r="C87" s="94"/>
      <c r="D87" s="94" t="s">
        <v>143</v>
      </c>
      <c r="E87" s="90" t="s">
        <v>144</v>
      </c>
      <c r="F87" s="91" t="s">
        <v>142</v>
      </c>
      <c r="G87" s="92">
        <f>'NŽP Q+'!G17</f>
        <v>17452330101</v>
      </c>
      <c r="H87" s="92">
        <f>'NŽP Q+'!H17</f>
        <v>17607419110</v>
      </c>
      <c r="I87" s="92">
        <f>'NŽP Q+'!I17</f>
        <v>18153370870</v>
      </c>
      <c r="J87" s="92">
        <f>'NŽP Q+'!J17</f>
        <v>18071064908</v>
      </c>
      <c r="K87" s="92">
        <f>'NŽP Q+'!K17</f>
        <v>18166175828</v>
      </c>
      <c r="L87" s="92">
        <f>'NŽP Q+'!L17</f>
        <v>18358781065</v>
      </c>
      <c r="M87" s="93">
        <f>'NŽP Q+'!M17</f>
        <v>20691289831</v>
      </c>
      <c r="N87" s="93">
        <f>'NŽP Q+'!N17</f>
        <v>19857072534</v>
      </c>
      <c r="O87" s="93">
        <f>'NŽP Q+'!O17</f>
        <v>20458829904</v>
      </c>
      <c r="P87" s="93">
        <f>'NŽP Q+'!P17</f>
        <v>21503708853</v>
      </c>
      <c r="Q87" s="93">
        <f>'NŽP Q+'!Q17</f>
        <v>22523599542</v>
      </c>
      <c r="R87" s="93">
        <f>'NŽP Q+'!R17</f>
        <v>22067465768</v>
      </c>
      <c r="S87" s="93">
        <f>'NŽP Q+'!S17</f>
        <v>22101115502</v>
      </c>
      <c r="T87" s="93">
        <f>'NŽP Q+'!T17</f>
        <v>23182029924</v>
      </c>
      <c r="U87" s="93">
        <f>'NŽP Q+'!U17</f>
        <v>24492474516</v>
      </c>
      <c r="V87" s="93">
        <f>'NŽP Q+'!V17</f>
        <v>24035651910</v>
      </c>
      <c r="W87" s="93">
        <f>'NŽP Q+'!W17</f>
        <v>24346999199</v>
      </c>
      <c r="X87" s="93">
        <f>'NŽP Q+'!X17</f>
        <v>25235132197</v>
      </c>
    </row>
    <row r="88" spans="2:24" ht="11.8" hidden="1" customHeight="1" outlineLevel="1" x14ac:dyDescent="0.3">
      <c r="B88" s="90"/>
      <c r="C88" s="94" t="s">
        <v>143</v>
      </c>
      <c r="D88" s="90" t="s">
        <v>173</v>
      </c>
      <c r="E88" s="90"/>
      <c r="F88" s="91" t="s">
        <v>142</v>
      </c>
      <c r="G88" s="92">
        <f>'NŽP Q+'!G18</f>
        <v>32927860</v>
      </c>
      <c r="H88" s="92">
        <f>'NŽP Q+'!H18</f>
        <v>35049862</v>
      </c>
      <c r="I88" s="92">
        <f>'NŽP Q+'!I18</f>
        <v>35573285</v>
      </c>
      <c r="J88" s="92">
        <f>'NŽP Q+'!J18</f>
        <v>57159467</v>
      </c>
      <c r="K88" s="92">
        <f>'NŽP Q+'!K18</f>
        <v>32955341</v>
      </c>
      <c r="L88" s="92">
        <f>'NŽP Q+'!L18</f>
        <v>37395462</v>
      </c>
      <c r="M88" s="93">
        <f>'NŽP Q+'!M18</f>
        <v>37162919</v>
      </c>
      <c r="N88" s="93">
        <f>'NŽP Q+'!N18</f>
        <v>73649348</v>
      </c>
      <c r="O88" s="93">
        <f>'NŽP Q+'!O18</f>
        <v>36659123</v>
      </c>
      <c r="P88" s="93">
        <f>'NŽP Q+'!P18</f>
        <v>35746383</v>
      </c>
      <c r="Q88" s="93">
        <f>'NŽP Q+'!Q18</f>
        <v>36249251</v>
      </c>
      <c r="R88" s="93">
        <f>'NŽP Q+'!R18</f>
        <v>63803273</v>
      </c>
      <c r="S88" s="93">
        <f>'NŽP Q+'!S18</f>
        <v>42927838</v>
      </c>
      <c r="T88" s="93">
        <f>'NŽP Q+'!T18</f>
        <v>40082171</v>
      </c>
      <c r="U88" s="93">
        <f>'NŽP Q+'!U18</f>
        <v>164757217</v>
      </c>
      <c r="V88" s="93">
        <f>'NŽP Q+'!V18</f>
        <v>-47996248</v>
      </c>
      <c r="W88" s="93">
        <f>'NŽP Q+'!W18</f>
        <v>51431327</v>
      </c>
      <c r="X88" s="93">
        <f>'NŽP Q+'!X18</f>
        <v>50369631</v>
      </c>
    </row>
    <row r="89" spans="2:24" ht="11.8" hidden="1" customHeight="1" outlineLevel="2" x14ac:dyDescent="0.3">
      <c r="B89" s="90"/>
      <c r="C89" s="94"/>
      <c r="D89" s="94" t="s">
        <v>143</v>
      </c>
      <c r="E89" s="90" t="s">
        <v>144</v>
      </c>
      <c r="F89" s="91" t="s">
        <v>142</v>
      </c>
      <c r="G89" s="92">
        <f>'NŽP Q+'!G19</f>
        <v>-204258</v>
      </c>
      <c r="H89" s="92">
        <f>'NŽP Q+'!H19</f>
        <v>0</v>
      </c>
      <c r="I89" s="92">
        <f>'NŽP Q+'!I19</f>
        <v>0</v>
      </c>
      <c r="J89" s="92">
        <f>'NŽP Q+'!J19</f>
        <v>0</v>
      </c>
      <c r="K89" s="92">
        <f>'NŽP Q+'!K19</f>
        <v>0</v>
      </c>
      <c r="L89" s="92">
        <f>'NŽP Q+'!L19</f>
        <v>0</v>
      </c>
      <c r="M89" s="93">
        <f>'NŽP Q+'!M19</f>
        <v>0</v>
      </c>
      <c r="N89" s="93">
        <f>'NŽP Q+'!N19</f>
        <v>0</v>
      </c>
      <c r="O89" s="93">
        <f>'NŽP Q+'!O19</f>
        <v>0</v>
      </c>
      <c r="P89" s="93">
        <f>'NŽP Q+'!P19</f>
        <v>-386551</v>
      </c>
      <c r="Q89" s="93">
        <f>'NŽP Q+'!Q19</f>
        <v>0</v>
      </c>
      <c r="R89" s="93">
        <f>'NŽP Q+'!R19</f>
        <v>0</v>
      </c>
      <c r="S89" s="93">
        <f>'NŽP Q+'!S19</f>
        <v>0</v>
      </c>
      <c r="T89" s="93">
        <f>'NŽP Q+'!T19</f>
        <v>0</v>
      </c>
      <c r="U89" s="93">
        <f>'NŽP Q+'!U19</f>
        <v>123883613</v>
      </c>
      <c r="V89" s="93">
        <f>'NŽP Q+'!V19</f>
        <v>-123883613</v>
      </c>
      <c r="W89" s="93">
        <f>'NŽP Q+'!W19</f>
        <v>0</v>
      </c>
      <c r="X89" s="93">
        <f>'NŽP Q+'!X19</f>
        <v>0</v>
      </c>
    </row>
    <row r="90" spans="2:24" ht="11.8" customHeight="1" collapsed="1" x14ac:dyDescent="0.3">
      <c r="B90" s="90"/>
      <c r="C90" s="90" t="s">
        <v>148</v>
      </c>
      <c r="D90" s="90"/>
      <c r="E90" s="90"/>
      <c r="F90" s="91" t="s">
        <v>142</v>
      </c>
      <c r="G90" s="92">
        <f>G92+G93+G95</f>
        <v>12164994377</v>
      </c>
      <c r="H90" s="92">
        <f t="shared" ref="H90:J90" si="29">H92+H93+H95</f>
        <v>11358680033</v>
      </c>
      <c r="I90" s="92">
        <f t="shared" si="29"/>
        <v>12839539416</v>
      </c>
      <c r="J90" s="92">
        <f t="shared" si="29"/>
        <v>11655454202</v>
      </c>
      <c r="K90" s="92">
        <f>K92+K93+K95</f>
        <v>10613331492</v>
      </c>
      <c r="L90" s="92">
        <f t="shared" ref="L90:X90" si="30">L92+L93+L95</f>
        <v>16237964974</v>
      </c>
      <c r="M90" s="93">
        <f t="shared" si="30"/>
        <v>15762296336</v>
      </c>
      <c r="N90" s="93">
        <f t="shared" si="30"/>
        <v>14306078784</v>
      </c>
      <c r="O90" s="93">
        <f t="shared" si="30"/>
        <v>13916667069</v>
      </c>
      <c r="P90" s="93">
        <f t="shared" si="30"/>
        <v>15351500976</v>
      </c>
      <c r="Q90" s="93">
        <f t="shared" si="30"/>
        <v>15523197510</v>
      </c>
      <c r="R90" s="93">
        <f t="shared" si="30"/>
        <v>14033374526</v>
      </c>
      <c r="S90" s="93">
        <f t="shared" si="30"/>
        <v>14484467982</v>
      </c>
      <c r="T90" s="93">
        <f t="shared" si="30"/>
        <v>16023778580</v>
      </c>
      <c r="U90" s="93">
        <f t="shared" si="30"/>
        <v>18786366346</v>
      </c>
      <c r="V90" s="93">
        <f t="shared" si="30"/>
        <v>16343159156</v>
      </c>
      <c r="W90" s="93">
        <f t="shared" si="30"/>
        <v>16611936222</v>
      </c>
      <c r="X90" s="93">
        <f t="shared" si="30"/>
        <v>17962707561</v>
      </c>
    </row>
    <row r="91" spans="2:24" ht="11.8" hidden="1" customHeight="1" outlineLevel="2" x14ac:dyDescent="0.3">
      <c r="B91" s="90"/>
      <c r="C91" s="90"/>
      <c r="D91" s="94" t="s">
        <v>143</v>
      </c>
      <c r="E91" s="90" t="s">
        <v>144</v>
      </c>
      <c r="F91" s="91" t="s">
        <v>142</v>
      </c>
      <c r="G91" s="92">
        <f>G94+G96</f>
        <v>8804470612</v>
      </c>
      <c r="H91" s="92">
        <f t="shared" ref="H91:J91" si="31">H94+H96</f>
        <v>8379678668</v>
      </c>
      <c r="I91" s="92">
        <f t="shared" si="31"/>
        <v>9035901385</v>
      </c>
      <c r="J91" s="92">
        <f t="shared" si="31"/>
        <v>8046171049</v>
      </c>
      <c r="K91" s="92">
        <f>K94+K96</f>
        <v>8244120427</v>
      </c>
      <c r="L91" s="92">
        <f t="shared" ref="L91:X91" si="32">L94+L96</f>
        <v>9390059871</v>
      </c>
      <c r="M91" s="93">
        <f t="shared" si="32"/>
        <v>10076865832</v>
      </c>
      <c r="N91" s="93">
        <f t="shared" si="32"/>
        <v>8590738466</v>
      </c>
      <c r="O91" s="93">
        <f t="shared" si="32"/>
        <v>9881425246</v>
      </c>
      <c r="P91" s="93">
        <f t="shared" si="32"/>
        <v>10704448617</v>
      </c>
      <c r="Q91" s="93">
        <f t="shared" si="32"/>
        <v>10886069590</v>
      </c>
      <c r="R91" s="93">
        <f t="shared" si="32"/>
        <v>9991648960</v>
      </c>
      <c r="S91" s="93">
        <f t="shared" si="32"/>
        <v>10253852779</v>
      </c>
      <c r="T91" s="93">
        <f t="shared" si="32"/>
        <v>11612843816</v>
      </c>
      <c r="U91" s="93">
        <f t="shared" si="32"/>
        <v>13211696449</v>
      </c>
      <c r="V91" s="93">
        <f t="shared" si="32"/>
        <v>11728265680</v>
      </c>
      <c r="W91" s="93">
        <f t="shared" si="32"/>
        <v>12115337256</v>
      </c>
      <c r="X91" s="93">
        <f t="shared" si="32"/>
        <v>13405567674</v>
      </c>
    </row>
    <row r="92" spans="2:24" ht="11.8" hidden="1" customHeight="1" outlineLevel="1" x14ac:dyDescent="0.3">
      <c r="B92" s="90"/>
      <c r="C92" s="94" t="s">
        <v>143</v>
      </c>
      <c r="D92" s="90" t="s">
        <v>145</v>
      </c>
      <c r="E92" s="90"/>
      <c r="F92" s="91" t="s">
        <v>142</v>
      </c>
      <c r="G92" s="92">
        <f>'NŽP Q+'!G22</f>
        <v>11880153288</v>
      </c>
      <c r="H92" s="92">
        <f>'NŽP Q+'!H22</f>
        <v>11052171608</v>
      </c>
      <c r="I92" s="92">
        <f>'NŽP Q+'!I22</f>
        <v>12489644951</v>
      </c>
      <c r="J92" s="92">
        <f>'NŽP Q+'!J22</f>
        <v>11411691945</v>
      </c>
      <c r="K92" s="92">
        <f>'NŽP Q+'!K22</f>
        <v>10276750371</v>
      </c>
      <c r="L92" s="92">
        <f>'NŽP Q+'!L22</f>
        <v>16045791654</v>
      </c>
      <c r="M92" s="93">
        <f>'NŽP Q+'!M22</f>
        <v>14880188900</v>
      </c>
      <c r="N92" s="93">
        <f>'NŽP Q+'!N22</f>
        <v>13157154075</v>
      </c>
      <c r="O92" s="93">
        <f>'NŽP Q+'!O22</f>
        <v>13604469794</v>
      </c>
      <c r="P92" s="93">
        <f>'NŽP Q+'!P22</f>
        <v>14784768863</v>
      </c>
      <c r="Q92" s="93">
        <f>'NŽP Q+'!Q22</f>
        <v>15060590422</v>
      </c>
      <c r="R92" s="93">
        <f>'NŽP Q+'!R22</f>
        <v>13170843084</v>
      </c>
      <c r="S92" s="93">
        <f>'NŽP Q+'!S22</f>
        <v>14502387515</v>
      </c>
      <c r="T92" s="93">
        <f>'NŽP Q+'!T22</f>
        <v>15588299789</v>
      </c>
      <c r="U92" s="93">
        <f>'NŽP Q+'!U22</f>
        <v>18263498519</v>
      </c>
      <c r="V92" s="93">
        <f>'NŽP Q+'!V22</f>
        <v>16111212271</v>
      </c>
      <c r="W92" s="93">
        <f>'NŽP Q+'!W22</f>
        <v>16276109715</v>
      </c>
      <c r="X92" s="93">
        <f>'NŽP Q+'!X22</f>
        <v>17799668679</v>
      </c>
    </row>
    <row r="93" spans="2:24" ht="11.8" hidden="1" customHeight="1" outlineLevel="1" x14ac:dyDescent="0.3">
      <c r="B93" s="90"/>
      <c r="C93" s="94" t="s">
        <v>143</v>
      </c>
      <c r="D93" s="90" t="s">
        <v>172</v>
      </c>
      <c r="E93" s="90"/>
      <c r="F93" s="91" t="s">
        <v>142</v>
      </c>
      <c r="G93" s="92">
        <f>'NŽP Q+'!G23</f>
        <v>249690828</v>
      </c>
      <c r="H93" s="92">
        <f>'NŽP Q+'!H23</f>
        <v>304924919</v>
      </c>
      <c r="I93" s="92">
        <f>'NŽP Q+'!I23</f>
        <v>287445248</v>
      </c>
      <c r="J93" s="92">
        <f>'NŽP Q+'!J23</f>
        <v>220610169</v>
      </c>
      <c r="K93" s="92">
        <f>'NŽP Q+'!K23</f>
        <v>344161277</v>
      </c>
      <c r="L93" s="92">
        <f>'NŽP Q+'!L23</f>
        <v>189742894</v>
      </c>
      <c r="M93" s="93">
        <f>'NŽP Q+'!M23</f>
        <v>903715476</v>
      </c>
      <c r="N93" s="93">
        <f>'NŽP Q+'!N23</f>
        <v>1170251624</v>
      </c>
      <c r="O93" s="93">
        <f>'NŽP Q+'!O23</f>
        <v>316817540</v>
      </c>
      <c r="P93" s="93">
        <f>'NŽP Q+'!P23</f>
        <v>559205734</v>
      </c>
      <c r="Q93" s="93">
        <f>'NŽP Q+'!Q23</f>
        <v>485293238</v>
      </c>
      <c r="R93" s="93">
        <f>'NŽP Q+'!R23</f>
        <v>842941232</v>
      </c>
      <c r="S93" s="93">
        <f>'NŽP Q+'!S23</f>
        <v>-33053433</v>
      </c>
      <c r="T93" s="93">
        <f>'NŽP Q+'!T23</f>
        <v>432872686</v>
      </c>
      <c r="U93" s="93">
        <f>'NŽP Q+'!U23</f>
        <v>495875915</v>
      </c>
      <c r="V93" s="93">
        <f>'NŽP Q+'!V23</f>
        <v>250851168</v>
      </c>
      <c r="W93" s="93">
        <f>'NŽP Q+'!W23</f>
        <v>334349605</v>
      </c>
      <c r="X93" s="93">
        <f>'NŽP Q+'!X23</f>
        <v>135375054</v>
      </c>
    </row>
    <row r="94" spans="2:24" ht="11.8" hidden="1" customHeight="1" outlineLevel="2" x14ac:dyDescent="0.3">
      <c r="B94" s="90"/>
      <c r="C94" s="94"/>
      <c r="D94" s="94" t="s">
        <v>143</v>
      </c>
      <c r="E94" s="90" t="s">
        <v>144</v>
      </c>
      <c r="F94" s="91" t="s">
        <v>142</v>
      </c>
      <c r="G94" s="92">
        <f>'NŽP Q+'!G24</f>
        <v>8804512656</v>
      </c>
      <c r="H94" s="92">
        <f>'NŽP Q+'!H24</f>
        <v>8379634423</v>
      </c>
      <c r="I94" s="92">
        <f>'NŽP Q+'!I24</f>
        <v>9035900608</v>
      </c>
      <c r="J94" s="92">
        <f>'NŽP Q+'!J24</f>
        <v>8046172645</v>
      </c>
      <c r="K94" s="92">
        <f>'NŽP Q+'!K24</f>
        <v>8244120592</v>
      </c>
      <c r="L94" s="92">
        <f>'NŽP Q+'!L24</f>
        <v>9390060964</v>
      </c>
      <c r="M94" s="93">
        <f>'NŽP Q+'!M24</f>
        <v>10076865815</v>
      </c>
      <c r="N94" s="93">
        <f>'NŽP Q+'!N24</f>
        <v>8590739517</v>
      </c>
      <c r="O94" s="93">
        <f>'NŽP Q+'!O24</f>
        <v>9881425246</v>
      </c>
      <c r="P94" s="93">
        <f>'NŽP Q+'!P24</f>
        <v>10712174919</v>
      </c>
      <c r="Q94" s="93">
        <f>'NŽP Q+'!Q24</f>
        <v>10886069590</v>
      </c>
      <c r="R94" s="93">
        <f>'NŽP Q+'!R24</f>
        <v>9983922658</v>
      </c>
      <c r="S94" s="93">
        <f>'NŽP Q+'!S24</f>
        <v>10253852779</v>
      </c>
      <c r="T94" s="93">
        <f>'NŽP Q+'!T24</f>
        <v>11612843816</v>
      </c>
      <c r="U94" s="93">
        <f>'NŽP Q+'!U24</f>
        <v>13189330491</v>
      </c>
      <c r="V94" s="93">
        <f>'NŽP Q+'!V24</f>
        <v>11750631638</v>
      </c>
      <c r="W94" s="93">
        <f>'NŽP Q+'!W24</f>
        <v>12115337256</v>
      </c>
      <c r="X94" s="93">
        <f>'NŽP Q+'!X24</f>
        <v>13405567674</v>
      </c>
    </row>
    <row r="95" spans="2:24" ht="11.8" hidden="1" customHeight="1" outlineLevel="1" x14ac:dyDescent="0.3">
      <c r="B95" s="90"/>
      <c r="C95" s="94" t="s">
        <v>143</v>
      </c>
      <c r="D95" s="90" t="s">
        <v>173</v>
      </c>
      <c r="E95" s="90"/>
      <c r="F95" s="91" t="s">
        <v>142</v>
      </c>
      <c r="G95" s="92">
        <f>'NŽP Q+'!G25</f>
        <v>35150261</v>
      </c>
      <c r="H95" s="92">
        <f>'NŽP Q+'!H25</f>
        <v>1583506</v>
      </c>
      <c r="I95" s="92">
        <f>'NŽP Q+'!I25</f>
        <v>62449217</v>
      </c>
      <c r="J95" s="92">
        <f>'NŽP Q+'!J25</f>
        <v>23152088</v>
      </c>
      <c r="K95" s="92">
        <f>'NŽP Q+'!K25</f>
        <v>-7580156</v>
      </c>
      <c r="L95" s="92">
        <f>'NŽP Q+'!L25</f>
        <v>2430426</v>
      </c>
      <c r="M95" s="93">
        <f>'NŽP Q+'!M25</f>
        <v>-21608040</v>
      </c>
      <c r="N95" s="93">
        <f>'NŽP Q+'!N25</f>
        <v>-21326915</v>
      </c>
      <c r="O95" s="93">
        <f>'NŽP Q+'!O25</f>
        <v>-4620265</v>
      </c>
      <c r="P95" s="93">
        <f>'NŽP Q+'!P25</f>
        <v>7526379</v>
      </c>
      <c r="Q95" s="93">
        <f>'NŽP Q+'!Q25</f>
        <v>-22686150</v>
      </c>
      <c r="R95" s="93">
        <f>'NŽP Q+'!R25</f>
        <v>19590210</v>
      </c>
      <c r="S95" s="93">
        <f>'NŽP Q+'!S25</f>
        <v>15133900</v>
      </c>
      <c r="T95" s="93">
        <f>'NŽP Q+'!T25</f>
        <v>2606105</v>
      </c>
      <c r="U95" s="93">
        <f>'NŽP Q+'!U25</f>
        <v>26991912</v>
      </c>
      <c r="V95" s="93">
        <f>'NŽP Q+'!V25</f>
        <v>-18904283</v>
      </c>
      <c r="W95" s="93">
        <f>'NŽP Q+'!W25</f>
        <v>1476902</v>
      </c>
      <c r="X95" s="93">
        <f>'NŽP Q+'!X25</f>
        <v>27663828</v>
      </c>
    </row>
    <row r="96" spans="2:24" ht="11.8" hidden="1" customHeight="1" outlineLevel="2" x14ac:dyDescent="0.3">
      <c r="B96" s="90"/>
      <c r="C96" s="94"/>
      <c r="D96" s="94" t="s">
        <v>143</v>
      </c>
      <c r="E96" s="90" t="s">
        <v>144</v>
      </c>
      <c r="F96" s="91" t="s">
        <v>142</v>
      </c>
      <c r="G96" s="92">
        <f>'NŽP Q+'!G26</f>
        <v>-42044</v>
      </c>
      <c r="H96" s="92">
        <f>'NŽP Q+'!H26</f>
        <v>44245</v>
      </c>
      <c r="I96" s="92">
        <f>'NŽP Q+'!I26</f>
        <v>777</v>
      </c>
      <c r="J96" s="92">
        <f>'NŽP Q+'!J26</f>
        <v>-1596</v>
      </c>
      <c r="K96" s="92">
        <f>'NŽP Q+'!K26</f>
        <v>-165</v>
      </c>
      <c r="L96" s="92">
        <f>'NŽP Q+'!L26</f>
        <v>-1093</v>
      </c>
      <c r="M96" s="93">
        <f>'NŽP Q+'!M26</f>
        <v>17</v>
      </c>
      <c r="N96" s="93">
        <f>'NŽP Q+'!N26</f>
        <v>-1051</v>
      </c>
      <c r="O96" s="93">
        <f>'NŽP Q+'!O26</f>
        <v>0</v>
      </c>
      <c r="P96" s="93">
        <f>'NŽP Q+'!P26</f>
        <v>-7726302</v>
      </c>
      <c r="Q96" s="93">
        <f>'NŽP Q+'!Q26</f>
        <v>0</v>
      </c>
      <c r="R96" s="93">
        <f>'NŽP Q+'!R26</f>
        <v>7726302</v>
      </c>
      <c r="S96" s="93">
        <f>'NŽP Q+'!S26</f>
        <v>0</v>
      </c>
      <c r="T96" s="93">
        <f>'NŽP Q+'!T26</f>
        <v>0</v>
      </c>
      <c r="U96" s="93">
        <f>'NŽP Q+'!U26</f>
        <v>22365958</v>
      </c>
      <c r="V96" s="93">
        <f>'NŽP Q+'!V26</f>
        <v>-22365958</v>
      </c>
      <c r="W96" s="93">
        <f>'NŽP Q+'!W26</f>
        <v>0</v>
      </c>
      <c r="X96" s="93">
        <f>'NŽP Q+'!X26</f>
        <v>0</v>
      </c>
    </row>
    <row r="97" spans="2:24" ht="11.8" customHeight="1" collapsed="1" x14ac:dyDescent="0.3">
      <c r="B97" s="90"/>
      <c r="C97" s="90" t="s">
        <v>149</v>
      </c>
      <c r="D97" s="90"/>
      <c r="E97" s="90"/>
      <c r="F97" s="91" t="s">
        <v>142</v>
      </c>
      <c r="G97" s="92">
        <f t="shared" ref="G97:X97" si="33">G98+G99</f>
        <v>6005762746</v>
      </c>
      <c r="H97" s="92">
        <f t="shared" si="33"/>
        <v>5991143581</v>
      </c>
      <c r="I97" s="92">
        <f t="shared" si="33"/>
        <v>6570096652</v>
      </c>
      <c r="J97" s="92">
        <f t="shared" si="33"/>
        <v>6627014774</v>
      </c>
      <c r="K97" s="92">
        <f t="shared" si="33"/>
        <v>6375087867</v>
      </c>
      <c r="L97" s="92">
        <f t="shared" si="33"/>
        <v>6538061391</v>
      </c>
      <c r="M97" s="93">
        <f t="shared" si="33"/>
        <v>7176380002</v>
      </c>
      <c r="N97" s="93">
        <f t="shared" si="33"/>
        <v>8122553484</v>
      </c>
      <c r="O97" s="93">
        <f t="shared" si="33"/>
        <v>7759085620</v>
      </c>
      <c r="P97" s="93">
        <f t="shared" si="33"/>
        <v>7728064076</v>
      </c>
      <c r="Q97" s="93">
        <f t="shared" si="33"/>
        <v>8455905571</v>
      </c>
      <c r="R97" s="93">
        <f t="shared" si="33"/>
        <v>8232202525</v>
      </c>
      <c r="S97" s="93">
        <f t="shared" si="33"/>
        <v>8259627711</v>
      </c>
      <c r="T97" s="93">
        <f t="shared" si="33"/>
        <v>8890381312</v>
      </c>
      <c r="U97" s="93">
        <f t="shared" si="33"/>
        <v>9204707419</v>
      </c>
      <c r="V97" s="93">
        <f t="shared" si="33"/>
        <v>9465137746</v>
      </c>
      <c r="W97" s="93">
        <f t="shared" si="33"/>
        <v>9045060039</v>
      </c>
      <c r="X97" s="93">
        <f t="shared" si="33"/>
        <v>9605117469</v>
      </c>
    </row>
    <row r="98" spans="2:24" ht="11.8" hidden="1" customHeight="1" outlineLevel="1" x14ac:dyDescent="0.3">
      <c r="B98" s="90"/>
      <c r="C98" s="94" t="s">
        <v>143</v>
      </c>
      <c r="D98" s="90" t="s">
        <v>174</v>
      </c>
      <c r="E98" s="90"/>
      <c r="F98" s="91" t="s">
        <v>142</v>
      </c>
      <c r="G98" s="92">
        <f>'NŽP Q+'!G28</f>
        <v>6006009144</v>
      </c>
      <c r="H98" s="92">
        <f>'NŽP Q+'!H28</f>
        <v>5991666227</v>
      </c>
      <c r="I98" s="93">
        <f>'NŽP Q+'!I28</f>
        <v>6569332951</v>
      </c>
      <c r="J98" s="93">
        <f>'NŽP Q+'!J28</f>
        <v>6627765747</v>
      </c>
      <c r="K98" s="92">
        <f>'NŽP Q+'!K28</f>
        <v>6375192768</v>
      </c>
      <c r="L98" s="92">
        <f>'NŽP Q+'!L28</f>
        <v>6538155592</v>
      </c>
      <c r="M98" s="93">
        <f>'NŽP Q+'!M28</f>
        <v>7176157621</v>
      </c>
      <c r="N98" s="93">
        <f>'NŽP Q+'!N28</f>
        <v>8123413427</v>
      </c>
      <c r="O98" s="93">
        <f>'NŽP Q+'!O28</f>
        <v>7759094332</v>
      </c>
      <c r="P98" s="93">
        <f>'NŽP Q+'!P28</f>
        <v>7728083404</v>
      </c>
      <c r="Q98" s="93">
        <f>'NŽP Q+'!Q28</f>
        <v>8455905571</v>
      </c>
      <c r="R98" s="93">
        <f>'NŽP Q+'!R28</f>
        <v>8233007655</v>
      </c>
      <c r="S98" s="93">
        <f>'NŽP Q+'!S28</f>
        <v>8259642299</v>
      </c>
      <c r="T98" s="93">
        <f>'NŽP Q+'!T28</f>
        <v>8890381312</v>
      </c>
      <c r="U98" s="93">
        <f>'NŽP Q+'!U28</f>
        <v>9204707419</v>
      </c>
      <c r="V98" s="93">
        <f>'NŽP Q+'!V28</f>
        <v>9466147092</v>
      </c>
      <c r="W98" s="93">
        <f>'NŽP Q+'!W28</f>
        <v>9045062018</v>
      </c>
      <c r="X98" s="93">
        <f>'NŽP Q+'!X28</f>
        <v>9605117469</v>
      </c>
    </row>
    <row r="99" spans="2:24" ht="11.8" hidden="1" customHeight="1" outlineLevel="1" x14ac:dyDescent="0.3">
      <c r="B99" s="90"/>
      <c r="C99" s="94" t="s">
        <v>143</v>
      </c>
      <c r="D99" s="90" t="s">
        <v>173</v>
      </c>
      <c r="E99" s="90"/>
      <c r="F99" s="91" t="s">
        <v>142</v>
      </c>
      <c r="G99" s="92">
        <f>'NŽP Q+'!G29</f>
        <v>-246398</v>
      </c>
      <c r="H99" s="92">
        <f>'NŽP Q+'!H29</f>
        <v>-522646</v>
      </c>
      <c r="I99" s="93">
        <f>'NŽP Q+'!I29</f>
        <v>763701</v>
      </c>
      <c r="J99" s="93">
        <f>'NŽP Q+'!J29</f>
        <v>-750973</v>
      </c>
      <c r="K99" s="92">
        <f>'NŽP Q+'!K29</f>
        <v>-104901</v>
      </c>
      <c r="L99" s="92">
        <f>'NŽP Q+'!L29</f>
        <v>-94201</v>
      </c>
      <c r="M99" s="93">
        <f>'NŽP Q+'!M29</f>
        <v>222381</v>
      </c>
      <c r="N99" s="93">
        <f>'NŽP Q+'!N29</f>
        <v>-859943</v>
      </c>
      <c r="O99" s="93">
        <f>'NŽP Q+'!O29</f>
        <v>-8712</v>
      </c>
      <c r="P99" s="93">
        <f>'NŽP Q+'!P29</f>
        <v>-19328</v>
      </c>
      <c r="Q99" s="93">
        <f>'NŽP Q+'!Q29</f>
        <v>0</v>
      </c>
      <c r="R99" s="93">
        <f>'NŽP Q+'!R29</f>
        <v>-805130</v>
      </c>
      <c r="S99" s="93">
        <f>'NŽP Q+'!S29</f>
        <v>-14588</v>
      </c>
      <c r="T99" s="93">
        <f>'NŽP Q+'!T29</f>
        <v>0</v>
      </c>
      <c r="U99" s="93">
        <f>'NŽP Q+'!U29</f>
        <v>0</v>
      </c>
      <c r="V99" s="93">
        <f>'NŽP Q+'!V29</f>
        <v>-1009346</v>
      </c>
      <c r="W99" s="93">
        <f>'NŽP Q+'!W29</f>
        <v>-1979</v>
      </c>
      <c r="X99" s="93">
        <f>'NŽP Q+'!X29</f>
        <v>0</v>
      </c>
    </row>
    <row r="100" spans="2:24" ht="11.8" customHeight="1" x14ac:dyDescent="0.3">
      <c r="B100" s="90"/>
      <c r="C100" s="90" t="s">
        <v>152</v>
      </c>
      <c r="D100" s="90"/>
      <c r="E100" s="90"/>
      <c r="F100" s="91" t="s">
        <v>142</v>
      </c>
      <c r="G100" s="92">
        <f>'NŽP Q+'!G30</f>
        <v>1780726926</v>
      </c>
      <c r="H100" s="92">
        <f>'NŽP Q+'!H30</f>
        <v>1559601996</v>
      </c>
      <c r="I100" s="92">
        <f>'NŽP Q+'!I30</f>
        <v>1402868184</v>
      </c>
      <c r="J100" s="92">
        <f>'NŽP Q+'!J30</f>
        <v>1022149762</v>
      </c>
      <c r="K100" s="92">
        <f>'NŽP Q+'!K30</f>
        <v>1745580173</v>
      </c>
      <c r="L100" s="92">
        <f>'NŽP Q+'!L30</f>
        <v>1448557943</v>
      </c>
      <c r="M100" s="93">
        <f>'NŽP Q+'!M30</f>
        <v>1690656485</v>
      </c>
      <c r="N100" s="93">
        <f>'NŽP Q+'!N30</f>
        <v>1691357566</v>
      </c>
      <c r="O100" s="93">
        <f>'NŽP Q+'!O30</f>
        <v>1839746760</v>
      </c>
      <c r="P100" s="93">
        <f>'NŽP Q+'!P30</f>
        <v>1624632155</v>
      </c>
      <c r="Q100" s="93">
        <f>'NŽP Q+'!Q30</f>
        <v>1664321978</v>
      </c>
      <c r="R100" s="93">
        <f>'NŽP Q+'!R30</f>
        <v>1842516738</v>
      </c>
      <c r="S100" s="93">
        <f>'NŽP Q+'!S30</f>
        <v>1932384032</v>
      </c>
      <c r="T100" s="93">
        <f>'NŽP Q+'!T30</f>
        <v>1701981045</v>
      </c>
      <c r="U100" s="93">
        <f>'NŽP Q+'!U30</f>
        <v>1791659445</v>
      </c>
      <c r="V100" s="93">
        <f>'NŽP Q+'!V30</f>
        <v>363995062</v>
      </c>
      <c r="W100" s="93">
        <f>'NŽP Q+'!W30</f>
        <v>1629472504</v>
      </c>
      <c r="X100" s="93">
        <f>'NŽP Q+'!X30</f>
        <v>1575845963</v>
      </c>
    </row>
    <row r="101" spans="2:24" ht="11.8" customHeight="1" x14ac:dyDescent="0.3">
      <c r="B101" s="90"/>
      <c r="C101" s="90" t="s">
        <v>153</v>
      </c>
      <c r="D101" s="90"/>
      <c r="E101" s="90"/>
      <c r="F101" s="91" t="s">
        <v>142</v>
      </c>
      <c r="G101" s="92">
        <f t="shared" ref="G101:X101" si="34">G97+G100</f>
        <v>7786489672</v>
      </c>
      <c r="H101" s="92">
        <f t="shared" si="34"/>
        <v>7550745577</v>
      </c>
      <c r="I101" s="92">
        <f t="shared" si="34"/>
        <v>7972964836</v>
      </c>
      <c r="J101" s="92">
        <f t="shared" si="34"/>
        <v>7649164536</v>
      </c>
      <c r="K101" s="92">
        <f t="shared" si="34"/>
        <v>8120668040</v>
      </c>
      <c r="L101" s="92">
        <f t="shared" si="34"/>
        <v>7986619334</v>
      </c>
      <c r="M101" s="93">
        <f t="shared" si="34"/>
        <v>8867036487</v>
      </c>
      <c r="N101" s="93">
        <f t="shared" si="34"/>
        <v>9813911050</v>
      </c>
      <c r="O101" s="93">
        <f t="shared" si="34"/>
        <v>9598832380</v>
      </c>
      <c r="P101" s="93">
        <f t="shared" si="34"/>
        <v>9352696231</v>
      </c>
      <c r="Q101" s="93">
        <f t="shared" si="34"/>
        <v>10120227549</v>
      </c>
      <c r="R101" s="93">
        <f t="shared" si="34"/>
        <v>10074719263</v>
      </c>
      <c r="S101" s="93">
        <f t="shared" si="34"/>
        <v>10192011743</v>
      </c>
      <c r="T101" s="93">
        <f t="shared" si="34"/>
        <v>10592362357</v>
      </c>
      <c r="U101" s="93">
        <f t="shared" si="34"/>
        <v>10996366864</v>
      </c>
      <c r="V101" s="93">
        <f t="shared" si="34"/>
        <v>9829132808</v>
      </c>
      <c r="W101" s="93">
        <f t="shared" si="34"/>
        <v>10674532543</v>
      </c>
      <c r="X101" s="93">
        <f t="shared" si="34"/>
        <v>11180963432</v>
      </c>
    </row>
    <row r="102" spans="2:24" ht="11.8" customHeight="1" x14ac:dyDescent="0.3">
      <c r="B102" s="95"/>
      <c r="C102" s="95" t="s">
        <v>154</v>
      </c>
      <c r="D102" s="95"/>
      <c r="E102" s="95"/>
      <c r="F102" s="96" t="s">
        <v>142</v>
      </c>
      <c r="G102" s="97">
        <f>'NŽP Q+'!G32</f>
        <v>2140820870</v>
      </c>
      <c r="H102" s="97">
        <f>'NŽP Q+'!H32</f>
        <v>2079369677</v>
      </c>
      <c r="I102" s="97">
        <f>'NŽP Q+'!I32</f>
        <v>2285247084</v>
      </c>
      <c r="J102" s="97">
        <f>'NŽP Q+'!J32</f>
        <v>1890195772</v>
      </c>
      <c r="K102" s="97">
        <f>'NŽP Q+'!K32</f>
        <v>2316512564</v>
      </c>
      <c r="L102" s="97">
        <f>'NŽP Q+'!L32</f>
        <v>2620745638</v>
      </c>
      <c r="M102" s="98">
        <f>'NŽP Q+'!M32</f>
        <v>2780889568</v>
      </c>
      <c r="N102" s="98">
        <f>'NŽP Q+'!N32</f>
        <v>2518255256</v>
      </c>
      <c r="O102" s="98">
        <f>'NŽP Q+'!O32</f>
        <v>2812637150</v>
      </c>
      <c r="P102" s="98">
        <f>'NŽP Q+'!P32</f>
        <v>2881978638</v>
      </c>
      <c r="Q102" s="98">
        <f>'NŽP Q+'!Q32</f>
        <v>3089886988</v>
      </c>
      <c r="R102" s="98">
        <f>'NŽP Q+'!R32</f>
        <v>3505500570</v>
      </c>
      <c r="S102" s="98">
        <f>'NŽP Q+'!S32</f>
        <v>3123708368</v>
      </c>
      <c r="T102" s="98">
        <f>'NŽP Q+'!T32</f>
        <v>3273751843</v>
      </c>
      <c r="U102" s="98">
        <f>'NŽP Q+'!U32</f>
        <v>3466106420</v>
      </c>
      <c r="V102" s="98">
        <f>'NŽP Q+'!V32</f>
        <v>3765253917</v>
      </c>
      <c r="W102" s="98">
        <f>'NŽP Q+'!W32</f>
        <v>3485617570</v>
      </c>
      <c r="X102" s="98">
        <f>'NŽP Q+'!X32</f>
        <v>4015125313</v>
      </c>
    </row>
    <row r="103" spans="2:24" ht="11.8" customHeight="1" x14ac:dyDescent="0.3">
      <c r="B103" s="99"/>
      <c r="C103" s="99" t="s">
        <v>155</v>
      </c>
      <c r="D103" s="99"/>
      <c r="E103" s="99"/>
      <c r="F103" s="100" t="s">
        <v>156</v>
      </c>
      <c r="G103" s="101">
        <f>'NŽP Q+'!G33</f>
        <v>22307780</v>
      </c>
      <c r="H103" s="101">
        <f>'NŽP Q+'!H33</f>
        <v>21783219</v>
      </c>
      <c r="I103" s="101">
        <f>'NŽP Q+'!I33</f>
        <v>21781278</v>
      </c>
      <c r="J103" s="101">
        <f>'NŽP Q+'!J33</f>
        <v>22208372</v>
      </c>
      <c r="K103" s="101">
        <f>'NŽP Q+'!K33</f>
        <v>21789770</v>
      </c>
      <c r="L103" s="101">
        <f>'NŽP Q+'!L33</f>
        <v>22052867</v>
      </c>
      <c r="M103" s="102">
        <f>'NŽP Q+'!M33</f>
        <v>22751684</v>
      </c>
      <c r="N103" s="102">
        <f>'NŽP Q+'!N33</f>
        <v>23881314</v>
      </c>
      <c r="O103" s="102">
        <f>'NŽP Q+'!O33</f>
        <v>24395235</v>
      </c>
      <c r="P103" s="102">
        <f>'NŽP Q+'!P33</f>
        <v>24267104</v>
      </c>
      <c r="Q103" s="102">
        <f>'NŽP Q+'!Q33</f>
        <v>23971890</v>
      </c>
      <c r="R103" s="102">
        <f>'NŽP Q+'!R33</f>
        <v>23578666</v>
      </c>
      <c r="S103" s="102">
        <f>'NŽP Q+'!S33</f>
        <v>23727344</v>
      </c>
      <c r="T103" s="102">
        <f>'NŽP Q+'!T33</f>
        <v>23944779</v>
      </c>
      <c r="U103" s="102">
        <f>'NŽP Q+'!U33</f>
        <v>24302931</v>
      </c>
      <c r="V103" s="102">
        <f>'NŽP Q+'!V33</f>
        <v>24345648</v>
      </c>
      <c r="W103" s="102">
        <f>'NŽP Q+'!W33</f>
        <v>24620920</v>
      </c>
      <c r="X103" s="102">
        <f>'NŽP Q+'!X33</f>
        <v>25036695</v>
      </c>
    </row>
    <row r="104" spans="2:24" ht="11.8" customHeight="1" x14ac:dyDescent="0.3">
      <c r="B104" s="90"/>
      <c r="C104" s="90" t="s">
        <v>175</v>
      </c>
      <c r="D104" s="90"/>
      <c r="E104" s="90"/>
      <c r="F104" s="91" t="s">
        <v>156</v>
      </c>
      <c r="G104" s="92">
        <f>'NŽP Q+'!G34</f>
        <v>68408387</v>
      </c>
      <c r="H104" s="92">
        <f>'NŽP Q+'!H34</f>
        <v>69960233</v>
      </c>
      <c r="I104" s="92">
        <f>'NŽP Q+'!I34</f>
        <v>66862136</v>
      </c>
      <c r="J104" s="92">
        <f>'NŽP Q+'!J34</f>
        <v>72070125</v>
      </c>
      <c r="K104" s="92">
        <f>'NŽP Q+'!K34</f>
        <v>72377189</v>
      </c>
      <c r="L104" s="92">
        <f>'NŽP Q+'!L34</f>
        <v>73915034</v>
      </c>
      <c r="M104" s="93">
        <f>'NŽP Q+'!M34</f>
        <v>75825136</v>
      </c>
      <c r="N104" s="93">
        <f>'NŽP Q+'!N34</f>
        <v>80799697</v>
      </c>
      <c r="O104" s="93">
        <f>'NŽP Q+'!O34</f>
        <v>82493742</v>
      </c>
      <c r="P104" s="93">
        <f>'NŽP Q+'!P34</f>
        <v>84046109</v>
      </c>
      <c r="Q104" s="93">
        <f>'NŽP Q+'!Q34</f>
        <v>85337112</v>
      </c>
      <c r="R104" s="93">
        <f>'NŽP Q+'!R34</f>
        <v>86465762</v>
      </c>
      <c r="S104" s="93">
        <f>'NŽP Q+'!S34</f>
        <v>87111904</v>
      </c>
      <c r="T104" s="93">
        <f>'NŽP Q+'!T34</f>
        <v>89042263</v>
      </c>
      <c r="U104" s="93">
        <f>'NŽP Q+'!U34</f>
        <v>90503819</v>
      </c>
      <c r="V104" s="93">
        <f>'NŽP Q+'!V34</f>
        <v>92584552</v>
      </c>
      <c r="W104" s="93">
        <f>'NŽP Q+'!W34</f>
        <v>93916174</v>
      </c>
      <c r="X104" s="93">
        <f>'NŽP Q+'!X34</f>
        <v>95987455</v>
      </c>
    </row>
    <row r="105" spans="2:24" ht="11.8" customHeight="1" x14ac:dyDescent="0.3">
      <c r="B105" s="103"/>
      <c r="C105" s="103" t="s">
        <v>157</v>
      </c>
      <c r="D105" s="103"/>
      <c r="E105" s="103"/>
      <c r="F105" s="91" t="s">
        <v>156</v>
      </c>
      <c r="G105" s="92">
        <f>'NŽP Q+'!G35</f>
        <v>528566</v>
      </c>
      <c r="H105" s="92">
        <f>'NŽP Q+'!H35</f>
        <v>447698</v>
      </c>
      <c r="I105" s="92">
        <f>'NŽP Q+'!I35</f>
        <v>407239</v>
      </c>
      <c r="J105" s="92">
        <f>'NŽP Q+'!J35</f>
        <v>519958</v>
      </c>
      <c r="K105" s="92">
        <f>'NŽP Q+'!K35</f>
        <v>451584</v>
      </c>
      <c r="L105" s="92">
        <f>'NŽP Q+'!L35</f>
        <v>564454</v>
      </c>
      <c r="M105" s="93">
        <f>'NŽP Q+'!M35</f>
        <v>490620</v>
      </c>
      <c r="N105" s="93">
        <f>'NŽP Q+'!N35</f>
        <v>552525</v>
      </c>
      <c r="O105" s="93">
        <f>'NŽP Q+'!O35</f>
        <v>570562</v>
      </c>
      <c r="P105" s="93">
        <f>'NŽP Q+'!P35</f>
        <v>582381</v>
      </c>
      <c r="Q105" s="93">
        <f>'NŽP Q+'!Q35</f>
        <v>588075</v>
      </c>
      <c r="R105" s="93">
        <f>'NŽP Q+'!R35</f>
        <v>553518</v>
      </c>
      <c r="S105" s="93">
        <f>'NŽP Q+'!S35</f>
        <v>580215</v>
      </c>
      <c r="T105" s="93">
        <f>'NŽP Q+'!T35</f>
        <v>591212</v>
      </c>
      <c r="U105" s="93">
        <f>'NŽP Q+'!U35</f>
        <v>626129</v>
      </c>
      <c r="V105" s="93">
        <f>'NŽP Q+'!V35</f>
        <v>665854</v>
      </c>
      <c r="W105" s="93">
        <f>'NŽP Q+'!W35</f>
        <v>631005</v>
      </c>
      <c r="X105" s="93">
        <f>'NŽP Q+'!X35</f>
        <v>678550</v>
      </c>
    </row>
    <row r="106" spans="2:24" ht="11.8" customHeight="1" x14ac:dyDescent="0.3"/>
    <row r="107" spans="2:24" ht="11.8" customHeight="1" x14ac:dyDescent="0.3">
      <c r="B107" s="85"/>
      <c r="C107" s="85" t="s">
        <v>163</v>
      </c>
      <c r="D107" s="85"/>
      <c r="E107" s="86"/>
      <c r="F107" s="87"/>
      <c r="G107" s="87"/>
      <c r="H107" s="87"/>
      <c r="I107" s="87"/>
      <c r="J107" s="87"/>
      <c r="K107" s="87"/>
      <c r="L107" s="87"/>
      <c r="M107" s="104"/>
      <c r="N107" s="104"/>
      <c r="O107" s="104"/>
      <c r="P107" s="104"/>
      <c r="Q107" s="104"/>
      <c r="R107" s="104"/>
      <c r="S107" s="104"/>
      <c r="T107" s="104"/>
      <c r="U107" s="104"/>
      <c r="V107" s="104"/>
      <c r="W107" s="104"/>
      <c r="X107" s="104"/>
    </row>
    <row r="108" spans="2:24" ht="11.8" customHeight="1" x14ac:dyDescent="0.3">
      <c r="B108" s="90"/>
      <c r="C108" s="90" t="s">
        <v>158</v>
      </c>
      <c r="D108" s="90"/>
      <c r="E108" s="103"/>
      <c r="F108" s="105" t="s">
        <v>142</v>
      </c>
      <c r="G108" s="92">
        <f>'NŽP Q+'!G38</f>
        <v>6630737954</v>
      </c>
      <c r="H108" s="92">
        <f>'NŽP Q+'!H38</f>
        <v>6039109689</v>
      </c>
      <c r="I108" s="92">
        <f>'NŽP Q+'!I38</f>
        <v>6596398496</v>
      </c>
      <c r="J108" s="92">
        <f>'NŽP Q+'!J38</f>
        <v>7149596985</v>
      </c>
      <c r="K108" s="92">
        <f>'NŽP Q+'!K38</f>
        <v>6683796016</v>
      </c>
      <c r="L108" s="92">
        <f>'NŽP Q+'!L38</f>
        <v>7140107028</v>
      </c>
      <c r="M108" s="93">
        <f>'NŽP Q+'!M38</f>
        <v>7404450747</v>
      </c>
      <c r="N108" s="93">
        <f>'NŽP Q+'!N38</f>
        <v>7413277722</v>
      </c>
      <c r="O108" s="93">
        <f>'NŽP Q+'!O38</f>
        <v>11170092582</v>
      </c>
      <c r="P108" s="93">
        <f>'NŽP Q+'!P38</f>
        <v>10007399435</v>
      </c>
      <c r="Q108" s="93">
        <f>'NŽP Q+'!Q38</f>
        <v>9355627588</v>
      </c>
      <c r="R108" s="93">
        <f>'NŽP Q+'!R38</f>
        <v>9033576371</v>
      </c>
      <c r="S108" s="93">
        <f>'NŽP Q+'!S38</f>
        <v>12603830731</v>
      </c>
      <c r="T108" s="93">
        <f>'NŽP Q+'!T38</f>
        <v>10707964838</v>
      </c>
      <c r="U108" s="93">
        <f>'NŽP Q+'!U38</f>
        <v>10497569259</v>
      </c>
      <c r="V108" s="93">
        <f>'NŽP Q+'!V38</f>
        <v>11306695438</v>
      </c>
      <c r="W108" s="93">
        <f>'NŽP Q+'!W38</f>
        <v>12747565942</v>
      </c>
      <c r="X108" s="93">
        <f>'NŽP Q+'!X38</f>
        <v>11413407014</v>
      </c>
    </row>
    <row r="109" spans="2:24" ht="11.8" customHeight="1" x14ac:dyDescent="0.3">
      <c r="B109" s="90"/>
      <c r="C109" s="90" t="s">
        <v>159</v>
      </c>
      <c r="D109" s="90"/>
      <c r="E109" s="103"/>
      <c r="F109" s="105" t="s">
        <v>156</v>
      </c>
      <c r="G109" s="92">
        <f>'NŽP Q+'!G39</f>
        <v>2426208</v>
      </c>
      <c r="H109" s="92">
        <f>'NŽP Q+'!H39</f>
        <v>1716276</v>
      </c>
      <c r="I109" s="92">
        <f>'NŽP Q+'!I39</f>
        <v>2254485</v>
      </c>
      <c r="J109" s="92">
        <f>'NŽP Q+'!J39</f>
        <v>1840387</v>
      </c>
      <c r="K109" s="92">
        <f>'NŽP Q+'!K39</f>
        <v>1759773</v>
      </c>
      <c r="L109" s="92">
        <f>'NŽP Q+'!L39</f>
        <v>2181199</v>
      </c>
      <c r="M109" s="93">
        <f>'NŽP Q+'!M39</f>
        <v>2494553</v>
      </c>
      <c r="N109" s="93">
        <f>'NŽP Q+'!N39</f>
        <v>1999226</v>
      </c>
      <c r="O109" s="93">
        <f>'NŽP Q+'!O39</f>
        <v>2352583</v>
      </c>
      <c r="P109" s="93">
        <f>'NŽP Q+'!P39</f>
        <v>2961220</v>
      </c>
      <c r="Q109" s="93">
        <f>'NŽP Q+'!Q39</f>
        <v>2368712</v>
      </c>
      <c r="R109" s="93">
        <f>'NŽP Q+'!R39</f>
        <v>2141117</v>
      </c>
      <c r="S109" s="93">
        <f>'NŽP Q+'!S39</f>
        <v>2672011</v>
      </c>
      <c r="T109" s="93">
        <f>'NŽP Q+'!T39</f>
        <v>2747921</v>
      </c>
      <c r="U109" s="93">
        <f>'NŽP Q+'!U39</f>
        <v>3532034</v>
      </c>
      <c r="V109" s="93">
        <f>'NŽP Q+'!V39</f>
        <v>2477946</v>
      </c>
      <c r="W109" s="93">
        <f>'NŽP Q+'!W39</f>
        <v>3090185</v>
      </c>
      <c r="X109" s="93">
        <f>'NŽP Q+'!X39</f>
        <v>3381015</v>
      </c>
    </row>
    <row r="110" spans="2:24" ht="11.8" customHeight="1" x14ac:dyDescent="0.3">
      <c r="B110" s="103"/>
      <c r="C110" s="103" t="s">
        <v>176</v>
      </c>
      <c r="D110" s="103"/>
      <c r="E110" s="103"/>
      <c r="F110" s="105" t="s">
        <v>156</v>
      </c>
      <c r="G110" s="92">
        <f>'NŽP Q+'!G40</f>
        <v>6734630</v>
      </c>
      <c r="H110" s="92">
        <f>'NŽP Q+'!H40</f>
        <v>4954129</v>
      </c>
      <c r="I110" s="92">
        <f>'NŽP Q+'!I40</f>
        <v>6237916</v>
      </c>
      <c r="J110" s="92">
        <f>'NŽP Q+'!J40</f>
        <v>5923350</v>
      </c>
      <c r="K110" s="92">
        <f>'NŽP Q+'!K40</f>
        <v>5430318</v>
      </c>
      <c r="L110" s="92">
        <f>'NŽP Q+'!L40</f>
        <v>6634817</v>
      </c>
      <c r="M110" s="93">
        <f>'NŽP Q+'!M40</f>
        <v>8536757</v>
      </c>
      <c r="N110" s="93">
        <f>'NŽP Q+'!N40</f>
        <v>6159386</v>
      </c>
      <c r="O110" s="93">
        <f>'NŽP Q+'!O40</f>
        <v>7616337</v>
      </c>
      <c r="P110" s="93">
        <f>'NŽP Q+'!P40</f>
        <v>9495536</v>
      </c>
      <c r="Q110" s="93">
        <f>'NŽP Q+'!Q40</f>
        <v>8252502</v>
      </c>
      <c r="R110" s="93">
        <f>'NŽP Q+'!R40</f>
        <v>7303950</v>
      </c>
      <c r="S110" s="93">
        <f>'NŽP Q+'!S40</f>
        <v>8889514</v>
      </c>
      <c r="T110" s="93">
        <f>'NŽP Q+'!T40</f>
        <v>9917420</v>
      </c>
      <c r="U110" s="93">
        <f>'NŽP Q+'!U40</f>
        <v>12388182</v>
      </c>
      <c r="V110" s="93">
        <f>'NŽP Q+'!V40</f>
        <v>8824880</v>
      </c>
      <c r="W110" s="93">
        <f>'NŽP Q+'!W40</f>
        <v>9816878</v>
      </c>
      <c r="X110" s="93">
        <f>'NŽP Q+'!X40</f>
        <v>11514730</v>
      </c>
    </row>
    <row r="111" spans="2:24" ht="11.8" customHeight="1" x14ac:dyDescent="0.3">
      <c r="B111" s="103"/>
      <c r="C111" s="103" t="s">
        <v>165</v>
      </c>
      <c r="D111" s="103"/>
      <c r="E111" s="103"/>
      <c r="F111" s="105" t="s">
        <v>156</v>
      </c>
      <c r="G111" s="92">
        <f>'NŽP Q+'!G41</f>
        <v>1093076</v>
      </c>
      <c r="H111" s="92">
        <f>'NŽP Q+'!H41</f>
        <v>735987</v>
      </c>
      <c r="I111" s="92">
        <f>'NŽP Q+'!I41</f>
        <v>794376</v>
      </c>
      <c r="J111" s="92">
        <f>'NŽP Q+'!J41</f>
        <v>820889</v>
      </c>
      <c r="K111" s="92">
        <f>'NŽP Q+'!K41</f>
        <v>1025950</v>
      </c>
      <c r="L111" s="92">
        <f>'NŽP Q+'!L41</f>
        <v>1033350</v>
      </c>
      <c r="M111" s="93">
        <f>'NŽP Q+'!M41</f>
        <v>997570</v>
      </c>
      <c r="N111" s="93">
        <f>'NŽP Q+'!N41</f>
        <v>1024211</v>
      </c>
      <c r="O111" s="93">
        <f>'NŽP Q+'!O41</f>
        <v>1171562</v>
      </c>
      <c r="P111" s="93">
        <f>'NŽP Q+'!P41</f>
        <v>1403207</v>
      </c>
      <c r="Q111" s="93">
        <f>'NŽP Q+'!Q41</f>
        <v>1083702</v>
      </c>
      <c r="R111" s="93">
        <f>'NŽP Q+'!R41</f>
        <v>1169754</v>
      </c>
      <c r="S111" s="93">
        <f>'NŽP Q+'!S41</f>
        <v>1387227</v>
      </c>
      <c r="T111" s="93">
        <f>'NŽP Q+'!T41</f>
        <v>1192288</v>
      </c>
      <c r="U111" s="93">
        <f>'NŽP Q+'!U41</f>
        <v>1300754</v>
      </c>
      <c r="V111" s="93">
        <f>'NŽP Q+'!V41</f>
        <v>732041</v>
      </c>
      <c r="W111" s="93">
        <f>'NŽP Q+'!W41</f>
        <v>1297604</v>
      </c>
      <c r="X111" s="93">
        <f>'NŽP Q+'!X41</f>
        <v>1343681</v>
      </c>
    </row>
    <row r="112" spans="2:24" ht="11.8" customHeight="1" x14ac:dyDescent="0.3"/>
    <row r="113" spans="2:24" ht="11.8" customHeight="1" x14ac:dyDescent="0.3">
      <c r="B113" s="85"/>
      <c r="C113" s="85" t="s">
        <v>166</v>
      </c>
      <c r="D113" s="85"/>
      <c r="E113" s="86"/>
      <c r="F113" s="87"/>
      <c r="G113" s="87"/>
      <c r="H113" s="87"/>
      <c r="I113" s="87"/>
      <c r="J113" s="87"/>
      <c r="K113" s="87"/>
      <c r="L113" s="87"/>
      <c r="M113" s="104"/>
      <c r="N113" s="104"/>
      <c r="O113" s="104"/>
      <c r="P113" s="104"/>
      <c r="Q113" s="104"/>
      <c r="R113" s="104"/>
      <c r="S113" s="104"/>
      <c r="T113" s="104"/>
      <c r="U113" s="104"/>
      <c r="V113" s="104"/>
      <c r="W113" s="104"/>
      <c r="X113" s="104"/>
    </row>
    <row r="114" spans="2:24" ht="11.8" customHeight="1" x14ac:dyDescent="0.3">
      <c r="B114" s="90"/>
      <c r="C114" s="90" t="s">
        <v>167</v>
      </c>
      <c r="D114" s="90"/>
      <c r="E114" s="103"/>
      <c r="F114" s="105" t="s">
        <v>142</v>
      </c>
      <c r="G114" s="92">
        <f t="shared" ref="G114:X114" si="35">IFERROR(G76*4/G103,"-")</f>
        <v>4883.6862968883497</v>
      </c>
      <c r="H114" s="92">
        <f t="shared" si="35"/>
        <v>4679.0240364383244</v>
      </c>
      <c r="I114" s="92">
        <f t="shared" si="35"/>
        <v>4689.7590416870853</v>
      </c>
      <c r="J114" s="92">
        <f t="shared" si="35"/>
        <v>4584.6912499484424</v>
      </c>
      <c r="K114" s="92">
        <f t="shared" si="35"/>
        <v>5157.6501914430492</v>
      </c>
      <c r="L114" s="92">
        <f t="shared" si="35"/>
        <v>4966.2780002255486</v>
      </c>
      <c r="M114" s="93">
        <f t="shared" si="35"/>
        <v>5185.1004477734486</v>
      </c>
      <c r="N114" s="93">
        <f t="shared" si="35"/>
        <v>4628.6926972276315</v>
      </c>
      <c r="O114" s="93">
        <f t="shared" si="35"/>
        <v>5414.6406874949143</v>
      </c>
      <c r="P114" s="93">
        <f t="shared" si="35"/>
        <v>5273.4721390735376</v>
      </c>
      <c r="Q114" s="93">
        <f t="shared" si="35"/>
        <v>5289.3888909051393</v>
      </c>
      <c r="R114" s="93">
        <f t="shared" si="35"/>
        <v>5208.0760311037102</v>
      </c>
      <c r="S114" s="93">
        <f t="shared" si="35"/>
        <v>6011.0923778068036</v>
      </c>
      <c r="T114" s="93">
        <f t="shared" si="35"/>
        <v>5812.197403200088</v>
      </c>
      <c r="U114" s="93">
        <f t="shared" si="35"/>
        <v>5748.1440142343326</v>
      </c>
      <c r="V114" s="93">
        <f t="shared" si="35"/>
        <v>5580.9565174030286</v>
      </c>
      <c r="W114" s="93">
        <f t="shared" si="35"/>
        <v>6389.6328408524132</v>
      </c>
      <c r="X114" s="93">
        <f t="shared" si="35"/>
        <v>6057.3044478913853</v>
      </c>
    </row>
    <row r="115" spans="2:24" ht="11.8" customHeight="1" x14ac:dyDescent="0.3">
      <c r="B115" s="90"/>
      <c r="C115" s="90" t="s">
        <v>168</v>
      </c>
      <c r="D115" s="90"/>
      <c r="E115" s="103"/>
      <c r="F115" s="105" t="s">
        <v>142</v>
      </c>
      <c r="G115" s="92">
        <f>IFERROR(G108/G109,"-")</f>
        <v>2732.9635192036299</v>
      </c>
      <c r="H115" s="92">
        <f t="shared" ref="H115:J115" si="36">IFERROR(H108/H109,"-")</f>
        <v>3518.7287411814882</v>
      </c>
      <c r="I115" s="92">
        <f t="shared" si="36"/>
        <v>2925.9003701510546</v>
      </c>
      <c r="J115" s="92">
        <f t="shared" si="36"/>
        <v>3884.8334535073332</v>
      </c>
      <c r="K115" s="92">
        <f>IFERROR(K108/K109,"-")</f>
        <v>3798.1012414669394</v>
      </c>
      <c r="L115" s="92">
        <f t="shared" ref="L115:X115" si="37">IFERROR(L108/L109,"-")</f>
        <v>3273.4780402888505</v>
      </c>
      <c r="M115" s="93">
        <f t="shared" si="37"/>
        <v>2968.2475164889261</v>
      </c>
      <c r="N115" s="93">
        <f t="shared" si="37"/>
        <v>3708.0738855937248</v>
      </c>
      <c r="O115" s="93">
        <f t="shared" si="37"/>
        <v>4748.0121134939764</v>
      </c>
      <c r="P115" s="93">
        <f t="shared" si="37"/>
        <v>3379.4852915352458</v>
      </c>
      <c r="Q115" s="93">
        <f t="shared" si="37"/>
        <v>3949.6686756346908</v>
      </c>
      <c r="R115" s="93">
        <f t="shared" si="37"/>
        <v>4219.0951596760005</v>
      </c>
      <c r="S115" s="93">
        <f t="shared" si="37"/>
        <v>4716.9831003689733</v>
      </c>
      <c r="T115" s="93">
        <f t="shared" si="37"/>
        <v>3896.7513396491386</v>
      </c>
      <c r="U115" s="93">
        <f t="shared" si="37"/>
        <v>2972.103116504541</v>
      </c>
      <c r="V115" s="93">
        <f t="shared" si="37"/>
        <v>4562.9305231026019</v>
      </c>
      <c r="W115" s="93">
        <f t="shared" si="37"/>
        <v>4125.1788944674836</v>
      </c>
      <c r="X115" s="93">
        <f t="shared" si="37"/>
        <v>3375.7339183647514</v>
      </c>
    </row>
    <row r="116" spans="2:24" ht="11.8" customHeight="1" x14ac:dyDescent="0.3">
      <c r="B116" s="90"/>
      <c r="C116" s="90" t="s">
        <v>169</v>
      </c>
      <c r="D116" s="90"/>
      <c r="E116" s="103"/>
      <c r="F116" s="105" t="s">
        <v>142</v>
      </c>
      <c r="G116" s="92">
        <f t="shared" ref="G116:X116" si="38">IFERROR(G90/G105,"-")</f>
        <v>23015.090597957493</v>
      </c>
      <c r="H116" s="92">
        <f t="shared" si="38"/>
        <v>25371.299476432774</v>
      </c>
      <c r="I116" s="92">
        <f t="shared" si="38"/>
        <v>31528.265750578899</v>
      </c>
      <c r="J116" s="92">
        <f t="shared" si="38"/>
        <v>22416.145538678124</v>
      </c>
      <c r="K116" s="92">
        <f t="shared" si="38"/>
        <v>23502.452460671768</v>
      </c>
      <c r="L116" s="92">
        <f t="shared" si="38"/>
        <v>28767.5611723896</v>
      </c>
      <c r="M116" s="93">
        <f t="shared" si="38"/>
        <v>32127.300835677306</v>
      </c>
      <c r="N116" s="93">
        <f t="shared" si="38"/>
        <v>25892.183673136962</v>
      </c>
      <c r="O116" s="93">
        <f t="shared" si="38"/>
        <v>24391.156559672745</v>
      </c>
      <c r="P116" s="93">
        <f t="shared" si="38"/>
        <v>26359.893224538577</v>
      </c>
      <c r="Q116" s="93">
        <f t="shared" si="38"/>
        <v>26396.628848361179</v>
      </c>
      <c r="R116" s="93">
        <f t="shared" si="38"/>
        <v>25353.059026084065</v>
      </c>
      <c r="S116" s="93">
        <f t="shared" si="38"/>
        <v>24963.966774385357</v>
      </c>
      <c r="T116" s="93">
        <f t="shared" si="38"/>
        <v>27103.270197492609</v>
      </c>
      <c r="U116" s="93">
        <f t="shared" si="38"/>
        <v>30003.986951570681</v>
      </c>
      <c r="V116" s="93">
        <f t="shared" si="38"/>
        <v>24544.658672922291</v>
      </c>
      <c r="W116" s="93">
        <f t="shared" si="38"/>
        <v>26326.156245988543</v>
      </c>
      <c r="X116" s="93">
        <f t="shared" si="38"/>
        <v>26472.194474983422</v>
      </c>
    </row>
    <row r="117" spans="2:24" ht="11.8" customHeight="1" x14ac:dyDescent="0.3">
      <c r="B117" s="90"/>
      <c r="C117" s="90" t="s">
        <v>177</v>
      </c>
      <c r="D117" s="90"/>
      <c r="E117" s="103"/>
      <c r="F117" s="105" t="s">
        <v>14</v>
      </c>
      <c r="G117" s="106">
        <f t="shared" ref="G117:X117" si="39">IFERROR(G105*4/G103,"-")</f>
        <v>9.4776979152564708E-2</v>
      </c>
      <c r="H117" s="106">
        <f t="shared" si="39"/>
        <v>8.2209704635481107E-2</v>
      </c>
      <c r="I117" s="106">
        <f t="shared" si="39"/>
        <v>7.4786979900812067E-2</v>
      </c>
      <c r="J117" s="106">
        <f t="shared" si="39"/>
        <v>9.3650808803094621E-2</v>
      </c>
      <c r="K117" s="106">
        <f t="shared" si="39"/>
        <v>8.2898350923392039E-2</v>
      </c>
      <c r="L117" s="106">
        <f t="shared" si="39"/>
        <v>0.10238197146883442</v>
      </c>
      <c r="M117" s="107">
        <f t="shared" si="39"/>
        <v>8.6256472268162659E-2</v>
      </c>
      <c r="N117" s="107">
        <f t="shared" si="39"/>
        <v>9.2545158947284059E-2</v>
      </c>
      <c r="O117" s="107">
        <f t="shared" si="39"/>
        <v>9.3553023776979397E-2</v>
      </c>
      <c r="P117" s="107">
        <f t="shared" si="39"/>
        <v>9.5995138109598907E-2</v>
      </c>
      <c r="Q117" s="107">
        <f t="shared" si="39"/>
        <v>9.8127431754442385E-2</v>
      </c>
      <c r="R117" s="107">
        <f t="shared" si="39"/>
        <v>9.3901495529899778E-2</v>
      </c>
      <c r="S117" s="107">
        <f t="shared" si="39"/>
        <v>9.7813729172552988E-2</v>
      </c>
      <c r="T117" s="107">
        <f t="shared" si="39"/>
        <v>9.876257367002636E-2</v>
      </c>
      <c r="U117" s="107">
        <f t="shared" si="39"/>
        <v>0.10305407195535386</v>
      </c>
      <c r="V117" s="107">
        <f t="shared" si="39"/>
        <v>0.10940008661917727</v>
      </c>
      <c r="W117" s="107">
        <f t="shared" si="39"/>
        <v>0.10251525938104669</v>
      </c>
      <c r="X117" s="107">
        <f t="shared" si="39"/>
        <v>0.10840887744967936</v>
      </c>
    </row>
    <row r="118" spans="2:24" ht="11.8" customHeight="1" x14ac:dyDescent="0.3">
      <c r="B118" s="90"/>
      <c r="C118" s="90" t="s">
        <v>178</v>
      </c>
      <c r="D118" s="90"/>
      <c r="E118" s="103"/>
      <c r="F118" s="105" t="s">
        <v>14</v>
      </c>
      <c r="G118" s="106">
        <f t="shared" ref="G118:X118" si="40">IFERROR(G90/G83,"-")</f>
        <v>0.48619158711818355</v>
      </c>
      <c r="H118" s="106">
        <f t="shared" si="40"/>
        <v>0.45393198165638965</v>
      </c>
      <c r="I118" s="106">
        <f t="shared" si="40"/>
        <v>0.49638565759500991</v>
      </c>
      <c r="J118" s="106">
        <f t="shared" si="40"/>
        <v>0.44816411410876961</v>
      </c>
      <c r="K118" s="106">
        <f t="shared" si="40"/>
        <v>0.41143630572212037</v>
      </c>
      <c r="L118" s="106">
        <f t="shared" si="40"/>
        <v>0.61383691594011502</v>
      </c>
      <c r="M118" s="107">
        <f t="shared" si="40"/>
        <v>0.52652665189975312</v>
      </c>
      <c r="N118" s="107">
        <f t="shared" si="40"/>
        <v>0.5015098489064016</v>
      </c>
      <c r="O118" s="107">
        <f t="shared" si="40"/>
        <v>0.47057900855313933</v>
      </c>
      <c r="P118" s="107">
        <f t="shared" si="40"/>
        <v>0.49690272879155112</v>
      </c>
      <c r="Q118" s="107">
        <f t="shared" si="40"/>
        <v>0.47877117816901377</v>
      </c>
      <c r="R118" s="107">
        <f t="shared" si="40"/>
        <v>0.44049981470412947</v>
      </c>
      <c r="S118" s="107">
        <f t="shared" si="40"/>
        <v>0.45429682996455056</v>
      </c>
      <c r="T118" s="107">
        <f t="shared" si="40"/>
        <v>0.48176564177583686</v>
      </c>
      <c r="U118" s="107">
        <f t="shared" si="40"/>
        <v>0.53319460382081996</v>
      </c>
      <c r="V118" s="107">
        <f t="shared" si="40"/>
        <v>0.47061141165606729</v>
      </c>
      <c r="W118" s="107">
        <f t="shared" si="40"/>
        <v>0.47240729362146539</v>
      </c>
      <c r="X118" s="107">
        <f t="shared" si="40"/>
        <v>0.49414250927098657</v>
      </c>
    </row>
    <row r="119" spans="2:24" ht="11.8" customHeight="1" x14ac:dyDescent="0.3">
      <c r="B119" s="90"/>
      <c r="C119" s="90" t="s">
        <v>179</v>
      </c>
      <c r="D119" s="90"/>
      <c r="E119" s="103"/>
      <c r="F119" s="105" t="s">
        <v>14</v>
      </c>
      <c r="G119" s="106">
        <f t="shared" ref="G119:X119" si="41">IFERROR((G90+G101)/G83,"-")</f>
        <v>0.79738990372954066</v>
      </c>
      <c r="H119" s="106">
        <f t="shared" si="41"/>
        <v>0.75568578516110618</v>
      </c>
      <c r="I119" s="106">
        <f t="shared" si="41"/>
        <v>0.80462610648275601</v>
      </c>
      <c r="J119" s="106">
        <f t="shared" si="41"/>
        <v>0.74228230019888541</v>
      </c>
      <c r="K119" s="106">
        <f t="shared" si="41"/>
        <v>0.72624204423049898</v>
      </c>
      <c r="L119" s="106">
        <f t="shared" si="41"/>
        <v>0.91575170567023456</v>
      </c>
      <c r="M119" s="107">
        <f t="shared" si="41"/>
        <v>0.8227227729630272</v>
      </c>
      <c r="N119" s="107">
        <f t="shared" si="41"/>
        <v>0.84554353711528407</v>
      </c>
      <c r="O119" s="107">
        <f t="shared" si="41"/>
        <v>0.79515449794671778</v>
      </c>
      <c r="P119" s="107">
        <f t="shared" si="41"/>
        <v>0.79963405688825684</v>
      </c>
      <c r="Q119" s="107">
        <f t="shared" si="41"/>
        <v>0.79090231377119424</v>
      </c>
      <c r="R119" s="107">
        <f t="shared" si="41"/>
        <v>0.7567396442850608</v>
      </c>
      <c r="S119" s="107">
        <f t="shared" si="41"/>
        <v>0.77396329141555931</v>
      </c>
      <c r="T119" s="107">
        <f t="shared" si="41"/>
        <v>0.80023211479685397</v>
      </c>
      <c r="U119" s="107">
        <f t="shared" si="41"/>
        <v>0.84529346133976047</v>
      </c>
      <c r="V119" s="107">
        <f t="shared" si="41"/>
        <v>0.75364739154063132</v>
      </c>
      <c r="W119" s="107">
        <f t="shared" si="41"/>
        <v>0.77596775532336859</v>
      </c>
      <c r="X119" s="107">
        <f t="shared" si="41"/>
        <v>0.80172360792179831</v>
      </c>
    </row>
    <row r="120" spans="2:24" ht="11.8" customHeight="1" x14ac:dyDescent="0.3"/>
  </sheetData>
  <pageMargins left="0.7" right="0.7" top="0.78740157499999996" bottom="0.78740157499999996" header="0.3" footer="0.3"/>
  <pageSetup paperSize="9" orientation="portrait" r:id="rId1"/>
  <ignoredErrors>
    <ignoredError sqref="A1:X71"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4A1EF-F419-49CD-AF9D-77FD9D9CFEED}">
  <sheetPr codeName="List12">
    <tabColor theme="1" tint="0.499984740745262"/>
    <outlinePr summaryBelow="0" summaryRight="0"/>
  </sheetPr>
  <dimension ref="B2:T120"/>
  <sheetViews>
    <sheetView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2" width="15.77734375" style="1" hidden="1" customWidth="1" outlineLevel="1"/>
    <col min="13" max="20" width="15.77734375" style="1" customWidth="1"/>
    <col min="21" max="16384" width="10.77734375" style="1"/>
  </cols>
  <sheetData>
    <row r="2" spans="2:20" ht="20.149999999999999" customHeight="1" x14ac:dyDescent="0.3">
      <c r="T2" s="2" t="s">
        <v>25</v>
      </c>
    </row>
    <row r="3" spans="2:20" ht="20.149999999999999" customHeight="1" x14ac:dyDescent="0.3">
      <c r="T3" s="2" t="s">
        <v>1</v>
      </c>
    </row>
    <row r="5" spans="2:20" ht="29.95" customHeight="1" x14ac:dyDescent="0.3">
      <c r="B5" s="16"/>
      <c r="C5" s="16" t="s">
        <v>121</v>
      </c>
      <c r="D5" s="16"/>
      <c r="E5" s="16"/>
      <c r="F5" s="29" t="s">
        <v>122</v>
      </c>
      <c r="G5" s="18" t="s">
        <v>181</v>
      </c>
      <c r="H5" s="18" t="s">
        <v>182</v>
      </c>
      <c r="I5" s="53" t="s">
        <v>183</v>
      </c>
      <c r="J5" s="53" t="s">
        <v>184</v>
      </c>
      <c r="K5" s="53" t="s">
        <v>185</v>
      </c>
      <c r="L5" s="53" t="s">
        <v>186</v>
      </c>
      <c r="M5" s="53" t="s">
        <v>187</v>
      </c>
      <c r="N5" s="53" t="s">
        <v>188</v>
      </c>
      <c r="O5" s="53" t="s">
        <v>189</v>
      </c>
      <c r="P5" s="53" t="s">
        <v>190</v>
      </c>
      <c r="Q5" s="53" t="s">
        <v>191</v>
      </c>
      <c r="R5" s="53" t="s">
        <v>192</v>
      </c>
      <c r="S5" s="53" t="s">
        <v>193</v>
      </c>
      <c r="T5" s="53" t="s">
        <v>194</v>
      </c>
    </row>
    <row r="6" spans="2:20" ht="11.8" customHeight="1" collapsed="1" x14ac:dyDescent="0.3">
      <c r="B6" s="55"/>
      <c r="C6" s="55" t="s">
        <v>141</v>
      </c>
      <c r="D6" s="55"/>
      <c r="E6" s="55"/>
      <c r="F6" s="56" t="s">
        <v>14</v>
      </c>
      <c r="G6" s="22">
        <f>IFERROR(IF(OR('CELKEM Q+'!K6&lt;0,'CELKEM Q+'!G6&lt;0),"-",'CELKEM Q+'!K6/'CELKEM Q+'!G6-1),"-")</f>
        <v>2.9155073843047719E-2</v>
      </c>
      <c r="H6" s="22">
        <f>IFERROR(IF(OR('CELKEM Q+'!L6&lt;0,'CELKEM Q+'!H6&lt;0),"-",'CELKEM Q+'!L6/'CELKEM Q+'!H6-1),"-")</f>
        <v>6.1295280584233502E-2</v>
      </c>
      <c r="I6" s="108">
        <f>IFERROR(IF(OR('CELKEM Q+'!M6&lt;0,'CELKEM Q+'!I6&lt;0),"-",'CELKEM Q+'!M6/'CELKEM Q+'!I6-1),"-")</f>
        <v>9.7502544044845818E-2</v>
      </c>
      <c r="J6" s="108">
        <f>IFERROR(IF(OR('CELKEM Q+'!N6&lt;0,'CELKEM Q+'!J6&lt;0),"-",'CELKEM Q+'!N6/'CELKEM Q+'!J6-1),"-")</f>
        <v>4.0434916359154416E-2</v>
      </c>
      <c r="K6" s="108">
        <f>IFERROR(IF(OR('CELKEM Q+'!O6&lt;0,'CELKEM Q+'!K6&lt;0),"-",'CELKEM Q+'!O6/'CELKEM Q+'!K6-1),"-")</f>
        <v>0.13598976312313416</v>
      </c>
      <c r="L6" s="108">
        <f>IFERROR(IF(OR('CELKEM Q+'!P6&lt;0,'CELKEM Q+'!L6&lt;0),"-",'CELKEM Q+'!P6/'CELKEM Q+'!L6-1),"-")</f>
        <v>0.10677962044762856</v>
      </c>
      <c r="M6" s="108">
        <f>IFERROR(IF(OR('CELKEM Q+'!Q6&lt;0,'CELKEM Q+'!M6&lt;0),"-",'CELKEM Q+'!Q6/'CELKEM Q+'!M6-1),"-")</f>
        <v>8.7518614013795792E-2</v>
      </c>
      <c r="N6" s="108">
        <f>IFERROR(IF(OR('CELKEM Q+'!R6&lt;0,'CELKEM Q+'!N6&lt;0),"-",'CELKEM Q+'!R6/'CELKEM Q+'!N6-1),"-")</f>
        <v>0.10340749250889969</v>
      </c>
      <c r="O6" s="108">
        <f>IFERROR(IF(OR('CELKEM Q+'!S6&lt;0,'CELKEM Q+'!O6&lt;0),"-",'CELKEM Q+'!S6/'CELKEM Q+'!O6-1),"-")</f>
        <v>6.0150249712603854E-2</v>
      </c>
      <c r="P6" s="108">
        <f>IFERROR(IF(OR('CELKEM Q+'!T6&lt;0,'CELKEM Q+'!P6&lt;0),"-",'CELKEM Q+'!T6/'CELKEM Q+'!P6-1),"-")</f>
        <v>5.419758586361656E-2</v>
      </c>
      <c r="Q6" s="108">
        <f>IFERROR(IF(OR('CELKEM Q+'!U6&lt;0,'CELKEM Q+'!Q6&lt;0),"-",'CELKEM Q+'!U6/'CELKEM Q+'!Q6-1),"-")</f>
        <v>6.6879750156488615E-2</v>
      </c>
      <c r="R6" s="108">
        <f>IFERROR(IF(OR('CELKEM Q+'!V6&lt;0,'CELKEM Q+'!R6&lt;0),"-",'CELKEM Q+'!V6/'CELKEM Q+'!R6-1),"-")</f>
        <v>0.14620198946071983</v>
      </c>
      <c r="S6" s="108">
        <f>IFERROR(IF(OR('CELKEM Q+'!W6&lt;0,'CELKEM Q+'!S6&lt;0),"-",'CELKEM Q+'!W6/'CELKEM Q+'!S6-1),"-")</f>
        <v>9.6754256546238038E-2</v>
      </c>
      <c r="T6" s="108">
        <f>IFERROR(IF(OR('CELKEM Q+'!X6&lt;0,'CELKEM Q+'!T6&lt;0),"-",'CELKEM Q+'!X6/'CELKEM Q+'!T6-1),"-")</f>
        <v>0.10592079639726593</v>
      </c>
    </row>
    <row r="7" spans="2:20" ht="11.8" hidden="1" customHeight="1" outlineLevel="2" x14ac:dyDescent="0.3">
      <c r="B7" s="55"/>
      <c r="C7" s="55"/>
      <c r="D7" s="58" t="s">
        <v>143</v>
      </c>
      <c r="E7" s="55" t="s">
        <v>144</v>
      </c>
      <c r="F7" s="56" t="s">
        <v>14</v>
      </c>
      <c r="G7" s="22">
        <f>IFERROR(IF(OR('CELKEM Q+'!K7&lt;0,'CELKEM Q+'!G7&lt;0),"-",'CELKEM Q+'!K7/'CELKEM Q+'!G7-1),"-")</f>
        <v>2.0207155525688636E-2</v>
      </c>
      <c r="H7" s="22">
        <f>IFERROR(IF(OR('CELKEM Q+'!L7&lt;0,'CELKEM Q+'!H7&lt;0),"-",'CELKEM Q+'!L7/'CELKEM Q+'!H7-1),"-")</f>
        <v>2.191873668599964E-3</v>
      </c>
      <c r="I7" s="108">
        <f>IFERROR(IF(OR('CELKEM Q+'!M7&lt;0,'CELKEM Q+'!I7&lt;0),"-",'CELKEM Q+'!M7/'CELKEM Q+'!I7-1),"-")</f>
        <v>0.13682664908451958</v>
      </c>
      <c r="J7" s="108">
        <f>IFERROR(IF(OR('CELKEM Q+'!N7&lt;0,'CELKEM Q+'!J7&lt;0),"-",'CELKEM Q+'!N7/'CELKEM Q+'!J7-1),"-")</f>
        <v>3.4717336182356728E-2</v>
      </c>
      <c r="K7" s="108">
        <f>IFERROR(IF(OR('CELKEM Q+'!O7&lt;0,'CELKEM Q+'!K7&lt;0),"-",'CELKEM Q+'!O7/'CELKEM Q+'!K7-1),"-")</f>
        <v>0.11992119182400462</v>
      </c>
      <c r="L7" s="108">
        <f>IFERROR(IF(OR('CELKEM Q+'!P7&lt;0,'CELKEM Q+'!L7&lt;0),"-",'CELKEM Q+'!P7/'CELKEM Q+'!L7-1),"-")</f>
        <v>8.6759450939549065E-2</v>
      </c>
      <c r="M7" s="108">
        <f>IFERROR(IF(OR('CELKEM Q+'!Q7&lt;0,'CELKEM Q+'!M7&lt;0),"-",'CELKEM Q+'!Q7/'CELKEM Q+'!M7-1),"-")</f>
        <v>7.3851668785055669E-2</v>
      </c>
      <c r="N7" s="108">
        <f>IFERROR(IF(OR('CELKEM Q+'!R7&lt;0,'CELKEM Q+'!N7&lt;0),"-",'CELKEM Q+'!R7/'CELKEM Q+'!N7-1),"-")</f>
        <v>9.7877675899396666E-2</v>
      </c>
      <c r="O7" s="108">
        <f>IFERROR(IF(OR('CELKEM Q+'!S7&lt;0,'CELKEM Q+'!O7&lt;0),"-",'CELKEM Q+'!S7/'CELKEM Q+'!O7-1),"-")</f>
        <v>6.9919452367384727E-2</v>
      </c>
      <c r="P7" s="108">
        <f>IFERROR(IF(OR('CELKEM Q+'!T7&lt;0,'CELKEM Q+'!P7&lt;0),"-",'CELKEM Q+'!T7/'CELKEM Q+'!P7-1),"-")</f>
        <v>5.2709196592580776E-2</v>
      </c>
      <c r="Q7" s="108">
        <f>IFERROR(IF(OR('CELKEM Q+'!U7&lt;0,'CELKEM Q+'!Q7&lt;0),"-",'CELKEM Q+'!U7/'CELKEM Q+'!Q7-1),"-")</f>
        <v>5.9955244137192887E-2</v>
      </c>
      <c r="R7" s="108">
        <f>IFERROR(IF(OR('CELKEM Q+'!V7&lt;0,'CELKEM Q+'!R7&lt;0),"-",'CELKEM Q+'!V7/'CELKEM Q+'!R7-1),"-")</f>
        <v>0.13918717125226765</v>
      </c>
      <c r="S7" s="108">
        <f>IFERROR(IF(OR('CELKEM Q+'!W7&lt;0,'CELKEM Q+'!S7&lt;0),"-",'CELKEM Q+'!W7/'CELKEM Q+'!S7-1),"-")</f>
        <v>9.6145772988909917E-2</v>
      </c>
      <c r="T7" s="108">
        <f>IFERROR(IF(OR('CELKEM Q+'!X7&lt;0,'CELKEM Q+'!T7&lt;0),"-",'CELKEM Q+'!X7/'CELKEM Q+'!T7-1),"-")</f>
        <v>0.11057206830936228</v>
      </c>
    </row>
    <row r="8" spans="2:20" ht="11.8" hidden="1" customHeight="1" outlineLevel="1" x14ac:dyDescent="0.3">
      <c r="B8" s="55"/>
      <c r="C8" s="58" t="s">
        <v>143</v>
      </c>
      <c r="D8" s="55" t="s">
        <v>145</v>
      </c>
      <c r="E8" s="55"/>
      <c r="F8" s="56" t="s">
        <v>14</v>
      </c>
      <c r="G8" s="22">
        <f>IFERROR(IF(OR('CELKEM Q+'!K8&lt;0,'CELKEM Q+'!G8&lt;0),"-",'CELKEM Q+'!K8/'CELKEM Q+'!G8-1),"-")</f>
        <v>2.9222710099469751E-2</v>
      </c>
      <c r="H8" s="22">
        <f>IFERROR(IF(OR('CELKEM Q+'!L8&lt;0,'CELKEM Q+'!H8&lt;0),"-",'CELKEM Q+'!L8/'CELKEM Q+'!H8-1),"-")</f>
        <v>6.6517358832367757E-2</v>
      </c>
      <c r="I8" s="108">
        <f>IFERROR(IF(OR('CELKEM Q+'!M8&lt;0,'CELKEM Q+'!I8&lt;0),"-",'CELKEM Q+'!M8/'CELKEM Q+'!I8-1),"-")</f>
        <v>9.5379956362532381E-2</v>
      </c>
      <c r="J8" s="108">
        <f>IFERROR(IF(OR('CELKEM Q+'!N8&lt;0,'CELKEM Q+'!J8&lt;0),"-",'CELKEM Q+'!N8/'CELKEM Q+'!J8-1),"-")</f>
        <v>4.0067186106626851E-2</v>
      </c>
      <c r="K8" s="108">
        <f>IFERROR(IF(OR('CELKEM Q+'!O8&lt;0,'CELKEM Q+'!K8&lt;0),"-",'CELKEM Q+'!O8/'CELKEM Q+'!K8-1),"-")</f>
        <v>0.12846083258430396</v>
      </c>
      <c r="L8" s="108">
        <f>IFERROR(IF(OR('CELKEM Q+'!P8&lt;0,'CELKEM Q+'!L8&lt;0),"-",'CELKEM Q+'!P8/'CELKEM Q+'!L8-1),"-")</f>
        <v>9.9523190713432852E-2</v>
      </c>
      <c r="M8" s="108">
        <f>IFERROR(IF(OR('CELKEM Q+'!Q8&lt;0,'CELKEM Q+'!M8&lt;0),"-",'CELKEM Q+'!Q8/'CELKEM Q+'!M8-1),"-")</f>
        <v>9.3433654612850248E-2</v>
      </c>
      <c r="N8" s="108">
        <f>IFERROR(IF(OR('CELKEM Q+'!R8&lt;0,'CELKEM Q+'!N8&lt;0),"-",'CELKEM Q+'!R8/'CELKEM Q+'!N8-1),"-")</f>
        <v>0.10344819774132041</v>
      </c>
      <c r="O8" s="108">
        <f>IFERROR(IF(OR('CELKEM Q+'!S8&lt;0,'CELKEM Q+'!O8&lt;0),"-",'CELKEM Q+'!S8/'CELKEM Q+'!O8-1),"-")</f>
        <v>6.671560331944093E-2</v>
      </c>
      <c r="P8" s="108">
        <f>IFERROR(IF(OR('CELKEM Q+'!T8&lt;0,'CELKEM Q+'!P8&lt;0),"-",'CELKEM Q+'!T8/'CELKEM Q+'!P8-1),"-")</f>
        <v>5.6584666170319542E-2</v>
      </c>
      <c r="Q8" s="108">
        <f>IFERROR(IF(OR('CELKEM Q+'!U8&lt;0,'CELKEM Q+'!Q8&lt;0),"-",'CELKEM Q+'!U8/'CELKEM Q+'!Q8-1),"-")</f>
        <v>6.4161542016738959E-2</v>
      </c>
      <c r="R8" s="108">
        <f>IFERROR(IF(OR('CELKEM Q+'!V8&lt;0,'CELKEM Q+'!R8&lt;0),"-",'CELKEM Q+'!V8/'CELKEM Q+'!R8-1),"-")</f>
        <v>0.15238337324839479</v>
      </c>
      <c r="S8" s="108">
        <f>IFERROR(IF(OR('CELKEM Q+'!W8&lt;0,'CELKEM Q+'!S8&lt;0),"-",'CELKEM Q+'!W8/'CELKEM Q+'!S8-1),"-")</f>
        <v>9.4689533168462736E-2</v>
      </c>
      <c r="T8" s="108">
        <f>IFERROR(IF(OR('CELKEM Q+'!X8&lt;0,'CELKEM Q+'!T8&lt;0),"-",'CELKEM Q+'!X8/'CELKEM Q+'!T8-1),"-")</f>
        <v>0.10452899420748318</v>
      </c>
    </row>
    <row r="9" spans="2:20" ht="11.8" hidden="1" customHeight="1" outlineLevel="1" x14ac:dyDescent="0.3">
      <c r="B9" s="55"/>
      <c r="C9" s="58" t="s">
        <v>143</v>
      </c>
      <c r="D9" s="55" t="s">
        <v>146</v>
      </c>
      <c r="E9" s="55"/>
      <c r="F9" s="56" t="s">
        <v>14</v>
      </c>
      <c r="G9" s="22">
        <f>IFERROR(IF(OR('CELKEM Q+'!K9&lt;0,'CELKEM Q+'!G9&lt;0),"-",'CELKEM Q+'!K9/'CELKEM Q+'!G9-1),"-")</f>
        <v>2.6322027027307682E-2</v>
      </c>
      <c r="H9" s="22">
        <f>IFERROR(IF(OR('CELKEM Q+'!L9&lt;0,'CELKEM Q+'!H9&lt;0),"-",'CELKEM Q+'!L9/'CELKEM Q+'!H9-1),"-")</f>
        <v>-0.17601670731663144</v>
      </c>
      <c r="I9" s="108">
        <f>IFERROR(IF(OR('CELKEM Q+'!M9&lt;0,'CELKEM Q+'!I9&lt;0),"-",'CELKEM Q+'!M9/'CELKEM Q+'!I9-1),"-")</f>
        <v>0.17659279718639875</v>
      </c>
      <c r="J9" s="108">
        <f>IFERROR(IF(OR('CELKEM Q+'!N9&lt;0,'CELKEM Q+'!J9&lt;0),"-",'CELKEM Q+'!N9/'CELKEM Q+'!J9-1),"-")</f>
        <v>5.4289098796328039E-2</v>
      </c>
      <c r="K9" s="108">
        <f>IFERROR(IF(OR('CELKEM Q+'!O9&lt;0,'CELKEM Q+'!K9&lt;0),"-",'CELKEM Q+'!O9/'CELKEM Q+'!K9-1),"-")</f>
        <v>0.45224169727996921</v>
      </c>
      <c r="L9" s="108">
        <f>IFERROR(IF(OR('CELKEM Q+'!P9&lt;0,'CELKEM Q+'!L9&lt;0),"-",'CELKEM Q+'!P9/'CELKEM Q+'!L9-1),"-")</f>
        <v>0.53360360825696995</v>
      </c>
      <c r="M9" s="108">
        <f>IFERROR(IF(OR('CELKEM Q+'!Q9&lt;0,'CELKEM Q+'!M9&lt;0),"-",'CELKEM Q+'!Q9/'CELKEM Q+'!M9-1),"-")</f>
        <v>-0.11767019003052015</v>
      </c>
      <c r="N9" s="108">
        <f>IFERROR(IF(OR('CELKEM Q+'!R9&lt;0,'CELKEM Q+'!N9&lt;0),"-",'CELKEM Q+'!R9/'CELKEM Q+'!N9-1),"-")</f>
        <v>0.10189461606828742</v>
      </c>
      <c r="O9" s="108">
        <f>IFERROR(IF(OR('CELKEM Q+'!S9&lt;0,'CELKEM Q+'!O9&lt;0),"-",'CELKEM Q+'!S9/'CELKEM Q+'!O9-1),"-")</f>
        <v>-0.15414157824485863</v>
      </c>
      <c r="P9" s="108">
        <f>IFERROR(IF(OR('CELKEM Q+'!T9&lt;0,'CELKEM Q+'!P9&lt;0),"-",'CELKEM Q+'!T9/'CELKEM Q+'!P9-1),"-")</f>
        <v>-4.6468718879442372E-2</v>
      </c>
      <c r="Q9" s="108">
        <f>IFERROR(IF(OR('CELKEM Q+'!U9&lt;0,'CELKEM Q+'!Q9&lt;0),"-",'CELKEM Q+'!U9/'CELKEM Q+'!Q9-1),"-")</f>
        <v>0.18373281926282248</v>
      </c>
      <c r="R9" s="108">
        <f>IFERROR(IF(OR('CELKEM Q+'!V9&lt;0,'CELKEM Q+'!R9&lt;0),"-",'CELKEM Q+'!V9/'CELKEM Q+'!R9-1),"-")</f>
        <v>-8.3863150542513032E-2</v>
      </c>
      <c r="S9" s="108">
        <f>IFERROR(IF(OR('CELKEM Q+'!W9&lt;0,'CELKEM Q+'!S9&lt;0),"-",'CELKEM Q+'!W9/'CELKEM Q+'!S9-1),"-")</f>
        <v>0.18174278950815914</v>
      </c>
      <c r="T9" s="108">
        <f>IFERROR(IF(OR('CELKEM Q+'!X9&lt;0,'CELKEM Q+'!T9&lt;0),"-",'CELKEM Q+'!X9/'CELKEM Q+'!T9-1),"-")</f>
        <v>0.1709583162015107</v>
      </c>
    </row>
    <row r="10" spans="2:20" ht="11.8" customHeight="1" collapsed="1" x14ac:dyDescent="0.3">
      <c r="B10" s="23"/>
      <c r="C10" s="23" t="s">
        <v>147</v>
      </c>
      <c r="D10" s="23"/>
      <c r="E10" s="23"/>
      <c r="F10" s="56" t="s">
        <v>14</v>
      </c>
      <c r="G10" s="22">
        <f>IFERROR(IF(OR('CELKEM Q+'!K10&lt;0,'CELKEM Q+'!G10&lt;0),"-",'CELKEM Q+'!K10/'CELKEM Q+'!G10-1),"-")</f>
        <v>2.7875303626345049E-2</v>
      </c>
      <c r="H10" s="22">
        <f>IFERROR(IF(OR('CELKEM Q+'!L10&lt;0,'CELKEM Q+'!H10&lt;0),"-",'CELKEM Q+'!L10/'CELKEM Q+'!H10-1),"-")</f>
        <v>5.0006648097326689E-2</v>
      </c>
      <c r="I10" s="108">
        <f>IFERROR(IF(OR('CELKEM Q+'!M10&lt;0,'CELKEM Q+'!I10&lt;0),"-",'CELKEM Q+'!M10/'CELKEM Q+'!I10-1),"-")</f>
        <v>9.9170445945825358E-2</v>
      </c>
      <c r="J10" s="108">
        <f>IFERROR(IF(OR('CELKEM Q+'!N10&lt;0,'CELKEM Q+'!J10&lt;0),"-",'CELKEM Q+'!N10/'CELKEM Q+'!J10-1),"-")</f>
        <v>4.8592797830297574E-2</v>
      </c>
      <c r="K10" s="108">
        <f>IFERROR(IF(OR('CELKEM Q+'!O10&lt;0,'CELKEM Q+'!K10&lt;0),"-",'CELKEM Q+'!O10/'CELKEM Q+'!K10-1),"-")</f>
        <v>0.11533745504826709</v>
      </c>
      <c r="L10" s="108">
        <f>IFERROR(IF(OR('CELKEM Q+'!P10&lt;0,'CELKEM Q+'!L10&lt;0),"-",'CELKEM Q+'!P10/'CELKEM Q+'!L10-1),"-")</f>
        <v>0.10499981149087301</v>
      </c>
      <c r="M10" s="108">
        <f>IFERROR(IF(OR('CELKEM Q+'!Q10&lt;0,'CELKEM Q+'!M10&lt;0),"-",'CELKEM Q+'!Q10/'CELKEM Q+'!M10-1),"-")</f>
        <v>9.2917868811966953E-2</v>
      </c>
      <c r="N10" s="108">
        <f>IFERROR(IF(OR('CELKEM Q+'!R10&lt;0,'CELKEM Q+'!N10&lt;0),"-",'CELKEM Q+'!R10/'CELKEM Q+'!N10-1),"-")</f>
        <v>0.10779826578380547</v>
      </c>
      <c r="O10" s="108">
        <f>IFERROR(IF(OR('CELKEM Q+'!S10&lt;0,'CELKEM Q+'!O10&lt;0),"-",'CELKEM Q+'!S10/'CELKEM Q+'!O10-1),"-")</f>
        <v>5.716902778337718E-2</v>
      </c>
      <c r="P10" s="108">
        <f>IFERROR(IF(OR('CELKEM Q+'!T10&lt;0,'CELKEM Q+'!P10&lt;0),"-",'CELKEM Q+'!T10/'CELKEM Q+'!P10-1),"-")</f>
        <v>4.7384602309898938E-2</v>
      </c>
      <c r="Q10" s="108">
        <f>IFERROR(IF(OR('CELKEM Q+'!U10&lt;0,'CELKEM Q+'!Q10&lt;0),"-",'CELKEM Q+'!U10/'CELKEM Q+'!Q10-1),"-")</f>
        <v>5.7147859904526976E-2</v>
      </c>
      <c r="R10" s="108">
        <f>IFERROR(IF(OR('CELKEM Q+'!V10&lt;0,'CELKEM Q+'!R10&lt;0),"-",'CELKEM Q+'!V10/'CELKEM Q+'!R10-1),"-")</f>
        <v>7.2119677013285033E-2</v>
      </c>
      <c r="S10" s="108">
        <f>IFERROR(IF(OR('CELKEM Q+'!W10&lt;0,'CELKEM Q+'!S10&lt;0),"-",'CELKEM Q+'!W10/'CELKEM Q+'!S10-1),"-")</f>
        <v>8.1175916671696102E-2</v>
      </c>
      <c r="T10" s="108">
        <f>IFERROR(IF(OR('CELKEM Q+'!X10&lt;0,'CELKEM Q+'!T10&lt;0),"-",'CELKEM Q+'!X10/'CELKEM Q+'!T10-1),"-")</f>
        <v>9.120235600813098E-2</v>
      </c>
    </row>
    <row r="11" spans="2:20" ht="11.8" hidden="1" customHeight="1" outlineLevel="2" x14ac:dyDescent="0.3">
      <c r="B11" s="23"/>
      <c r="C11" s="55"/>
      <c r="D11" s="58" t="s">
        <v>143</v>
      </c>
      <c r="E11" s="55" t="s">
        <v>144</v>
      </c>
      <c r="F11" s="56" t="s">
        <v>14</v>
      </c>
      <c r="G11" s="22">
        <f>IFERROR(IF(OR('CELKEM Q+'!K11&lt;0,'CELKEM Q+'!G11&lt;0),"-",'CELKEM Q+'!K11/'CELKEM Q+'!G11-1),"-")</f>
        <v>3.2932888034578056E-2</v>
      </c>
      <c r="H11" s="22">
        <f>IFERROR(IF(OR('CELKEM Q+'!L11&lt;0,'CELKEM Q+'!H11&lt;0),"-",'CELKEM Q+'!L11/'CELKEM Q+'!H11-1),"-")</f>
        <v>3.9519523758912323E-2</v>
      </c>
      <c r="I11" s="108">
        <f>IFERROR(IF(OR('CELKEM Q+'!M11&lt;0,'CELKEM Q+'!I11&lt;0),"-",'CELKEM Q+'!M11/'CELKEM Q+'!I11-1),"-")</f>
        <v>7.271031167385833E-2</v>
      </c>
      <c r="J11" s="108">
        <f>IFERROR(IF(OR('CELKEM Q+'!N11&lt;0,'CELKEM Q+'!J11&lt;0),"-",'CELKEM Q+'!N11/'CELKEM Q+'!J11-1),"-")</f>
        <v>3.6130713254358904E-2</v>
      </c>
      <c r="K11" s="108">
        <f>IFERROR(IF(OR('CELKEM Q+'!O11&lt;0,'CELKEM Q+'!K11&lt;0),"-",'CELKEM Q+'!O11/'CELKEM Q+'!K11-1),"-")</f>
        <v>9.5492593324498776E-2</v>
      </c>
      <c r="L11" s="108">
        <f>IFERROR(IF(OR('CELKEM Q+'!P11&lt;0,'CELKEM Q+'!L11&lt;0),"-",'CELKEM Q+'!P11/'CELKEM Q+'!L11-1),"-")</f>
        <v>8.6613007638456807E-2</v>
      </c>
      <c r="M11" s="108">
        <f>IFERROR(IF(OR('CELKEM Q+'!Q11&lt;0,'CELKEM Q+'!M11&lt;0),"-",'CELKEM Q+'!Q11/'CELKEM Q+'!M11-1),"-")</f>
        <v>9.9973106362207131E-2</v>
      </c>
      <c r="N11" s="108">
        <f>IFERROR(IF(OR('CELKEM Q+'!R11&lt;0,'CELKEM Q+'!N11&lt;0),"-",'CELKEM Q+'!R11/'CELKEM Q+'!N11-1),"-")</f>
        <v>0.10088643600821001</v>
      </c>
      <c r="O11" s="108">
        <f>IFERROR(IF(OR('CELKEM Q+'!S11&lt;0,'CELKEM Q+'!O11&lt;0),"-",'CELKEM Q+'!S11/'CELKEM Q+'!O11-1),"-")</f>
        <v>5.0993899578398949E-2</v>
      </c>
      <c r="P11" s="108">
        <f>IFERROR(IF(OR('CELKEM Q+'!T11&lt;0,'CELKEM Q+'!P11&lt;0),"-",'CELKEM Q+'!T11/'CELKEM Q+'!P11-1),"-")</f>
        <v>4.489867637270839E-2</v>
      </c>
      <c r="Q11" s="108">
        <f>IFERROR(IF(OR('CELKEM Q+'!U11&lt;0,'CELKEM Q+'!Q11&lt;0),"-",'CELKEM Q+'!U11/'CELKEM Q+'!Q11-1),"-")</f>
        <v>5.1364339566309036E-2</v>
      </c>
      <c r="R11" s="108">
        <f>IFERROR(IF(OR('CELKEM Q+'!V11&lt;0,'CELKEM Q+'!R11&lt;0),"-",'CELKEM Q+'!V11/'CELKEM Q+'!R11-1),"-")</f>
        <v>5.0754209116410376E-2</v>
      </c>
      <c r="S11" s="108">
        <f>IFERROR(IF(OR('CELKEM Q+'!W11&lt;0,'CELKEM Q+'!S11&lt;0),"-",'CELKEM Q+'!W11/'CELKEM Q+'!S11-1),"-")</f>
        <v>7.7613223171320245E-2</v>
      </c>
      <c r="T11" s="108">
        <f>IFERROR(IF(OR('CELKEM Q+'!X11&lt;0,'CELKEM Q+'!T11&lt;0),"-",'CELKEM Q+'!X11/'CELKEM Q+'!T11-1),"-")</f>
        <v>8.6352837264112026E-2</v>
      </c>
    </row>
    <row r="12" spans="2:20" ht="11.8" hidden="1" customHeight="1" outlineLevel="1" x14ac:dyDescent="0.3">
      <c r="B12" s="23"/>
      <c r="C12" s="58" t="s">
        <v>143</v>
      </c>
      <c r="D12" s="55" t="s">
        <v>145</v>
      </c>
      <c r="E12" s="55"/>
      <c r="F12" s="56" t="s">
        <v>14</v>
      </c>
      <c r="G12" s="22">
        <f>IFERROR(IF(OR('CELKEM Q+'!K12&lt;0,'CELKEM Q+'!G12&lt;0),"-",'CELKEM Q+'!K12/'CELKEM Q+'!G12-1),"-")</f>
        <v>2.9268618408194502E-2</v>
      </c>
      <c r="H12" s="22">
        <f>IFERROR(IF(OR('CELKEM Q+'!L12&lt;0,'CELKEM Q+'!H12&lt;0),"-",'CELKEM Q+'!L12/'CELKEM Q+'!H12-1),"-")</f>
        <v>5.6265152442183108E-2</v>
      </c>
      <c r="I12" s="108">
        <f>IFERROR(IF(OR('CELKEM Q+'!M12&lt;0,'CELKEM Q+'!I12&lt;0),"-",'CELKEM Q+'!M12/'CELKEM Q+'!I12-1),"-")</f>
        <v>9.6911599551357197E-2</v>
      </c>
      <c r="J12" s="108">
        <f>IFERROR(IF(OR('CELKEM Q+'!N12&lt;0,'CELKEM Q+'!J12&lt;0),"-",'CELKEM Q+'!N12/'CELKEM Q+'!J12-1),"-")</f>
        <v>4.809803300650195E-2</v>
      </c>
      <c r="K12" s="108">
        <f>IFERROR(IF(OR('CELKEM Q+'!O12&lt;0,'CELKEM Q+'!K12&lt;0),"-",'CELKEM Q+'!O12/'CELKEM Q+'!K12-1),"-")</f>
        <v>0.11390550089913587</v>
      </c>
      <c r="L12" s="108">
        <f>IFERROR(IF(OR('CELKEM Q+'!P12&lt;0,'CELKEM Q+'!L12&lt;0),"-",'CELKEM Q+'!P12/'CELKEM Q+'!L12-1),"-")</f>
        <v>9.6560690240219405E-2</v>
      </c>
      <c r="M12" s="108">
        <f>IFERROR(IF(OR('CELKEM Q+'!Q12&lt;0,'CELKEM Q+'!M12&lt;0),"-",'CELKEM Q+'!Q12/'CELKEM Q+'!M12-1),"-")</f>
        <v>9.7431570820694757E-2</v>
      </c>
      <c r="N12" s="108">
        <f>IFERROR(IF(OR('CELKEM Q+'!R12&lt;0,'CELKEM Q+'!N12&lt;0),"-",'CELKEM Q+'!R12/'CELKEM Q+'!N12-1),"-")</f>
        <v>0.10576264888443188</v>
      </c>
      <c r="O12" s="108">
        <f>IFERROR(IF(OR('CELKEM Q+'!S12&lt;0,'CELKEM Q+'!O12&lt;0),"-",'CELKEM Q+'!S12/'CELKEM Q+'!O12-1),"-")</f>
        <v>6.0537542756310847E-2</v>
      </c>
      <c r="P12" s="108">
        <f>IFERROR(IF(OR('CELKEM Q+'!T12&lt;0,'CELKEM Q+'!P12&lt;0),"-",'CELKEM Q+'!T12/'CELKEM Q+'!P12-1),"-")</f>
        <v>5.1493605085535465E-2</v>
      </c>
      <c r="Q12" s="108">
        <f>IFERROR(IF(OR('CELKEM Q+'!U12&lt;0,'CELKEM Q+'!Q12&lt;0),"-",'CELKEM Q+'!U12/'CELKEM Q+'!Q12-1),"-")</f>
        <v>5.5262026014395449E-2</v>
      </c>
      <c r="R12" s="108">
        <f>IFERROR(IF(OR('CELKEM Q+'!V12&lt;0,'CELKEM Q+'!R12&lt;0),"-",'CELKEM Q+'!V12/'CELKEM Q+'!R12-1),"-")</f>
        <v>7.5846561644930865E-2</v>
      </c>
      <c r="S12" s="108">
        <f>IFERROR(IF(OR('CELKEM Q+'!W12&lt;0,'CELKEM Q+'!S12&lt;0),"-",'CELKEM Q+'!W12/'CELKEM Q+'!S12-1),"-")</f>
        <v>7.8804707610316438E-2</v>
      </c>
      <c r="T12" s="108">
        <f>IFERROR(IF(OR('CELKEM Q+'!X12&lt;0,'CELKEM Q+'!T12&lt;0),"-",'CELKEM Q+'!X12/'CELKEM Q+'!T12-1),"-")</f>
        <v>8.8449485255617466E-2</v>
      </c>
    </row>
    <row r="13" spans="2:20" ht="11.8" hidden="1" customHeight="1" outlineLevel="1" x14ac:dyDescent="0.3">
      <c r="B13" s="23"/>
      <c r="C13" s="58" t="s">
        <v>143</v>
      </c>
      <c r="D13" s="55" t="s">
        <v>146</v>
      </c>
      <c r="E13" s="55"/>
      <c r="F13" s="56" t="s">
        <v>14</v>
      </c>
      <c r="G13" s="22">
        <f>IFERROR(IF(OR('CELKEM Q+'!K13&lt;0,'CELKEM Q+'!G13&lt;0),"-",'CELKEM Q+'!K13/'CELKEM Q+'!G13-1),"-")</f>
        <v>-2.8636783253669251E-2</v>
      </c>
      <c r="H13" s="22">
        <f>IFERROR(IF(OR('CELKEM Q+'!L13&lt;0,'CELKEM Q+'!H13&lt;0),"-",'CELKEM Q+'!L13/'CELKEM Q+'!H13-1),"-")</f>
        <v>-0.20641891137697943</v>
      </c>
      <c r="I13" s="108">
        <f>IFERROR(IF(OR('CELKEM Q+'!M13&lt;0,'CELKEM Q+'!I13&lt;0),"-",'CELKEM Q+'!M13/'CELKEM Q+'!I13-1),"-")</f>
        <v>0.18214692246992192</v>
      </c>
      <c r="J13" s="108">
        <f>IFERROR(IF(OR('CELKEM Q+'!N13&lt;0,'CELKEM Q+'!J13&lt;0),"-",'CELKEM Q+'!N13/'CELKEM Q+'!J13-1),"-")</f>
        <v>6.7125880792735515E-2</v>
      </c>
      <c r="K13" s="108">
        <f>IFERROR(IF(OR('CELKEM Q+'!O13&lt;0,'CELKEM Q+'!K13&lt;0),"-",'CELKEM Q+'!O13/'CELKEM Q+'!K13-1),"-")</f>
        <v>0.17687898527291712</v>
      </c>
      <c r="L13" s="108">
        <f>IFERROR(IF(OR('CELKEM Q+'!P13&lt;0,'CELKEM Q+'!L13&lt;0),"-",'CELKEM Q+'!P13/'CELKEM Q+'!L13-1),"-")</f>
        <v>0.56522419289350934</v>
      </c>
      <c r="M13" s="108">
        <f>IFERROR(IF(OR('CELKEM Q+'!Q13&lt;0,'CELKEM Q+'!M13&lt;0),"-",'CELKEM Q+'!Q13/'CELKEM Q+'!M13-1),"-")</f>
        <v>-6.0933493819051998E-2</v>
      </c>
      <c r="N13" s="108">
        <f>IFERROR(IF(OR('CELKEM Q+'!R13&lt;0,'CELKEM Q+'!N13&lt;0),"-",'CELKEM Q+'!R13/'CELKEM Q+'!N13-1),"-")</f>
        <v>0.18268952889761469</v>
      </c>
      <c r="O13" s="108">
        <f>IFERROR(IF(OR('CELKEM Q+'!S13&lt;0,'CELKEM Q+'!O13&lt;0),"-",'CELKEM Q+'!S13/'CELKEM Q+'!O13-1),"-")</f>
        <v>-7.9854202391534734E-2</v>
      </c>
      <c r="P13" s="108">
        <f>IFERROR(IF(OR('CELKEM Q+'!T13&lt;0,'CELKEM Q+'!P13&lt;0),"-",'CELKEM Q+'!T13/'CELKEM Q+'!P13-1),"-")</f>
        <v>-0.10960285369087286</v>
      </c>
      <c r="Q13" s="108">
        <f>IFERROR(IF(OR('CELKEM Q+'!U13&lt;0,'CELKEM Q+'!Q13&lt;0),"-",'CELKEM Q+'!U13/'CELKEM Q+'!Q13-1),"-")</f>
        <v>0.13226741347959581</v>
      </c>
      <c r="R13" s="108">
        <f>IFERROR(IF(OR('CELKEM Q+'!V13&lt;0,'CELKEM Q+'!R13&lt;0),"-",'CELKEM Q+'!V13/'CELKEM Q+'!R13-1),"-")</f>
        <v>-5.6075657842407756E-2</v>
      </c>
      <c r="S13" s="108">
        <f>IFERROR(IF(OR('CELKEM Q+'!W13&lt;0,'CELKEM Q+'!S13&lt;0),"-",'CELKEM Q+'!W13/'CELKEM Q+'!S13-1),"-")</f>
        <v>0.19234780056388701</v>
      </c>
      <c r="T13" s="108">
        <f>IFERROR(IF(OR('CELKEM Q+'!X13&lt;0,'CELKEM Q+'!T13&lt;0),"-",'CELKEM Q+'!X13/'CELKEM Q+'!T13-1),"-")</f>
        <v>0.21540682291331059</v>
      </c>
    </row>
    <row r="14" spans="2:20" ht="11.8" customHeight="1" collapsed="1" x14ac:dyDescent="0.3">
      <c r="B14" s="23"/>
      <c r="C14" s="23" t="s">
        <v>148</v>
      </c>
      <c r="D14" s="23"/>
      <c r="E14" s="23"/>
      <c r="F14" s="56" t="s">
        <v>14</v>
      </c>
      <c r="G14" s="22">
        <f>IFERROR(IF(OR('CELKEM Q+'!K14&lt;0,'CELKEM Q+'!G14&lt;0),"-",'CELKEM Q+'!K14/'CELKEM Q+'!G14-1),"-")</f>
        <v>-5.0860782978326746E-2</v>
      </c>
      <c r="H14" s="22">
        <f>IFERROR(IF(OR('CELKEM Q+'!L14&lt;0,'CELKEM Q+'!H14&lt;0),"-",'CELKEM Q+'!L14/'CELKEM Q+'!H14-1),"-")</f>
        <v>0.32551582453947825</v>
      </c>
      <c r="I14" s="108">
        <f>IFERROR(IF(OR('CELKEM Q+'!M14&lt;0,'CELKEM Q+'!I14&lt;0),"-",'CELKEM Q+'!M14/'CELKEM Q+'!I14-1),"-")</f>
        <v>0.10689991880424365</v>
      </c>
      <c r="J14" s="108">
        <f>IFERROR(IF(OR('CELKEM Q+'!N14&lt;0,'CELKEM Q+'!J14&lt;0),"-",'CELKEM Q+'!N14/'CELKEM Q+'!J14-1),"-")</f>
        <v>0.15242591889142054</v>
      </c>
      <c r="K14" s="108">
        <f>IFERROR(IF(OR('CELKEM Q+'!O14&lt;0,'CELKEM Q+'!K14&lt;0),"-",'CELKEM Q+'!O14/'CELKEM Q+'!K14-1),"-")</f>
        <v>0.25435600927364721</v>
      </c>
      <c r="L14" s="108">
        <f>IFERROR(IF(OR('CELKEM Q+'!P14&lt;0,'CELKEM Q+'!L14&lt;0),"-",'CELKEM Q+'!P14/'CELKEM Q+'!L14-1),"-")</f>
        <v>4.5856837097506098E-2</v>
      </c>
      <c r="M14" s="108">
        <f>IFERROR(IF(OR('CELKEM Q+'!Q14&lt;0,'CELKEM Q+'!M14&lt;0),"-",'CELKEM Q+'!Q14/'CELKEM Q+'!M14-1),"-")</f>
        <v>8.8691932725759148E-2</v>
      </c>
      <c r="N14" s="108">
        <f>IFERROR(IF(OR('CELKEM Q+'!R14&lt;0,'CELKEM Q+'!N14&lt;0),"-",'CELKEM Q+'!R14/'CELKEM Q+'!N14-1),"-")</f>
        <v>4.7205918541443515E-2</v>
      </c>
      <c r="O14" s="108">
        <f>IFERROR(IF(OR('CELKEM Q+'!S14&lt;0,'CELKEM Q+'!O14&lt;0),"-",'CELKEM Q+'!S14/'CELKEM Q+'!O14-1),"-")</f>
        <v>-8.0379956543574438E-2</v>
      </c>
      <c r="P14" s="108">
        <f>IFERROR(IF(OR('CELKEM Q+'!T14&lt;0,'CELKEM Q+'!P14&lt;0),"-",'CELKEM Q+'!T14/'CELKEM Q+'!P14-1),"-")</f>
        <v>-0.12298781221455823</v>
      </c>
      <c r="Q14" s="108">
        <f>IFERROR(IF(OR('CELKEM Q+'!U14&lt;0,'CELKEM Q+'!Q14&lt;0),"-",'CELKEM Q+'!U14/'CELKEM Q+'!Q14-1),"-")</f>
        <v>1.4366253908275839E-2</v>
      </c>
      <c r="R14" s="108">
        <f>IFERROR(IF(OR('CELKEM Q+'!V14&lt;0,'CELKEM Q+'!R14&lt;0),"-",'CELKEM Q+'!V14/'CELKEM Q+'!R14-1),"-")</f>
        <v>4.4634279028862744E-2</v>
      </c>
      <c r="S14" s="108">
        <f>IFERROR(IF(OR('CELKEM Q+'!W14&lt;0,'CELKEM Q+'!S14&lt;0),"-",'CELKEM Q+'!W14/'CELKEM Q+'!S14-1),"-")</f>
        <v>8.8620209238232661E-2</v>
      </c>
      <c r="T14" s="108">
        <f>IFERROR(IF(OR('CELKEM Q+'!X14&lt;0,'CELKEM Q+'!T14&lt;0),"-",'CELKEM Q+'!X14/'CELKEM Q+'!T14-1),"-")</f>
        <v>0.14661844974011351</v>
      </c>
    </row>
    <row r="15" spans="2:20" ht="11.8" hidden="1" customHeight="1" outlineLevel="2" x14ac:dyDescent="0.3">
      <c r="B15" s="23"/>
      <c r="C15" s="55"/>
      <c r="D15" s="58" t="s">
        <v>143</v>
      </c>
      <c r="E15" s="55" t="s">
        <v>144</v>
      </c>
      <c r="F15" s="56" t="s">
        <v>14</v>
      </c>
      <c r="G15" s="22">
        <f>IFERROR(IF(OR('CELKEM Q+'!K15&lt;0,'CELKEM Q+'!G15&lt;0),"-",'CELKEM Q+'!K15/'CELKEM Q+'!G15-1),"-")</f>
        <v>-1.4401814486052156E-2</v>
      </c>
      <c r="H15" s="22">
        <f>IFERROR(IF(OR('CELKEM Q+'!L15&lt;0,'CELKEM Q+'!H15&lt;0),"-",'CELKEM Q+'!L15/'CELKEM Q+'!H15-1),"-")</f>
        <v>0.15438934713964581</v>
      </c>
      <c r="I15" s="108">
        <f>IFERROR(IF(OR('CELKEM Q+'!M15&lt;0,'CELKEM Q+'!I15&lt;0),"-",'CELKEM Q+'!M15/'CELKEM Q+'!I15-1),"-")</f>
        <v>2.1102148052854597E-2</v>
      </c>
      <c r="J15" s="108">
        <f>IFERROR(IF(OR('CELKEM Q+'!N15&lt;0,'CELKEM Q+'!J15&lt;0),"-",'CELKEM Q+'!N15/'CELKEM Q+'!J15-1),"-")</f>
        <v>6.5442620438741939E-2</v>
      </c>
      <c r="K15" s="108">
        <f>IFERROR(IF(OR('CELKEM Q+'!O15&lt;0,'CELKEM Q+'!K15&lt;0),"-",'CELKEM Q+'!O15/'CELKEM Q+'!K15-1),"-")</f>
        <v>0.20309195049362994</v>
      </c>
      <c r="L15" s="108">
        <f>IFERROR(IF(OR('CELKEM Q+'!P15&lt;0,'CELKEM Q+'!L15&lt;0),"-",'CELKEM Q+'!P15/'CELKEM Q+'!L15-1),"-")</f>
        <v>0.17513357890654269</v>
      </c>
      <c r="M15" s="108">
        <f>IFERROR(IF(OR('CELKEM Q+'!Q15&lt;0,'CELKEM Q+'!M15&lt;0),"-",'CELKEM Q+'!Q15/'CELKEM Q+'!M15-1),"-")</f>
        <v>0.17706429502940479</v>
      </c>
      <c r="N15" s="108">
        <f>IFERROR(IF(OR('CELKEM Q+'!R15&lt;0,'CELKEM Q+'!N15&lt;0),"-",'CELKEM Q+'!R15/'CELKEM Q+'!N15-1),"-")</f>
        <v>0.15244019820350285</v>
      </c>
      <c r="O15" s="108">
        <f>IFERROR(IF(OR('CELKEM Q+'!S15&lt;0,'CELKEM Q+'!O15&lt;0),"-",'CELKEM Q+'!S15/'CELKEM Q+'!O15-1),"-")</f>
        <v>-0.11509687176889016</v>
      </c>
      <c r="P15" s="108">
        <f>IFERROR(IF(OR('CELKEM Q+'!T15&lt;0,'CELKEM Q+'!P15&lt;0),"-",'CELKEM Q+'!T15/'CELKEM Q+'!P15-1),"-")</f>
        <v>-0.14018298147987751</v>
      </c>
      <c r="Q15" s="108">
        <f>IFERROR(IF(OR('CELKEM Q+'!U15&lt;0,'CELKEM Q+'!Q15&lt;0),"-",'CELKEM Q+'!U15/'CELKEM Q+'!Q15-1),"-")</f>
        <v>-2.6639262079529713E-2</v>
      </c>
      <c r="R15" s="108">
        <f>IFERROR(IF(OR('CELKEM Q+'!V15&lt;0,'CELKEM Q+'!R15&lt;0),"-",'CELKEM Q+'!V15/'CELKEM Q+'!R15-1),"-")</f>
        <v>1.9814299197277618E-2</v>
      </c>
      <c r="S15" s="108">
        <f>IFERROR(IF(OR('CELKEM Q+'!W15&lt;0,'CELKEM Q+'!S15&lt;0),"-",'CELKEM Q+'!W15/'CELKEM Q+'!S15-1),"-")</f>
        <v>0.10324044609644045</v>
      </c>
      <c r="T15" s="108">
        <f>IFERROR(IF(OR('CELKEM Q+'!X15&lt;0,'CELKEM Q+'!T15&lt;0),"-",'CELKEM Q+'!X15/'CELKEM Q+'!T15-1),"-")</f>
        <v>0.17076461749206762</v>
      </c>
    </row>
    <row r="16" spans="2:20" ht="11.8" hidden="1" customHeight="1" outlineLevel="1" x14ac:dyDescent="0.3">
      <c r="B16" s="23"/>
      <c r="C16" s="58" t="s">
        <v>143</v>
      </c>
      <c r="D16" s="55" t="s">
        <v>145</v>
      </c>
      <c r="E16" s="55"/>
      <c r="F16" s="56" t="s">
        <v>14</v>
      </c>
      <c r="G16" s="22">
        <f>IFERROR(IF(OR('CELKEM Q+'!K16&lt;0,'CELKEM Q+'!G16&lt;0),"-",'CELKEM Q+'!K16/'CELKEM Q+'!G16-1),"-")</f>
        <v>-5.4487199508342798E-2</v>
      </c>
      <c r="H16" s="22">
        <f>IFERROR(IF(OR('CELKEM Q+'!L16&lt;0,'CELKEM Q+'!H16&lt;0),"-",'CELKEM Q+'!L16/'CELKEM Q+'!H16-1),"-")</f>
        <v>0.3359338612985987</v>
      </c>
      <c r="I16" s="108">
        <f>IFERROR(IF(OR('CELKEM Q+'!M16&lt;0,'CELKEM Q+'!I16&lt;0),"-",'CELKEM Q+'!M16/'CELKEM Q+'!I16-1),"-")</f>
        <v>8.3347927598456328E-2</v>
      </c>
      <c r="J16" s="108">
        <f>IFERROR(IF(OR('CELKEM Q+'!N16&lt;0,'CELKEM Q+'!J16&lt;0),"-",'CELKEM Q+'!N16/'CELKEM Q+'!J16-1),"-")</f>
        <v>0.11139955281421998</v>
      </c>
      <c r="K16" s="108">
        <f>IFERROR(IF(OR('CELKEM Q+'!O16&lt;0,'CELKEM Q+'!K16&lt;0),"-",'CELKEM Q+'!O16/'CELKEM Q+'!K16-1),"-")</f>
        <v>0.2599307434692173</v>
      </c>
      <c r="L16" s="108">
        <f>IFERROR(IF(OR('CELKEM Q+'!P16&lt;0,'CELKEM Q+'!L16&lt;0),"-",'CELKEM Q+'!P16/'CELKEM Q+'!L16-1),"-")</f>
        <v>3.2471657486523586E-2</v>
      </c>
      <c r="M16" s="108">
        <f>IFERROR(IF(OR('CELKEM Q+'!Q16&lt;0,'CELKEM Q+'!M16&lt;0),"-",'CELKEM Q+'!Q16/'CELKEM Q+'!M16-1),"-")</f>
        <v>0.11018723147621068</v>
      </c>
      <c r="N16" s="108">
        <f>IFERROR(IF(OR('CELKEM Q+'!R16&lt;0,'CELKEM Q+'!N16&lt;0),"-",'CELKEM Q+'!R16/'CELKEM Q+'!N16-1),"-")</f>
        <v>6.0968103928194184E-2</v>
      </c>
      <c r="O16" s="108">
        <f>IFERROR(IF(OR('CELKEM Q+'!S16&lt;0,'CELKEM Q+'!O16&lt;0),"-",'CELKEM Q+'!S16/'CELKEM Q+'!O16-1),"-")</f>
        <v>-6.836541195316026E-2</v>
      </c>
      <c r="P16" s="108">
        <f>IFERROR(IF(OR('CELKEM Q+'!T16&lt;0,'CELKEM Q+'!P16&lt;0),"-",'CELKEM Q+'!T16/'CELKEM Q+'!P16-1),"-")</f>
        <v>-0.12117393596211301</v>
      </c>
      <c r="Q16" s="108">
        <f>IFERROR(IF(OR('CELKEM Q+'!U16&lt;0,'CELKEM Q+'!Q16&lt;0),"-",'CELKEM Q+'!U16/'CELKEM Q+'!Q16-1),"-")</f>
        <v>1.2103632201825087E-2</v>
      </c>
      <c r="R16" s="108">
        <f>IFERROR(IF(OR('CELKEM Q+'!V16&lt;0,'CELKEM Q+'!R16&lt;0),"-",'CELKEM Q+'!V16/'CELKEM Q+'!R16-1),"-")</f>
        <v>7.1456481885026069E-2</v>
      </c>
      <c r="S16" s="108">
        <f>IFERROR(IF(OR('CELKEM Q+'!W16&lt;0,'CELKEM Q+'!S16&lt;0),"-",'CELKEM Q+'!W16/'CELKEM Q+'!S16-1),"-")</f>
        <v>7.3062310732596503E-2</v>
      </c>
      <c r="T16" s="108">
        <f>IFERROR(IF(OR('CELKEM Q+'!X16&lt;0,'CELKEM Q+'!T16&lt;0),"-",'CELKEM Q+'!X16/'CELKEM Q+'!T16-1),"-")</f>
        <v>0.16036461869279539</v>
      </c>
    </row>
    <row r="17" spans="2:20" ht="11.8" hidden="1" customHeight="1" outlineLevel="1" x14ac:dyDescent="0.3">
      <c r="B17" s="23"/>
      <c r="C17" s="58" t="s">
        <v>143</v>
      </c>
      <c r="D17" s="55" t="s">
        <v>146</v>
      </c>
      <c r="E17" s="55"/>
      <c r="F17" s="56" t="s">
        <v>14</v>
      </c>
      <c r="G17" s="22">
        <f>IFERROR(IF(OR('CELKEM Q+'!K17&lt;0,'CELKEM Q+'!G17&lt;0),"-",'CELKEM Q+'!K17/'CELKEM Q+'!G17-1),"-")</f>
        <v>0.18398305521122738</v>
      </c>
      <c r="H17" s="22">
        <f>IFERROR(IF(OR('CELKEM Q+'!L17&lt;0,'CELKEM Q+'!H17&lt;0),"-",'CELKEM Q+'!L17/'CELKEM Q+'!H17-1),"-")</f>
        <v>-0.26031022976269969</v>
      </c>
      <c r="I17" s="108">
        <f>IFERROR(IF(OR('CELKEM Q+'!M17&lt;0,'CELKEM Q+'!I17&lt;0),"-",'CELKEM Q+'!M17/'CELKEM Q+'!I17-1),"-")</f>
        <v>1.3735169147456983</v>
      </c>
      <c r="J17" s="108">
        <f>IFERROR(IF(OR('CELKEM Q+'!N17&lt;0,'CELKEM Q+'!J17&lt;0),"-",'CELKEM Q+'!N17/'CELKEM Q+'!J17-1),"-")</f>
        <v>3.118704938379171</v>
      </c>
      <c r="K17" s="108">
        <f>IFERROR(IF(OR('CELKEM Q+'!O17&lt;0,'CELKEM Q+'!K17&lt;0),"-",'CELKEM Q+'!O17/'CELKEM Q+'!K17-1),"-")</f>
        <v>-3.3945937376928303E-2</v>
      </c>
      <c r="L17" s="108">
        <f>IFERROR(IF(OR('CELKEM Q+'!P17&lt;0,'CELKEM Q+'!L17&lt;0),"-",'CELKEM Q+'!P17/'CELKEM Q+'!L17-1),"-")</f>
        <v>1.4052414377286011</v>
      </c>
      <c r="M17" s="108">
        <f>IFERROR(IF(OR('CELKEM Q+'!Q17&lt;0,'CELKEM Q+'!M17&lt;0),"-",'CELKEM Q+'!Q17/'CELKEM Q+'!M17-1),"-")</f>
        <v>-0.43894695004965401</v>
      </c>
      <c r="N17" s="108">
        <f>IFERROR(IF(OR('CELKEM Q+'!R17&lt;0,'CELKEM Q+'!N17&lt;0),"-",'CELKEM Q+'!R17/'CELKEM Q+'!N17-1),"-")</f>
        <v>-0.22129507072373289</v>
      </c>
      <c r="O17" s="108">
        <f>IFERROR(IF(OR('CELKEM Q+'!S17&lt;0,'CELKEM Q+'!O17&lt;0),"-",'CELKEM Q+'!S17/'CELKEM Q+'!O17-1),"-")</f>
        <v>-0.89073616813705159</v>
      </c>
      <c r="P17" s="108">
        <f>IFERROR(IF(OR('CELKEM Q+'!T17&lt;0,'CELKEM Q+'!P17&lt;0),"-",'CELKEM Q+'!T17/'CELKEM Q+'!P17-1),"-")</f>
        <v>-0.20206391530806633</v>
      </c>
      <c r="Q17" s="108">
        <f>IFERROR(IF(OR('CELKEM Q+'!U17&lt;0,'CELKEM Q+'!Q17&lt;0),"-",'CELKEM Q+'!U17/'CELKEM Q+'!Q17-1),"-")</f>
        <v>0.12426621946690974</v>
      </c>
      <c r="R17" s="108">
        <f>IFERROR(IF(OR('CELKEM Q+'!V17&lt;0,'CELKEM Q+'!R17&lt;0),"-",'CELKEM Q+'!V17/'CELKEM Q+'!R17-1),"-")</f>
        <v>-0.66835390583079324</v>
      </c>
      <c r="S17" s="108">
        <f>IFERROR(IF(OR('CELKEM Q+'!W17&lt;0,'CELKEM Q+'!S17&lt;0),"-",'CELKEM Q+'!W17/'CELKEM Q+'!S17-1),"-")</f>
        <v>9.0358535271369202</v>
      </c>
      <c r="T17" s="108">
        <f>IFERROR(IF(OR('CELKEM Q+'!X17&lt;0,'CELKEM Q+'!T17&lt;0),"-",'CELKEM Q+'!X17/'CELKEM Q+'!T17-1),"-")</f>
        <v>-0.51339700451587156</v>
      </c>
    </row>
    <row r="18" spans="2:20" ht="11.8" customHeight="1" collapsed="1" x14ac:dyDescent="0.3">
      <c r="B18" s="55"/>
      <c r="C18" s="55" t="s">
        <v>149</v>
      </c>
      <c r="D18" s="55"/>
      <c r="E18" s="55"/>
      <c r="F18" s="56" t="s">
        <v>14</v>
      </c>
      <c r="G18" s="22">
        <f>IFERROR(IF(OR('CELKEM Q+'!K18&lt;0,'CELKEM Q+'!G18&lt;0),"-",'CELKEM Q+'!K18/'CELKEM Q+'!G18-1),"-")</f>
        <v>6.5921843235178246E-2</v>
      </c>
      <c r="H18" s="22">
        <f>IFERROR(IF(OR('CELKEM Q+'!L18&lt;0,'CELKEM Q+'!H18&lt;0),"-",'CELKEM Q+'!L18/'CELKEM Q+'!H18-1),"-")</f>
        <v>0.10412807410384106</v>
      </c>
      <c r="I18" s="108">
        <f>IFERROR(IF(OR('CELKEM Q+'!M18&lt;0,'CELKEM Q+'!I18&lt;0),"-",'CELKEM Q+'!M18/'CELKEM Q+'!I18-1),"-")</f>
        <v>0.11373689987093094</v>
      </c>
      <c r="J18" s="108">
        <f>IFERROR(IF(OR('CELKEM Q+'!N18&lt;0,'CELKEM Q+'!J18&lt;0),"-",'CELKEM Q+'!N18/'CELKEM Q+'!J18-1),"-")</f>
        <v>9.4095909492929009E-2</v>
      </c>
      <c r="K18" s="108">
        <f>IFERROR(IF(OR('CELKEM Q+'!O18&lt;0,'CELKEM Q+'!K18&lt;0),"-",'CELKEM Q+'!O18/'CELKEM Q+'!K18-1),"-")</f>
        <v>0.12861322579968171</v>
      </c>
      <c r="L18" s="108">
        <f>IFERROR(IF(OR('CELKEM Q+'!P18&lt;0,'CELKEM Q+'!L18&lt;0),"-",'CELKEM Q+'!P18/'CELKEM Q+'!L18-1),"-")</f>
        <v>0.16803420175775563</v>
      </c>
      <c r="M18" s="108">
        <f>IFERROR(IF(OR('CELKEM Q+'!Q18&lt;0,'CELKEM Q+'!M18&lt;0),"-",'CELKEM Q+'!Q18/'CELKEM Q+'!M18-1),"-")</f>
        <v>0.10335258621741561</v>
      </c>
      <c r="N18" s="108">
        <f>IFERROR(IF(OR('CELKEM Q+'!R18&lt;0,'CELKEM Q+'!N18&lt;0),"-",'CELKEM Q+'!R18/'CELKEM Q+'!N18-1),"-")</f>
        <v>0.13250512225771005</v>
      </c>
      <c r="O18" s="108">
        <f>IFERROR(IF(OR('CELKEM Q+'!S18&lt;0,'CELKEM Q+'!O18&lt;0),"-",'CELKEM Q+'!S18/'CELKEM Q+'!O18-1),"-")</f>
        <v>6.684210793800438E-2</v>
      </c>
      <c r="P18" s="108">
        <f>IFERROR(IF(OR('CELKEM Q+'!T18&lt;0,'CELKEM Q+'!P18&lt;0),"-",'CELKEM Q+'!T18/'CELKEM Q+'!P18-1),"-")</f>
        <v>6.8540623169551562E-2</v>
      </c>
      <c r="Q18" s="108">
        <f>IFERROR(IF(OR('CELKEM Q+'!U18&lt;0,'CELKEM Q+'!Q18&lt;0),"-",'CELKEM Q+'!U18/'CELKEM Q+'!Q18-1),"-")</f>
        <v>7.0530476505134665E-2</v>
      </c>
      <c r="R18" s="108">
        <f>IFERROR(IF(OR('CELKEM Q+'!V18&lt;0,'CELKEM Q+'!R18&lt;0),"-",'CELKEM Q+'!V18/'CELKEM Q+'!R18-1),"-")</f>
        <v>0.24415169007990412</v>
      </c>
      <c r="S18" s="108">
        <f>IFERROR(IF(OR('CELKEM Q+'!W18&lt;0,'CELKEM Q+'!S18&lt;0),"-",'CELKEM Q+'!W18/'CELKEM Q+'!S18-1),"-")</f>
        <v>0.15699378662390728</v>
      </c>
      <c r="T18" s="108">
        <f>IFERROR(IF(OR('CELKEM Q+'!X18&lt;0,'CELKEM Q+'!T18&lt;0),"-",'CELKEM Q+'!X18/'CELKEM Q+'!T18-1),"-")</f>
        <v>0.13035316346306947</v>
      </c>
    </row>
    <row r="19" spans="2:20" ht="11.8" hidden="1" customHeight="1" outlineLevel="1" x14ac:dyDescent="0.3">
      <c r="B19" s="55"/>
      <c r="C19" s="58" t="s">
        <v>143</v>
      </c>
      <c r="D19" s="55" t="s">
        <v>150</v>
      </c>
      <c r="E19" s="55"/>
      <c r="F19" s="56" t="s">
        <v>14</v>
      </c>
      <c r="G19" s="22">
        <f>IFERROR(IF(OR('CELKEM Q+'!K19&lt;0,'CELKEM Q+'!G19&lt;0),"-",'CELKEM Q+'!K19/'CELKEM Q+'!G19-1),"-")</f>
        <v>6.5687921080652467E-2</v>
      </c>
      <c r="H19" s="22">
        <f>IFERROR(IF(OR('CELKEM Q+'!L19&lt;0,'CELKEM Q+'!H19&lt;0),"-",'CELKEM Q+'!L19/'CELKEM Q+'!H19-1),"-")</f>
        <v>0.10421591290581156</v>
      </c>
      <c r="I19" s="108">
        <f>IFERROR(IF(OR('CELKEM Q+'!M19&lt;0,'CELKEM Q+'!I19&lt;0),"-",'CELKEM Q+'!M19/'CELKEM Q+'!I19-1),"-")</f>
        <v>0.11508274230659343</v>
      </c>
      <c r="J19" s="108">
        <f>IFERROR(IF(OR('CELKEM Q+'!N19&lt;0,'CELKEM Q+'!J19&lt;0),"-",'CELKEM Q+'!N19/'CELKEM Q+'!J19-1),"-")</f>
        <v>9.6880262995095778E-2</v>
      </c>
      <c r="K19" s="108">
        <f>IFERROR(IF(OR('CELKEM Q+'!O19&lt;0,'CELKEM Q+'!K19&lt;0),"-",'CELKEM Q+'!O19/'CELKEM Q+'!K19-1),"-")</f>
        <v>0.13000895792346023</v>
      </c>
      <c r="L19" s="108">
        <f>IFERROR(IF(OR('CELKEM Q+'!P19&lt;0,'CELKEM Q+'!L19&lt;0),"-",'CELKEM Q+'!P19/'CELKEM Q+'!L19-1),"-")</f>
        <v>0.17058651306572514</v>
      </c>
      <c r="M19" s="108">
        <f>IFERROR(IF(OR('CELKEM Q+'!Q19&lt;0,'CELKEM Q+'!M19&lt;0),"-",'CELKEM Q+'!Q19/'CELKEM Q+'!M19-1),"-")</f>
        <v>0.10286010069565488</v>
      </c>
      <c r="N19" s="108">
        <f>IFERROR(IF(OR('CELKEM Q+'!R19&lt;0,'CELKEM Q+'!N19&lt;0),"-",'CELKEM Q+'!R19/'CELKEM Q+'!N19-1),"-")</f>
        <v>0.13132207349436387</v>
      </c>
      <c r="O19" s="108">
        <f>IFERROR(IF(OR('CELKEM Q+'!S19&lt;0,'CELKEM Q+'!O19&lt;0),"-",'CELKEM Q+'!S19/'CELKEM Q+'!O19-1),"-")</f>
        <v>6.7233130727065493E-2</v>
      </c>
      <c r="P19" s="108">
        <f>IFERROR(IF(OR('CELKEM Q+'!T19&lt;0,'CELKEM Q+'!P19&lt;0),"-",'CELKEM Q+'!T19/'CELKEM Q+'!P19-1),"-")</f>
        <v>6.8064773875465834E-2</v>
      </c>
      <c r="Q19" s="108">
        <f>IFERROR(IF(OR('CELKEM Q+'!U19&lt;0,'CELKEM Q+'!Q19&lt;0),"-",'CELKEM Q+'!U19/'CELKEM Q+'!Q19-1),"-")</f>
        <v>7.1120967198736507E-2</v>
      </c>
      <c r="R19" s="108">
        <f>IFERROR(IF(OR('CELKEM Q+'!V19&lt;0,'CELKEM Q+'!R19&lt;0),"-",'CELKEM Q+'!V19/'CELKEM Q+'!R19-1),"-")</f>
        <v>0.24580662104526385</v>
      </c>
      <c r="S19" s="108">
        <f>IFERROR(IF(OR('CELKEM Q+'!W19&lt;0,'CELKEM Q+'!S19&lt;0),"-",'CELKEM Q+'!W19/'CELKEM Q+'!S19-1),"-")</f>
        <v>0.15707505184356374</v>
      </c>
      <c r="T19" s="108">
        <f>IFERROR(IF(OR('CELKEM Q+'!X19&lt;0,'CELKEM Q+'!T19&lt;0),"-",'CELKEM Q+'!X19/'CELKEM Q+'!T19-1),"-")</f>
        <v>0.13040162803925792</v>
      </c>
    </row>
    <row r="20" spans="2:20" ht="11.8" hidden="1" customHeight="1" outlineLevel="1" x14ac:dyDescent="0.3">
      <c r="B20" s="55"/>
      <c r="C20" s="58" t="s">
        <v>143</v>
      </c>
      <c r="D20" s="55" t="s">
        <v>151</v>
      </c>
      <c r="E20" s="55"/>
      <c r="F20" s="56" t="s">
        <v>14</v>
      </c>
      <c r="G20" s="22">
        <f>IFERROR(IF(OR('CELKEM Q+'!K20&lt;0,'CELKEM Q+'!G20&lt;0),"-",'CELKEM Q+'!K20/'CELKEM Q+'!G20-1),"-")</f>
        <v>9.3336346996915953E-2</v>
      </c>
      <c r="H20" s="22">
        <f>IFERROR(IF(OR('CELKEM Q+'!L20&lt;0,'CELKEM Q+'!H20&lt;0),"-",'CELKEM Q+'!L20/'CELKEM Q+'!H20-1),"-")</f>
        <v>9.381265723975174E-2</v>
      </c>
      <c r="I20" s="108">
        <f>IFERROR(IF(OR('CELKEM Q+'!M20&lt;0,'CELKEM Q+'!I20&lt;0),"-",'CELKEM Q+'!M20/'CELKEM Q+'!I20-1),"-")</f>
        <v>-4.7718335658155642E-2</v>
      </c>
      <c r="J20" s="108">
        <f>IFERROR(IF(OR('CELKEM Q+'!N20&lt;0,'CELKEM Q+'!J20&lt;0),"-",'CELKEM Q+'!N20/'CELKEM Q+'!J20-1),"-")</f>
        <v>-0.18041271381405943</v>
      </c>
      <c r="K20" s="108">
        <f>IFERROR(IF(OR('CELKEM Q+'!O20&lt;0,'CELKEM Q+'!K20&lt;0),"-",'CELKEM Q+'!O20/'CELKEM Q+'!K20-1),"-")</f>
        <v>-3.0823132164258804E-2</v>
      </c>
      <c r="L20" s="108">
        <f>IFERROR(IF(OR('CELKEM Q+'!P20&lt;0,'CELKEM Q+'!L20&lt;0),"-",'CELKEM Q+'!P20/'CELKEM Q+'!L20-1),"-")</f>
        <v>-0.13454918598711008</v>
      </c>
      <c r="M20" s="108">
        <f>IFERROR(IF(OR('CELKEM Q+'!Q20&lt;0,'CELKEM Q+'!M20&lt;0),"-",'CELKEM Q+'!Q20/'CELKEM Q+'!M20-1),"-")</f>
        <v>0.17253457686294138</v>
      </c>
      <c r="N20" s="108">
        <f>IFERROR(IF(OR('CELKEM Q+'!R20&lt;0,'CELKEM Q+'!N20&lt;0),"-",'CELKEM Q+'!R20/'CELKEM Q+'!N20-1),"-")</f>
        <v>0.28860345851779967</v>
      </c>
      <c r="O20" s="108">
        <f>IFERROR(IF(OR('CELKEM Q+'!S20&lt;0,'CELKEM Q+'!O20&lt;0),"-",'CELKEM Q+'!S20/'CELKEM Q+'!O20-1),"-")</f>
        <v>1.476267984823898E-2</v>
      </c>
      <c r="P20" s="108">
        <f>IFERROR(IF(OR('CELKEM Q+'!T20&lt;0,'CELKEM Q+'!P20&lt;0),"-",'CELKEM Q+'!T20/'CELKEM Q+'!P20-1),"-")</f>
        <v>0.1448436895187859</v>
      </c>
      <c r="Q20" s="108">
        <f>IFERROR(IF(OR('CELKEM Q+'!U20&lt;0,'CELKEM Q+'!Q20&lt;0),"-",'CELKEM Q+'!U20/'CELKEM Q+'!Q20-1),"-")</f>
        <v>-7.4897866294846294E-3</v>
      </c>
      <c r="R20" s="108">
        <f>IFERROR(IF(OR('CELKEM Q+'!V20&lt;0,'CELKEM Q+'!R20&lt;0),"-",'CELKEM Q+'!V20/'CELKEM Q+'!R20-1),"-")</f>
        <v>5.2442700301343459E-2</v>
      </c>
      <c r="S20" s="108">
        <f>IFERROR(IF(OR('CELKEM Q+'!W20&lt;0,'CELKEM Q+'!S20&lt;0),"-",'CELKEM Q+'!W20/'CELKEM Q+'!S20-1),"-")</f>
        <v>0.14561060505974766</v>
      </c>
      <c r="T20" s="108">
        <f>IFERROR(IF(OR('CELKEM Q+'!X20&lt;0,'CELKEM Q+'!T20&lt;0),"-",'CELKEM Q+'!X20/'CELKEM Q+'!T20-1),"-")</f>
        <v>0.12310299032181637</v>
      </c>
    </row>
    <row r="21" spans="2:20" ht="11.8" customHeight="1" x14ac:dyDescent="0.3">
      <c r="B21" s="55"/>
      <c r="C21" s="23" t="s">
        <v>152</v>
      </c>
      <c r="D21" s="55"/>
      <c r="E21" s="55"/>
      <c r="F21" s="56" t="s">
        <v>14</v>
      </c>
      <c r="G21" s="22">
        <f>IFERROR(IF(OR('CELKEM Q+'!K21&lt;0,'CELKEM Q+'!G21&lt;0),"-",'CELKEM Q+'!K21/'CELKEM Q+'!G21-1),"-")</f>
        <v>-3.7909559009630223E-2</v>
      </c>
      <c r="H21" s="22">
        <f>IFERROR(IF(OR('CELKEM Q+'!L21&lt;0,'CELKEM Q+'!H21&lt;0),"-",'CELKEM Q+'!L21/'CELKEM Q+'!H21-1),"-")</f>
        <v>-0.11119841950709464</v>
      </c>
      <c r="I21" s="108">
        <f>IFERROR(IF(OR('CELKEM Q+'!M21&lt;0,'CELKEM Q+'!I21&lt;0),"-",'CELKEM Q+'!M21/'CELKEM Q+'!I21-1),"-")</f>
        <v>0.33046038046250614</v>
      </c>
      <c r="J21" s="108">
        <f>IFERROR(IF(OR('CELKEM Q+'!N21&lt;0,'CELKEM Q+'!J21&lt;0),"-",'CELKEM Q+'!N21/'CELKEM Q+'!J21-1),"-")</f>
        <v>0.35913488844746233</v>
      </c>
      <c r="K21" s="108">
        <f>IFERROR(IF(OR('CELKEM Q+'!O21&lt;0,'CELKEM Q+'!K21&lt;0),"-",'CELKEM Q+'!O21/'CELKEM Q+'!K21-1),"-")</f>
        <v>8.9268525965204182E-2</v>
      </c>
      <c r="L21" s="108">
        <f>IFERROR(IF(OR('CELKEM Q+'!P21&lt;0,'CELKEM Q+'!L21&lt;0),"-",'CELKEM Q+'!P21/'CELKEM Q+'!L21-1),"-")</f>
        <v>6.9443736074019879E-2</v>
      </c>
      <c r="M21" s="108">
        <f>IFERROR(IF(OR('CELKEM Q+'!Q21&lt;0,'CELKEM Q+'!M21&lt;0),"-",'CELKEM Q+'!Q21/'CELKEM Q+'!M21-1),"-")</f>
        <v>-6.5004793032892416E-2</v>
      </c>
      <c r="N21" s="108">
        <f>IFERROR(IF(OR('CELKEM Q+'!R21&lt;0,'CELKEM Q+'!N21&lt;0),"-",'CELKEM Q+'!R21/'CELKEM Q+'!N21-1),"-")</f>
        <v>0.1688522593331474</v>
      </c>
      <c r="O21" s="108">
        <f>IFERROR(IF(OR('CELKEM Q+'!S21&lt;0,'CELKEM Q+'!O21&lt;0),"-",'CELKEM Q+'!S21/'CELKEM Q+'!O21-1),"-")</f>
        <v>5.1341501684867952E-2</v>
      </c>
      <c r="P21" s="108">
        <f>IFERROR(IF(OR('CELKEM Q+'!T21&lt;0,'CELKEM Q+'!P21&lt;0),"-",'CELKEM Q+'!T21/'CELKEM Q+'!P21-1),"-")</f>
        <v>0.18837284084615846</v>
      </c>
      <c r="Q21" s="108">
        <f>IFERROR(IF(OR('CELKEM Q+'!U21&lt;0,'CELKEM Q+'!Q21&lt;0),"-",'CELKEM Q+'!U21/'CELKEM Q+'!Q21-1),"-")</f>
        <v>0.15046190647961644</v>
      </c>
      <c r="R21" s="108" t="str">
        <f>IFERROR(IF(OR('CELKEM Q+'!V21&lt;0,'CELKEM Q+'!R21&lt;0),"-",'CELKEM Q+'!V21/'CELKEM Q+'!R21-1),"-")</f>
        <v>-</v>
      </c>
      <c r="S21" s="108">
        <f>IFERROR(IF(OR('CELKEM Q+'!W21&lt;0,'CELKEM Q+'!S21&lt;0),"-",'CELKEM Q+'!W21/'CELKEM Q+'!S21-1),"-")</f>
        <v>-0.1632961623363145</v>
      </c>
      <c r="T21" s="108">
        <f>IFERROR(IF(OR('CELKEM Q+'!X21&lt;0,'CELKEM Q+'!T21&lt;0),"-",'CELKEM Q+'!X21/'CELKEM Q+'!T21-1),"-")</f>
        <v>-0.10706490678835934</v>
      </c>
    </row>
    <row r="22" spans="2:20" ht="11.8" customHeight="1" x14ac:dyDescent="0.3">
      <c r="B22" s="55"/>
      <c r="C22" s="23" t="s">
        <v>153</v>
      </c>
      <c r="D22" s="55"/>
      <c r="E22" s="55"/>
      <c r="F22" s="56" t="s">
        <v>14</v>
      </c>
      <c r="G22" s="22">
        <f>IFERROR(IF(OR('CELKEM Q+'!K22&lt;0,'CELKEM Q+'!G22&lt;0),"-",'CELKEM Q+'!K22/'CELKEM Q+'!G22-1),"-")</f>
        <v>4.7381606312209668E-2</v>
      </c>
      <c r="H22" s="22">
        <f>IFERROR(IF(OR('CELKEM Q+'!L22&lt;0,'CELKEM Q+'!H22&lt;0),"-",'CELKEM Q+'!L22/'CELKEM Q+'!H22-1),"-")</f>
        <v>6.9689094291409681E-2</v>
      </c>
      <c r="I22" s="108">
        <f>IFERROR(IF(OR('CELKEM Q+'!M22&lt;0,'CELKEM Q+'!I22&lt;0),"-",'CELKEM Q+'!M22/'CELKEM Q+'!I22-1),"-")</f>
        <v>0.14236513099312775</v>
      </c>
      <c r="J22" s="108">
        <f>IFERROR(IF(OR('CELKEM Q+'!N22&lt;0,'CELKEM Q+'!J22&lt;0),"-",'CELKEM Q+'!N22/'CELKEM Q+'!J22-1),"-")</f>
        <v>0.1233655189181142</v>
      </c>
      <c r="K22" s="108">
        <f>IFERROR(IF(OR('CELKEM Q+'!O22&lt;0,'CELKEM Q+'!K22&lt;0),"-",'CELKEM Q+'!O22/'CELKEM Q+'!K22-1),"-")</f>
        <v>0.12215989758574275</v>
      </c>
      <c r="L22" s="108">
        <f>IFERROR(IF(OR('CELKEM Q+'!P22&lt;0,'CELKEM Q+'!L22&lt;0),"-",'CELKEM Q+'!P22/'CELKEM Q+'!L22-1),"-")</f>
        <v>0.15493228072502796</v>
      </c>
      <c r="M22" s="108">
        <f>IFERROR(IF(OR('CELKEM Q+'!Q22&lt;0,'CELKEM Q+'!M22&lt;0),"-",'CELKEM Q+'!Q22/'CELKEM Q+'!M22-1),"-")</f>
        <v>7.7451515815184502E-2</v>
      </c>
      <c r="N22" s="108">
        <f>IFERROR(IF(OR('CELKEM Q+'!R22&lt;0,'CELKEM Q+'!N22&lt;0),"-",'CELKEM Q+'!R22/'CELKEM Q+'!N22-1),"-")</f>
        <v>0.13736157154160722</v>
      </c>
      <c r="O22" s="108">
        <f>IFERROR(IF(OR('CELKEM Q+'!S22&lt;0,'CELKEM Q+'!O22&lt;0),"-",'CELKEM Q+'!S22/'CELKEM Q+'!O22-1),"-")</f>
        <v>6.4374214447374012E-2</v>
      </c>
      <c r="P22" s="108">
        <f>IFERROR(IF(OR('CELKEM Q+'!T22&lt;0,'CELKEM Q+'!P22&lt;0),"-",'CELKEM Q+'!T22/'CELKEM Q+'!P22-1),"-")</f>
        <v>8.3286651947744428E-2</v>
      </c>
      <c r="Q22" s="108">
        <f>IFERROR(IF(OR('CELKEM Q+'!U22&lt;0,'CELKEM Q+'!Q22&lt;0),"-",'CELKEM Q+'!U22/'CELKEM Q+'!Q22-1),"-")</f>
        <v>8.1201714021394533E-2</v>
      </c>
      <c r="R22" s="108">
        <f>IFERROR(IF(OR('CELKEM Q+'!V22&lt;0,'CELKEM Q+'!R22&lt;0),"-",'CELKEM Q+'!V22/'CELKEM Q+'!R22-1),"-")</f>
        <v>7.2856691249950201E-2</v>
      </c>
      <c r="S22" s="108">
        <f>IFERROR(IF(OR('CELKEM Q+'!W22&lt;0,'CELKEM Q+'!S22&lt;0),"-",'CELKEM Q+'!W22/'CELKEM Q+'!S22-1),"-")</f>
        <v>0.10662395466047636</v>
      </c>
      <c r="T22" s="108">
        <f>IFERROR(IF(OR('CELKEM Q+'!X22&lt;0,'CELKEM Q+'!T22&lt;0),"-",'CELKEM Q+'!X22/'CELKEM Q+'!T22-1),"-")</f>
        <v>9.830341856166358E-2</v>
      </c>
    </row>
    <row r="23" spans="2:20" ht="11.8" customHeight="1" x14ac:dyDescent="0.3">
      <c r="B23" s="59"/>
      <c r="C23" s="59" t="s">
        <v>154</v>
      </c>
      <c r="D23" s="59"/>
      <c r="E23" s="59"/>
      <c r="F23" s="60" t="s">
        <v>14</v>
      </c>
      <c r="G23" s="109">
        <f>IFERROR(IF(OR('CELKEM Q+'!K23&lt;0,'CELKEM Q+'!G23&lt;0),"-",'CELKEM Q+'!K23/'CELKEM Q+'!G23-1),"-")</f>
        <v>-5.9183409840086521E-2</v>
      </c>
      <c r="H23" s="109">
        <f>IFERROR(IF(OR('CELKEM Q+'!L23&lt;0,'CELKEM Q+'!H23&lt;0),"-",'CELKEM Q+'!L23/'CELKEM Q+'!H23-1),"-")</f>
        <v>0.12776788635519565</v>
      </c>
      <c r="I23" s="110">
        <f>IFERROR(IF(OR('CELKEM Q+'!M23&lt;0,'CELKEM Q+'!I23&lt;0),"-",'CELKEM Q+'!M23/'CELKEM Q+'!I23-1),"-")</f>
        <v>3.8674378549244492E-2</v>
      </c>
      <c r="J23" s="110">
        <f>IFERROR(IF(OR('CELKEM Q+'!N23&lt;0,'CELKEM Q+'!J23&lt;0),"-",'CELKEM Q+'!N23/'CELKEM Q+'!J23-1),"-")</f>
        <v>0.31030460986744135</v>
      </c>
      <c r="K23" s="110">
        <f>IFERROR(IF(OR('CELKEM Q+'!O23&lt;0,'CELKEM Q+'!K23&lt;0),"-",'CELKEM Q+'!O23/'CELKEM Q+'!K23-1),"-")</f>
        <v>0.18430845930744688</v>
      </c>
      <c r="L23" s="110">
        <f>IFERROR(IF(OR('CELKEM Q+'!P23&lt;0,'CELKEM Q+'!L23&lt;0),"-",'CELKEM Q+'!P23/'CELKEM Q+'!L23-1),"-")</f>
        <v>5.7309183536328412E-2</v>
      </c>
      <c r="M23" s="110">
        <f>IFERROR(IF(OR('CELKEM Q+'!Q23&lt;0,'CELKEM Q+'!M23&lt;0),"-",'CELKEM Q+'!Q23/'CELKEM Q+'!M23-1),"-")</f>
        <v>9.7481288046650461E-2</v>
      </c>
      <c r="N23" s="110">
        <f>IFERROR(IF(OR('CELKEM Q+'!R23&lt;0,'CELKEM Q+'!N23&lt;0),"-",'CELKEM Q+'!R23/'CELKEM Q+'!N23-1),"-")</f>
        <v>0.38856309871579442</v>
      </c>
      <c r="O23" s="110">
        <f>IFERROR(IF(OR('CELKEM Q+'!S23&lt;0,'CELKEM Q+'!O23&lt;0),"-",'CELKEM Q+'!S23/'CELKEM Q+'!O23-1),"-")</f>
        <v>0.13684621586658663</v>
      </c>
      <c r="P23" s="110">
        <f>IFERROR(IF(OR('CELKEM Q+'!T23&lt;0,'CELKEM Q+'!P23&lt;0),"-",'CELKEM Q+'!T23/'CELKEM Q+'!P23-1),"-")</f>
        <v>0.26244487005229011</v>
      </c>
      <c r="Q23" s="110">
        <f>IFERROR(IF(OR('CELKEM Q+'!U23&lt;0,'CELKEM Q+'!Q23&lt;0),"-",'CELKEM Q+'!U23/'CELKEM Q+'!Q23-1),"-")</f>
        <v>0.17701168280044333</v>
      </c>
      <c r="R23" s="110">
        <f>IFERROR(IF(OR('CELKEM Q+'!V23&lt;0,'CELKEM Q+'!R23&lt;0),"-",'CELKEM Q+'!V23/'CELKEM Q+'!R23-1),"-")</f>
        <v>0.23453199342608788</v>
      </c>
      <c r="S23" s="110">
        <f>IFERROR(IF(OR('CELKEM Q+'!W23&lt;0,'CELKEM Q+'!S23&lt;0),"-",'CELKEM Q+'!W23/'CELKEM Q+'!S23-1),"-")</f>
        <v>0.1664767088270831</v>
      </c>
      <c r="T23" s="110">
        <f>IFERROR(IF(OR('CELKEM Q+'!X23&lt;0,'CELKEM Q+'!T23&lt;0),"-",'CELKEM Q+'!X23/'CELKEM Q+'!T23-1),"-")</f>
        <v>0.20181846091022115</v>
      </c>
    </row>
    <row r="24" spans="2:20" ht="11.8" customHeight="1" x14ac:dyDescent="0.3">
      <c r="B24" s="19"/>
      <c r="C24" s="19" t="s">
        <v>155</v>
      </c>
      <c r="D24" s="19"/>
      <c r="E24" s="19"/>
      <c r="F24" s="63" t="s">
        <v>14</v>
      </c>
      <c r="G24" s="111">
        <f>IFERROR(IF(OR('CELKEM Q+'!K24&lt;0,'CELKEM Q+'!G24&lt;0),"-",'CELKEM Q+'!K24/'CELKEM Q+'!G24-1),"-")</f>
        <v>-2.2785874099156889E-2</v>
      </c>
      <c r="H24" s="111">
        <f>IFERROR(IF(OR('CELKEM Q+'!L24&lt;0,'CELKEM Q+'!H24&lt;0),"-",'CELKEM Q+'!L24/'CELKEM Q+'!H24-1),"-")</f>
        <v>6.7156563285906135E-3</v>
      </c>
      <c r="I24" s="112">
        <f>IFERROR(IF(OR('CELKEM Q+'!M24&lt;0,'CELKEM Q+'!I24&lt;0),"-",'CELKEM Q+'!M24/'CELKEM Q+'!I24-1),"-")</f>
        <v>3.5815278832979303E-2</v>
      </c>
      <c r="J24" s="112">
        <f>IFERROR(IF(OR('CELKEM Q+'!N24&lt;0,'CELKEM Q+'!J24&lt;0),"-",'CELKEM Q+'!N24/'CELKEM Q+'!J24-1),"-")</f>
        <v>7.2207798479371421E-2</v>
      </c>
      <c r="K24" s="112">
        <f>IFERROR(IF(OR('CELKEM Q+'!O24&lt;0,'CELKEM Q+'!K24&lt;0),"-",'CELKEM Q+'!O24/'CELKEM Q+'!K24-1),"-")</f>
        <v>0.10807469388857727</v>
      </c>
      <c r="L24" s="112">
        <f>IFERROR(IF(OR('CELKEM Q+'!P24&lt;0,'CELKEM Q+'!L24&lt;0),"-",'CELKEM Q+'!P24/'CELKEM Q+'!L24-1),"-")</f>
        <v>9.6155599623841015E-2</v>
      </c>
      <c r="M24" s="112">
        <f>IFERROR(IF(OR('CELKEM Q+'!Q24&lt;0,'CELKEM Q+'!M24&lt;0),"-",'CELKEM Q+'!Q24/'CELKEM Q+'!M24-1),"-")</f>
        <v>5.4012952430171346E-2</v>
      </c>
      <c r="N24" s="112">
        <f>IFERROR(IF(OR('CELKEM Q+'!R24&lt;0,'CELKEM Q+'!N24&lt;0),"-",'CELKEM Q+'!R24/'CELKEM Q+'!N24-1),"-")</f>
        <v>-1.9384666720854926E-2</v>
      </c>
      <c r="O24" s="112">
        <f>IFERROR(IF(OR('CELKEM Q+'!S24&lt;0,'CELKEM Q+'!O24&lt;0),"-",'CELKEM Q+'!S24/'CELKEM Q+'!O24-1),"-")</f>
        <v>-3.0884895598564888E-2</v>
      </c>
      <c r="P24" s="112">
        <f>IFERROR(IF(OR('CELKEM Q+'!T24&lt;0,'CELKEM Q+'!P24&lt;0),"-",'CELKEM Q+'!T24/'CELKEM Q+'!P24-1),"-")</f>
        <v>-2.3560388309203706E-2</v>
      </c>
      <c r="Q24" s="112">
        <f>IFERROR(IF(OR('CELKEM Q+'!U24&lt;0,'CELKEM Q+'!Q24&lt;0),"-",'CELKEM Q+'!U24/'CELKEM Q+'!Q24-1),"-")</f>
        <v>-6.6271836220244129E-4</v>
      </c>
      <c r="R24" s="112">
        <f>IFERROR(IF(OR('CELKEM Q+'!V24&lt;0,'CELKEM Q+'!R24&lt;0),"-",'CELKEM Q+'!V24/'CELKEM Q+'!R24-1),"-")</f>
        <v>2.867741501139065E-2</v>
      </c>
      <c r="S24" s="112">
        <f>IFERROR(IF(OR('CELKEM Q+'!W24&lt;0,'CELKEM Q+'!S24&lt;0),"-",'CELKEM Q+'!W24/'CELKEM Q+'!S24-1),"-")</f>
        <v>3.466510741572737E-2</v>
      </c>
      <c r="T24" s="112">
        <f>IFERROR(IF(OR('CELKEM Q+'!X24&lt;0,'CELKEM Q+'!T24&lt;0),"-",'CELKEM Q+'!X24/'CELKEM Q+'!T24-1),"-")</f>
        <v>4.3299845315236452E-2</v>
      </c>
    </row>
    <row r="25" spans="2:20" ht="11.8" customHeight="1" x14ac:dyDescent="0.3">
      <c r="B25" s="23"/>
      <c r="C25" s="23" t="s">
        <v>157</v>
      </c>
      <c r="D25" s="23"/>
      <c r="E25" s="23"/>
      <c r="F25" s="56" t="s">
        <v>14</v>
      </c>
      <c r="G25" s="22">
        <f>IFERROR(IF(OR('CELKEM Q+'!K25&lt;0,'CELKEM Q+'!G25&lt;0),"-",'CELKEM Q+'!K25/'CELKEM Q+'!G25-1),"-")</f>
        <v>-0.13505376536686431</v>
      </c>
      <c r="H25" s="22">
        <f>IFERROR(IF(OR('CELKEM Q+'!L25&lt;0,'CELKEM Q+'!H25&lt;0),"-",'CELKEM Q+'!L25/'CELKEM Q+'!H25-1),"-")</f>
        <v>0.2239142214997023</v>
      </c>
      <c r="I25" s="108">
        <f>IFERROR(IF(OR('CELKEM Q+'!M25&lt;0,'CELKEM Q+'!I25&lt;0),"-",'CELKEM Q+'!M25/'CELKEM Q+'!I25-1),"-")</f>
        <v>0.12783376246707512</v>
      </c>
      <c r="J25" s="108">
        <f>IFERROR(IF(OR('CELKEM Q+'!N25&lt;0,'CELKEM Q+'!J25&lt;0),"-",'CELKEM Q+'!N25/'CELKEM Q+'!J25-1),"-")</f>
        <v>4.6806591457858371E-2</v>
      </c>
      <c r="K25" s="108">
        <f>IFERROR(IF(OR('CELKEM Q+'!O25&lt;0,'CELKEM Q+'!K25&lt;0),"-",'CELKEM Q+'!O25/'CELKEM Q+'!K25-1),"-")</f>
        <v>0.23081994032467645</v>
      </c>
      <c r="L25" s="108">
        <f>IFERROR(IF(OR('CELKEM Q+'!P25&lt;0,'CELKEM Q+'!L25&lt;0),"-",'CELKEM Q+'!P25/'CELKEM Q+'!L25-1),"-")</f>
        <v>6.7065965619256929E-2</v>
      </c>
      <c r="M25" s="108">
        <f>IFERROR(IF(OR('CELKEM Q+'!Q25&lt;0,'CELKEM Q+'!M25&lt;0),"-",'CELKEM Q+'!Q25/'CELKEM Q+'!M25-1),"-")</f>
        <v>0.20517635559112657</v>
      </c>
      <c r="N25" s="108">
        <f>IFERROR(IF(OR('CELKEM Q+'!R25&lt;0,'CELKEM Q+'!N25&lt;0),"-",'CELKEM Q+'!R25/'CELKEM Q+'!N25-1),"-")</f>
        <v>3.4169810048857885E-2</v>
      </c>
      <c r="O25" s="108">
        <f>IFERROR(IF(OR('CELKEM Q+'!S25&lt;0,'CELKEM Q+'!O25&lt;0),"-",'CELKEM Q+'!S25/'CELKEM Q+'!O25-1),"-")</f>
        <v>2.3005459730630839E-2</v>
      </c>
      <c r="P25" s="108">
        <f>IFERROR(IF(OR('CELKEM Q+'!T25&lt;0,'CELKEM Q+'!P25&lt;0),"-",'CELKEM Q+'!T25/'CELKEM Q+'!P25-1),"-")</f>
        <v>1.7535649472026016E-2</v>
      </c>
      <c r="Q25" s="108">
        <f>IFERROR(IF(OR('CELKEM Q+'!U25&lt;0,'CELKEM Q+'!Q25&lt;0),"-",'CELKEM Q+'!U25/'CELKEM Q+'!Q25-1),"-")</f>
        <v>3.8181256523555529E-2</v>
      </c>
      <c r="R25" s="108">
        <f>IFERROR(IF(OR('CELKEM Q+'!V25&lt;0,'CELKEM Q+'!R25&lt;0),"-",'CELKEM Q+'!V25/'CELKEM Q+'!R25-1),"-")</f>
        <v>0.17928080226384191</v>
      </c>
      <c r="S25" s="108">
        <f>IFERROR(IF(OR('CELKEM Q+'!W25&lt;0,'CELKEM Q+'!S25&lt;0),"-",'CELKEM Q+'!W25/'CELKEM Q+'!S25-1),"-")</f>
        <v>8.0410619080903967E-2</v>
      </c>
      <c r="T25" s="108">
        <f>IFERROR(IF(OR('CELKEM Q+'!X25&lt;0,'CELKEM Q+'!T25&lt;0),"-",'CELKEM Q+'!X25/'CELKEM Q+'!T25-1),"-")</f>
        <v>0.11989748169698</v>
      </c>
    </row>
    <row r="26" spans="2:20" s="66" customFormat="1" ht="11.8" customHeight="1" x14ac:dyDescent="0.3"/>
    <row r="27" spans="2:20" s="66" customFormat="1" ht="11.8" customHeight="1" x14ac:dyDescent="0.3">
      <c r="B27" s="16"/>
      <c r="C27" s="16" t="s">
        <v>9</v>
      </c>
      <c r="D27" s="16"/>
      <c r="E27" s="16"/>
      <c r="F27" s="29"/>
      <c r="G27" s="29"/>
      <c r="H27" s="29"/>
      <c r="I27" s="30"/>
      <c r="J27" s="30"/>
      <c r="K27" s="30"/>
      <c r="L27" s="30"/>
      <c r="M27" s="30"/>
      <c r="N27" s="30"/>
      <c r="O27" s="30"/>
      <c r="P27" s="30"/>
      <c r="Q27" s="30"/>
      <c r="R27" s="30"/>
      <c r="S27" s="30"/>
      <c r="T27" s="30"/>
    </row>
    <row r="28" spans="2:20" s="66" customFormat="1" ht="11.8" customHeight="1" x14ac:dyDescent="0.3">
      <c r="B28" s="23"/>
      <c r="C28" s="23" t="s">
        <v>158</v>
      </c>
      <c r="D28" s="23"/>
      <c r="E28" s="23"/>
      <c r="F28" s="56" t="s">
        <v>14</v>
      </c>
      <c r="G28" s="22">
        <f>IFERROR(IF(OR('CELKEM Q+'!K28&lt;0,'CELKEM Q+'!G28&lt;0),"-",'CELKEM Q+'!K28/'CELKEM Q+'!G28-1),"-")</f>
        <v>3.6852561589331367E-2</v>
      </c>
      <c r="H28" s="22">
        <f>IFERROR(IF(OR('CELKEM Q+'!L28&lt;0,'CELKEM Q+'!H28&lt;0),"-",'CELKEM Q+'!L28/'CELKEM Q+'!H28-1),"-")</f>
        <v>0.12053989136195598</v>
      </c>
      <c r="I28" s="108">
        <f>IFERROR(IF(OR('CELKEM Q+'!M28&lt;0,'CELKEM Q+'!I28&lt;0),"-",'CELKEM Q+'!M28/'CELKEM Q+'!I28-1),"-")</f>
        <v>-6.3680663370182522E-3</v>
      </c>
      <c r="J28" s="108">
        <f>IFERROR(IF(OR('CELKEM Q+'!N28&lt;0,'CELKEM Q+'!J28&lt;0),"-",'CELKEM Q+'!N28/'CELKEM Q+'!J28-1),"-")</f>
        <v>-5.8268215329527084E-2</v>
      </c>
      <c r="K28" s="108">
        <f>IFERROR(IF(OR('CELKEM Q+'!O28&lt;0,'CELKEM Q+'!K28&lt;0),"-",'CELKEM Q+'!O28/'CELKEM Q+'!K28-1),"-")</f>
        <v>0.46535699128623476</v>
      </c>
      <c r="L28" s="108">
        <f>IFERROR(IF(OR('CELKEM Q+'!P28&lt;0,'CELKEM Q+'!L28&lt;0),"-",'CELKEM Q+'!P28/'CELKEM Q+'!L28-1),"-")</f>
        <v>0.21054148700585729</v>
      </c>
      <c r="M28" s="108">
        <f>IFERROR(IF(OR('CELKEM Q+'!Q28&lt;0,'CELKEM Q+'!M28&lt;0),"-",'CELKEM Q+'!Q28/'CELKEM Q+'!M28-1),"-")</f>
        <v>0.29062165287764441</v>
      </c>
      <c r="N28" s="108">
        <f>IFERROR(IF(OR('CELKEM Q+'!R28&lt;0,'CELKEM Q+'!N28&lt;0),"-",'CELKEM Q+'!R28/'CELKEM Q+'!N28-1),"-")</f>
        <v>0.21106425360004</v>
      </c>
      <c r="O28" s="108">
        <f>IFERROR(IF(OR('CELKEM Q+'!S28&lt;0,'CELKEM Q+'!O28&lt;0),"-",'CELKEM Q+'!S28/'CELKEM Q+'!O28-1),"-")</f>
        <v>0.12822634757319684</v>
      </c>
      <c r="P28" s="108">
        <f>IFERROR(IF(OR('CELKEM Q+'!T28&lt;0,'CELKEM Q+'!P28&lt;0),"-",'CELKEM Q+'!T28/'CELKEM Q+'!P28-1),"-")</f>
        <v>5.5519047325314208E-2</v>
      </c>
      <c r="Q28" s="108">
        <f>IFERROR(IF(OR('CELKEM Q+'!U28&lt;0,'CELKEM Q+'!Q28&lt;0),"-",'CELKEM Q+'!U28/'CELKEM Q+'!Q28-1),"-")</f>
        <v>4.3443087731143804E-2</v>
      </c>
      <c r="R28" s="108">
        <f>IFERROR(IF(OR('CELKEM Q+'!V28&lt;0,'CELKEM Q+'!R28&lt;0),"-",'CELKEM Q+'!V28/'CELKEM Q+'!R28-1),"-")</f>
        <v>0.20130074332863779</v>
      </c>
      <c r="S28" s="108">
        <f>IFERROR(IF(OR('CELKEM Q+'!W28&lt;0,'CELKEM Q+'!S28&lt;0),"-",'CELKEM Q+'!W28/'CELKEM Q+'!S28-1),"-")</f>
        <v>1.7215648126916339E-2</v>
      </c>
      <c r="T28" s="108">
        <f>IFERROR(IF(OR('CELKEM Q+'!X28&lt;0,'CELKEM Q+'!T28&lt;0),"-",'CELKEM Q+'!X28/'CELKEM Q+'!T28-1),"-")</f>
        <v>5.5101833971435976E-2</v>
      </c>
    </row>
    <row r="29" spans="2:20" s="66" customFormat="1" ht="11.8" customHeight="1" x14ac:dyDescent="0.3">
      <c r="B29" s="23"/>
      <c r="C29" s="23" t="s">
        <v>159</v>
      </c>
      <c r="D29" s="23"/>
      <c r="E29" s="23"/>
      <c r="F29" s="56" t="s">
        <v>14</v>
      </c>
      <c r="G29" s="22">
        <f>IFERROR(IF(OR('CELKEM Q+'!K29&lt;0,'CELKEM Q+'!G29&lt;0),"-",'CELKEM Q+'!K29/'CELKEM Q+'!G29-1),"-")</f>
        <v>-0.26472771659527949</v>
      </c>
      <c r="H29" s="22">
        <f>IFERROR(IF(OR('CELKEM Q+'!L29&lt;0,'CELKEM Q+'!H29&lt;0),"-",'CELKEM Q+'!L29/'CELKEM Q+'!H29-1),"-")</f>
        <v>0.26995250992918995</v>
      </c>
      <c r="I29" s="108">
        <f>IFERROR(IF(OR('CELKEM Q+'!M29&lt;0,'CELKEM Q+'!I29&lt;0),"-",'CELKEM Q+'!M29/'CELKEM Q+'!I29-1),"-")</f>
        <v>0.1096175610307959</v>
      </c>
      <c r="J29" s="108">
        <f>IFERROR(IF(OR('CELKEM Q+'!N29&lt;0,'CELKEM Q+'!J29&lt;0),"-",'CELKEM Q+'!N29/'CELKEM Q+'!J29-1),"-")</f>
        <v>8.2108757463456916E-2</v>
      </c>
      <c r="K29" s="108">
        <f>IFERROR(IF(OR('CELKEM Q+'!O29&lt;0,'CELKEM Q+'!K29&lt;0),"-",'CELKEM Q+'!O29/'CELKEM Q+'!K29-1),"-")</f>
        <v>0.3357228451367591</v>
      </c>
      <c r="L29" s="108">
        <f>IFERROR(IF(OR('CELKEM Q+'!P29&lt;0,'CELKEM Q+'!L29&lt;0),"-",'CELKEM Q+'!P29/'CELKEM Q+'!L29-1),"-")</f>
        <v>0.36189050288267</v>
      </c>
      <c r="M29" s="108">
        <f>IFERROR(IF(OR('CELKEM Q+'!Q29&lt;0,'CELKEM Q+'!M29&lt;0),"-",'CELKEM Q+'!Q29/'CELKEM Q+'!M29-1),"-")</f>
        <v>-3.4669366199460372E-2</v>
      </c>
      <c r="N29" s="108">
        <f>IFERROR(IF(OR('CELKEM Q+'!R29&lt;0,'CELKEM Q+'!N29&lt;0),"-",'CELKEM Q+'!R29/'CELKEM Q+'!N29-1),"-")</f>
        <v>0.10230342321104069</v>
      </c>
      <c r="O29" s="108">
        <f>IFERROR(IF(OR('CELKEM Q+'!S29&lt;0,'CELKEM Q+'!O29&lt;0),"-",'CELKEM Q+'!S29/'CELKEM Q+'!O29-1),"-")</f>
        <v>0.12776602232185019</v>
      </c>
      <c r="P29" s="108">
        <f>IFERROR(IF(OR('CELKEM Q+'!T29&lt;0,'CELKEM Q+'!P29&lt;0),"-",'CELKEM Q+'!T29/'CELKEM Q+'!P29-1),"-")</f>
        <v>-7.8077946752282523E-2</v>
      </c>
      <c r="Q29" s="108">
        <f>IFERROR(IF(OR('CELKEM Q+'!U29&lt;0,'CELKEM Q+'!Q29&lt;0),"-",'CELKEM Q+'!U29/'CELKEM Q+'!Q29-1),"-")</f>
        <v>0.44412645504125958</v>
      </c>
      <c r="R29" s="108">
        <f>IFERROR(IF(OR('CELKEM Q+'!V29&lt;0,'CELKEM Q+'!R29&lt;0),"-",'CELKEM Q+'!V29/'CELKEM Q+'!R29-1),"-")</f>
        <v>0.12361707086355089</v>
      </c>
      <c r="S29" s="108">
        <f>IFERROR(IF(OR('CELKEM Q+'!W29&lt;0,'CELKEM Q+'!S29&lt;0),"-",'CELKEM Q+'!W29/'CELKEM Q+'!S29-1),"-")</f>
        <v>0.15395726541518817</v>
      </c>
      <c r="T29" s="108">
        <f>IFERROR(IF(OR('CELKEM Q+'!X29&lt;0,'CELKEM Q+'!T29&lt;0),"-",'CELKEM Q+'!X29/'CELKEM Q+'!T29-1),"-")</f>
        <v>0.21913782328164522</v>
      </c>
    </row>
    <row r="30" spans="2:20" s="66" customFormat="1" ht="11.8" customHeight="1" x14ac:dyDescent="0.3"/>
    <row r="31" spans="2:20" s="66" customFormat="1" ht="11.8" customHeight="1" x14ac:dyDescent="0.3"/>
    <row r="32" spans="2:20" ht="29.95" customHeight="1" x14ac:dyDescent="0.3">
      <c r="B32" s="67"/>
      <c r="C32" s="67" t="s">
        <v>160</v>
      </c>
      <c r="D32" s="67"/>
      <c r="E32" s="68"/>
      <c r="F32" s="69" t="s">
        <v>122</v>
      </c>
      <c r="G32" s="70" t="str">
        <f t="shared" ref="G32:T32" si="0">G5</f>
        <v>2021/2020
Q1</v>
      </c>
      <c r="H32" s="70" t="str">
        <f t="shared" si="0"/>
        <v>2021/2020
Q2</v>
      </c>
      <c r="I32" s="70" t="str">
        <f t="shared" si="0"/>
        <v>2021/2020
Q3</v>
      </c>
      <c r="J32" s="71" t="str">
        <f t="shared" si="0"/>
        <v>2021/2020
Q4</v>
      </c>
      <c r="K32" s="71" t="str">
        <f t="shared" si="0"/>
        <v>2022/2021
Q1</v>
      </c>
      <c r="L32" s="71" t="str">
        <f t="shared" si="0"/>
        <v>2022/2021
Q2</v>
      </c>
      <c r="M32" s="71" t="str">
        <f t="shared" si="0"/>
        <v>2022/2021
Q3</v>
      </c>
      <c r="N32" s="71" t="str">
        <f t="shared" si="0"/>
        <v>2022/2021
Q4</v>
      </c>
      <c r="O32" s="71" t="str">
        <f t="shared" si="0"/>
        <v>2023/2022
Q1</v>
      </c>
      <c r="P32" s="71" t="str">
        <f t="shared" si="0"/>
        <v>2023/2022
Q2</v>
      </c>
      <c r="Q32" s="71" t="str">
        <f t="shared" si="0"/>
        <v>2023/2022
Q3</v>
      </c>
      <c r="R32" s="71" t="str">
        <f t="shared" si="0"/>
        <v>2023/2022
Q4</v>
      </c>
      <c r="S32" s="71" t="str">
        <f t="shared" si="0"/>
        <v>2024/2023
Q1</v>
      </c>
      <c r="T32" s="71" t="str">
        <f t="shared" si="0"/>
        <v>2024/2023
Q2</v>
      </c>
    </row>
    <row r="33" spans="2:20" ht="11.8" customHeight="1" collapsed="1" x14ac:dyDescent="0.3">
      <c r="B33" s="72"/>
      <c r="C33" s="72" t="s">
        <v>141</v>
      </c>
      <c r="D33" s="72"/>
      <c r="E33" s="73"/>
      <c r="F33" s="74" t="s">
        <v>14</v>
      </c>
      <c r="G33" s="113">
        <f>IFERROR(IF(OR('CELKEM Q+'!K33&lt;0,'CELKEM Q+'!G33&lt;0),"-",'CELKEM Q+'!K33/'CELKEM Q+'!G33-1),"-")</f>
        <v>2.3861069117547373E-2</v>
      </c>
      <c r="H33" s="113">
        <f>IFERROR(IF(OR('CELKEM Q+'!L33&lt;0,'CELKEM Q+'!H33&lt;0),"-",'CELKEM Q+'!L33/'CELKEM Q+'!H33-1),"-")</f>
        <v>3.4718326485412732E-2</v>
      </c>
      <c r="I33" s="113">
        <f>IFERROR(IF(OR('CELKEM Q+'!M33&lt;0,'CELKEM Q+'!I33&lt;0),"-",'CELKEM Q+'!M33/'CELKEM Q+'!I33-1),"-")</f>
        <v>-2.7141718137897564E-2</v>
      </c>
      <c r="J33" s="114">
        <f>IFERROR(IF(OR('CELKEM Q+'!N33&lt;0,'CELKEM Q+'!J33&lt;0),"-",'CELKEM Q+'!N33/'CELKEM Q+'!J33-1),"-")</f>
        <v>-5.3928746802586525E-2</v>
      </c>
      <c r="K33" s="114">
        <f>IFERROR(IF(OR('CELKEM Q+'!O33&lt;0,'CELKEM Q+'!K33&lt;0),"-",'CELKEM Q+'!O33/'CELKEM Q+'!K33-1),"-")</f>
        <v>4.9183147717201559E-2</v>
      </c>
      <c r="L33" s="114">
        <f>IFERROR(IF(OR('CELKEM Q+'!P33&lt;0,'CELKEM Q+'!L33&lt;0),"-",'CELKEM Q+'!P33/'CELKEM Q+'!L33-1),"-")</f>
        <v>-2.1869230170878384E-2</v>
      </c>
      <c r="M33" s="114">
        <f>IFERROR(IF(OR('CELKEM Q+'!Q33&lt;0,'CELKEM Q+'!M33&lt;0),"-",'CELKEM Q+'!Q33/'CELKEM Q+'!M33-1),"-")</f>
        <v>0.12025749505748395</v>
      </c>
      <c r="N33" s="114">
        <f>IFERROR(IF(OR('CELKEM Q+'!R33&lt;0,'CELKEM Q+'!N33&lt;0),"-",'CELKEM Q+'!R33/'CELKEM Q+'!N33-1),"-")</f>
        <v>8.5432897196152657E-2</v>
      </c>
      <c r="O33" s="114">
        <f>IFERROR(IF(OR('CELKEM Q+'!S33&lt;0,'CELKEM Q+'!O33&lt;0),"-",'CELKEM Q+'!S33/'CELKEM Q+'!O33-1),"-")</f>
        <v>1.1706835597960374E-2</v>
      </c>
      <c r="P33" s="114">
        <f>IFERROR(IF(OR('CELKEM Q+'!T33&lt;0,'CELKEM Q+'!P33&lt;0),"-",'CELKEM Q+'!T33/'CELKEM Q+'!P33-1),"-")</f>
        <v>-2.8807849974753164E-2</v>
      </c>
      <c r="Q33" s="114">
        <f>IFERROR(IF(OR('CELKEM Q+'!U33&lt;0,'CELKEM Q+'!Q33&lt;0),"-",'CELKEM Q+'!U33/'CELKEM Q+'!Q33-1),"-")</f>
        <v>-1.9368359153197345E-2</v>
      </c>
      <c r="R33" s="114">
        <f>IFERROR(IF(OR('CELKEM Q+'!V33&lt;0,'CELKEM Q+'!R33&lt;0),"-",'CELKEM Q+'!V33/'CELKEM Q+'!R33-1),"-")</f>
        <v>0.24362907551755097</v>
      </c>
      <c r="S33" s="114">
        <f>IFERROR(IF(OR('CELKEM Q+'!W33&lt;0,'CELKEM Q+'!S33&lt;0),"-",'CELKEM Q+'!W33/'CELKEM Q+'!S33-1),"-")</f>
        <v>8.0274071277049108E-2</v>
      </c>
      <c r="T33" s="114">
        <f>IFERROR(IF(OR('CELKEM Q+'!X33&lt;0,'CELKEM Q+'!T33&lt;0),"-",'CELKEM Q+'!X33/'CELKEM Q+'!T33-1),"-")</f>
        <v>0.15118056802462787</v>
      </c>
    </row>
    <row r="34" spans="2:20" ht="11.8" hidden="1" customHeight="1" outlineLevel="2" x14ac:dyDescent="0.3">
      <c r="B34" s="72"/>
      <c r="C34" s="72"/>
      <c r="D34" s="77" t="s">
        <v>143</v>
      </c>
      <c r="E34" s="73" t="s">
        <v>144</v>
      </c>
      <c r="F34" s="74" t="s">
        <v>14</v>
      </c>
      <c r="G34" s="113">
        <f>IFERROR(IF(OR('CELKEM Q+'!K34&lt;0,'CELKEM Q+'!G34&lt;0),"-",'CELKEM Q+'!K34/'CELKEM Q+'!G34-1),"-")</f>
        <v>2.3395800812322065E-2</v>
      </c>
      <c r="H34" s="113">
        <f>IFERROR(IF(OR('CELKEM Q+'!L34&lt;0,'CELKEM Q+'!H34&lt;0),"-",'CELKEM Q+'!L34/'CELKEM Q+'!H34-1),"-")</f>
        <v>3.4698105658941047E-2</v>
      </c>
      <c r="I34" s="113">
        <f>IFERROR(IF(OR('CELKEM Q+'!M34&lt;0,'CELKEM Q+'!I34&lt;0),"-",'CELKEM Q+'!M34/'CELKEM Q+'!I34-1),"-")</f>
        <v>-3.393439241906715E-2</v>
      </c>
      <c r="J34" s="114">
        <f>IFERROR(IF(OR('CELKEM Q+'!N34&lt;0,'CELKEM Q+'!J34&lt;0),"-",'CELKEM Q+'!N34/'CELKEM Q+'!J34-1),"-")</f>
        <v>-6.1331763100278991E-2</v>
      </c>
      <c r="K34" s="114">
        <f>IFERROR(IF(OR('CELKEM Q+'!O34&lt;0,'CELKEM Q+'!K34&lt;0),"-",'CELKEM Q+'!O34/'CELKEM Q+'!K34-1),"-")</f>
        <v>4.6514063570639141E-2</v>
      </c>
      <c r="L34" s="114">
        <f>IFERROR(IF(OR('CELKEM Q+'!P34&lt;0,'CELKEM Q+'!L34&lt;0),"-",'CELKEM Q+'!P34/'CELKEM Q+'!L34-1),"-")</f>
        <v>-3.6823731487104938E-2</v>
      </c>
      <c r="M34" s="114">
        <f>IFERROR(IF(OR('CELKEM Q+'!Q34&lt;0,'CELKEM Q+'!M34&lt;0),"-",'CELKEM Q+'!Q34/'CELKEM Q+'!M34-1),"-")</f>
        <v>0.12358135148446903</v>
      </c>
      <c r="N34" s="114">
        <f>IFERROR(IF(OR('CELKEM Q+'!R34&lt;0,'CELKEM Q+'!N34&lt;0),"-",'CELKEM Q+'!R34/'CELKEM Q+'!N34-1),"-")</f>
        <v>8.2056392091762742E-2</v>
      </c>
      <c r="O34" s="114">
        <f>IFERROR(IF(OR('CELKEM Q+'!S34&lt;0,'CELKEM Q+'!O34&lt;0),"-",'CELKEM Q+'!S34/'CELKEM Q+'!O34-1),"-")</f>
        <v>9.9326717891683458E-3</v>
      </c>
      <c r="P34" s="114">
        <f>IFERROR(IF(OR('CELKEM Q+'!T34&lt;0,'CELKEM Q+'!P34&lt;0),"-",'CELKEM Q+'!T34/'CELKEM Q+'!P34-1),"-")</f>
        <v>-2.5535090450183318E-2</v>
      </c>
      <c r="Q34" s="114">
        <f>IFERROR(IF(OR('CELKEM Q+'!U34&lt;0,'CELKEM Q+'!Q34&lt;0),"-",'CELKEM Q+'!U34/'CELKEM Q+'!Q34-1),"-")</f>
        <v>-2.7007634200840736E-2</v>
      </c>
      <c r="R34" s="114">
        <f>IFERROR(IF(OR('CELKEM Q+'!V34&lt;0,'CELKEM Q+'!R34&lt;0),"-",'CELKEM Q+'!V34/'CELKEM Q+'!R34-1),"-")</f>
        <v>0.209780722433482</v>
      </c>
      <c r="S34" s="114">
        <f>IFERROR(IF(OR('CELKEM Q+'!W34&lt;0,'CELKEM Q+'!S34&lt;0),"-",'CELKEM Q+'!W34/'CELKEM Q+'!S34-1),"-")</f>
        <v>8.1264527986600443E-2</v>
      </c>
      <c r="T34" s="114">
        <f>IFERROR(IF(OR('CELKEM Q+'!X34&lt;0,'CELKEM Q+'!T34&lt;0),"-",'CELKEM Q+'!X34/'CELKEM Q+'!T34-1),"-")</f>
        <v>0.15436514557020908</v>
      </c>
    </row>
    <row r="35" spans="2:20" ht="11.8" hidden="1" customHeight="1" outlineLevel="1" x14ac:dyDescent="0.3">
      <c r="B35" s="72"/>
      <c r="C35" s="77" t="s">
        <v>143</v>
      </c>
      <c r="D35" s="72" t="s">
        <v>145</v>
      </c>
      <c r="E35" s="73"/>
      <c r="F35" s="74" t="s">
        <v>14</v>
      </c>
      <c r="G35" s="113">
        <f>IFERROR(IF(OR('CELKEM Q+'!K35&lt;0,'CELKEM Q+'!G35&lt;0),"-",'CELKEM Q+'!K35/'CELKEM Q+'!G35-1),"-")</f>
        <v>2.3705796500711029E-2</v>
      </c>
      <c r="H35" s="113">
        <f>IFERROR(IF(OR('CELKEM Q+'!L35&lt;0,'CELKEM Q+'!H35&lt;0),"-",'CELKEM Q+'!L35/'CELKEM Q+'!H35-1),"-")</f>
        <v>3.3372057586124937E-2</v>
      </c>
      <c r="I35" s="113">
        <f>IFERROR(IF(OR('CELKEM Q+'!M35&lt;0,'CELKEM Q+'!I35&lt;0),"-",'CELKEM Q+'!M35/'CELKEM Q+'!I35-1),"-")</f>
        <v>-2.8020078592578934E-2</v>
      </c>
      <c r="J35" s="114">
        <f>IFERROR(IF(OR('CELKEM Q+'!N35&lt;0,'CELKEM Q+'!J35&lt;0),"-",'CELKEM Q+'!N35/'CELKEM Q+'!J35-1),"-")</f>
        <v>-5.5739875377743497E-2</v>
      </c>
      <c r="K35" s="114">
        <f>IFERROR(IF(OR('CELKEM Q+'!O35&lt;0,'CELKEM Q+'!K35&lt;0),"-",'CELKEM Q+'!O35/'CELKEM Q+'!K35-1),"-")</f>
        <v>4.924550148544582E-2</v>
      </c>
      <c r="L35" s="114">
        <f>IFERROR(IF(OR('CELKEM Q+'!P35&lt;0,'CELKEM Q+'!L35&lt;0),"-",'CELKEM Q+'!P35/'CELKEM Q+'!L35-1),"-")</f>
        <v>-2.2045367948825279E-2</v>
      </c>
      <c r="M35" s="114">
        <f>IFERROR(IF(OR('CELKEM Q+'!Q35&lt;0,'CELKEM Q+'!M35&lt;0),"-",'CELKEM Q+'!Q35/'CELKEM Q+'!M35-1),"-")</f>
        <v>0.12038760230737822</v>
      </c>
      <c r="N35" s="114">
        <f>IFERROR(IF(OR('CELKEM Q+'!R35&lt;0,'CELKEM Q+'!N35&lt;0),"-",'CELKEM Q+'!R35/'CELKEM Q+'!N35-1),"-")</f>
        <v>8.4503410048778704E-2</v>
      </c>
      <c r="O35" s="114">
        <f>IFERROR(IF(OR('CELKEM Q+'!S35&lt;0,'CELKEM Q+'!O35&lt;0),"-",'CELKEM Q+'!S35/'CELKEM Q+'!O35-1),"-")</f>
        <v>1.1138889712904332E-2</v>
      </c>
      <c r="P35" s="114">
        <f>IFERROR(IF(OR('CELKEM Q+'!T35&lt;0,'CELKEM Q+'!P35&lt;0),"-",'CELKEM Q+'!T35/'CELKEM Q+'!P35-1),"-")</f>
        <v>-2.9632980117858421E-2</v>
      </c>
      <c r="Q35" s="114">
        <f>IFERROR(IF(OR('CELKEM Q+'!U35&lt;0,'CELKEM Q+'!Q35&lt;0),"-",'CELKEM Q+'!U35/'CELKEM Q+'!Q35-1),"-")</f>
        <v>-1.9966827138968912E-2</v>
      </c>
      <c r="R35" s="114">
        <f>IFERROR(IF(OR('CELKEM Q+'!V35&lt;0,'CELKEM Q+'!R35&lt;0),"-",'CELKEM Q+'!V35/'CELKEM Q+'!R35-1),"-")</f>
        <v>0.24656888241189834</v>
      </c>
      <c r="S35" s="114">
        <f>IFERROR(IF(OR('CELKEM Q+'!W35&lt;0,'CELKEM Q+'!S35&lt;0),"-",'CELKEM Q+'!W35/'CELKEM Q+'!S35-1),"-")</f>
        <v>7.9826101521549342E-2</v>
      </c>
      <c r="T35" s="114">
        <f>IFERROR(IF(OR('CELKEM Q+'!X35&lt;0,'CELKEM Q+'!T35&lt;0),"-",'CELKEM Q+'!X35/'CELKEM Q+'!T35-1),"-")</f>
        <v>0.15117240920445685</v>
      </c>
    </row>
    <row r="36" spans="2:20" ht="11.8" hidden="1" customHeight="1" outlineLevel="2" x14ac:dyDescent="0.3">
      <c r="B36" s="72"/>
      <c r="C36" s="78"/>
      <c r="D36" s="77" t="s">
        <v>143</v>
      </c>
      <c r="E36" s="73" t="s">
        <v>144</v>
      </c>
      <c r="F36" s="74" t="s">
        <v>14</v>
      </c>
      <c r="G36" s="113">
        <f>IFERROR(IF(OR('CELKEM Q+'!K36&lt;0,'CELKEM Q+'!G36&lt;0),"-",'CELKEM Q+'!K36/'CELKEM Q+'!G36-1),"-")</f>
        <v>2.3228516143837252E-2</v>
      </c>
      <c r="H36" s="113">
        <f>IFERROR(IF(OR('CELKEM Q+'!L36&lt;0,'CELKEM Q+'!H36&lt;0),"-",'CELKEM Q+'!L36/'CELKEM Q+'!H36-1),"-")</f>
        <v>3.3296497747112852E-2</v>
      </c>
      <c r="I36" s="113">
        <f>IFERROR(IF(OR('CELKEM Q+'!M36&lt;0,'CELKEM Q+'!I36&lt;0),"-",'CELKEM Q+'!M36/'CELKEM Q+'!I36-1),"-")</f>
        <v>-3.4927120481560769E-2</v>
      </c>
      <c r="J36" s="114">
        <f>IFERROR(IF(OR('CELKEM Q+'!N36&lt;0,'CELKEM Q+'!J36&lt;0),"-",'CELKEM Q+'!N36/'CELKEM Q+'!J36-1),"-")</f>
        <v>-6.0570685730356066E-2</v>
      </c>
      <c r="K36" s="114">
        <f>IFERROR(IF(OR('CELKEM Q+'!O36&lt;0,'CELKEM Q+'!K36&lt;0),"-",'CELKEM Q+'!O36/'CELKEM Q+'!K36-1),"-")</f>
        <v>4.6550850220079321E-2</v>
      </c>
      <c r="L36" s="114">
        <f>IFERROR(IF(OR('CELKEM Q+'!P36&lt;0,'CELKEM Q+'!L36&lt;0),"-",'CELKEM Q+'!P36/'CELKEM Q+'!L36-1),"-")</f>
        <v>-3.7169279574822967E-2</v>
      </c>
      <c r="M36" s="114">
        <f>IFERROR(IF(OR('CELKEM Q+'!Q36&lt;0,'CELKEM Q+'!M36&lt;0),"-",'CELKEM Q+'!Q36/'CELKEM Q+'!M36-1),"-")</f>
        <v>0.12375819321526471</v>
      </c>
      <c r="N36" s="114">
        <f>IFERROR(IF(OR('CELKEM Q+'!R36&lt;0,'CELKEM Q+'!N36&lt;0),"-",'CELKEM Q+'!R36/'CELKEM Q+'!N36-1),"-")</f>
        <v>8.1254660878553375E-2</v>
      </c>
      <c r="O36" s="114">
        <f>IFERROR(IF(OR('CELKEM Q+'!S36&lt;0,'CELKEM Q+'!O36&lt;0),"-",'CELKEM Q+'!S36/'CELKEM Q+'!O36-1),"-")</f>
        <v>9.3179923282376009E-3</v>
      </c>
      <c r="P36" s="114">
        <f>IFERROR(IF(OR('CELKEM Q+'!T36&lt;0,'CELKEM Q+'!P36&lt;0),"-",'CELKEM Q+'!T36/'CELKEM Q+'!P36-1),"-")</f>
        <v>-2.6370895771557046E-2</v>
      </c>
      <c r="Q36" s="114">
        <f>IFERROR(IF(OR('CELKEM Q+'!U36&lt;0,'CELKEM Q+'!Q36&lt;0),"-",'CELKEM Q+'!U36/'CELKEM Q+'!Q36-1),"-")</f>
        <v>-2.7726294002358376E-2</v>
      </c>
      <c r="R36" s="114">
        <f>IFERROR(IF(OR('CELKEM Q+'!V36&lt;0,'CELKEM Q+'!R36&lt;0),"-",'CELKEM Q+'!V36/'CELKEM Q+'!R36-1),"-")</f>
        <v>0.21255311910808272</v>
      </c>
      <c r="S36" s="114">
        <f>IFERROR(IF(OR('CELKEM Q+'!W36&lt;0,'CELKEM Q+'!S36&lt;0),"-",'CELKEM Q+'!W36/'CELKEM Q+'!S36-1),"-")</f>
        <v>8.0804856124886859E-2</v>
      </c>
      <c r="T36" s="114">
        <f>IFERROR(IF(OR('CELKEM Q+'!X36&lt;0,'CELKEM Q+'!T36&lt;0),"-",'CELKEM Q+'!X36/'CELKEM Q+'!T36-1),"-")</f>
        <v>0.15439500390691929</v>
      </c>
    </row>
    <row r="37" spans="2:20" ht="11.8" hidden="1" customHeight="1" outlineLevel="1" x14ac:dyDescent="0.3">
      <c r="B37" s="72"/>
      <c r="C37" s="77" t="s">
        <v>143</v>
      </c>
      <c r="D37" s="72" t="s">
        <v>146</v>
      </c>
      <c r="E37" s="73"/>
      <c r="F37" s="74" t="s">
        <v>14</v>
      </c>
      <c r="G37" s="113">
        <f>IFERROR(IF(OR('CELKEM Q+'!K37&lt;0,'CELKEM Q+'!G37&lt;0),"-",'CELKEM Q+'!K37/'CELKEM Q+'!G37-1),"-")</f>
        <v>3.9331319734635217E-2</v>
      </c>
      <c r="H37" s="113">
        <f>IFERROR(IF(OR('CELKEM Q+'!L37&lt;0,'CELKEM Q+'!H37&lt;0),"-",'CELKEM Q+'!L37/'CELKEM Q+'!H37-1),"-")</f>
        <v>0.18261389155163732</v>
      </c>
      <c r="I37" s="113">
        <f>IFERROR(IF(OR('CELKEM Q+'!M37&lt;0,'CELKEM Q+'!I37&lt;0),"-",'CELKEM Q+'!M37/'CELKEM Q+'!I37-1),"-")</f>
        <v>5.6779640116645158E-2</v>
      </c>
      <c r="J37" s="114">
        <f>IFERROR(IF(OR('CELKEM Q+'!N37&lt;0,'CELKEM Q+'!J37&lt;0),"-",'CELKEM Q+'!N37/'CELKEM Q+'!J37-1),"-")</f>
        <v>8.970920186588871E-2</v>
      </c>
      <c r="K37" s="114">
        <f>IFERROR(IF(OR('CELKEM Q+'!O37&lt;0,'CELKEM Q+'!K37&lt;0),"-",'CELKEM Q+'!O37/'CELKEM Q+'!K37-1),"-")</f>
        <v>4.3064064927907264E-2</v>
      </c>
      <c r="L37" s="114">
        <f>IFERROR(IF(OR('CELKEM Q+'!P37&lt;0,'CELKEM Q+'!L37&lt;0),"-",'CELKEM Q+'!P37/'CELKEM Q+'!L37-1),"-")</f>
        <v>-4.9613333436357987E-3</v>
      </c>
      <c r="M37" s="114">
        <f>IFERROR(IF(OR('CELKEM Q+'!Q37&lt;0,'CELKEM Q+'!M37&lt;0),"-",'CELKEM Q+'!Q37/'CELKEM Q+'!M37-1),"-")</f>
        <v>0.10882412967773103</v>
      </c>
      <c r="N37" s="114">
        <f>IFERROR(IF(OR('CELKEM Q+'!R37&lt;0,'CELKEM Q+'!N37&lt;0),"-",'CELKEM Q+'!R37/'CELKEM Q+'!N37-1),"-")</f>
        <v>0.14930987088233127</v>
      </c>
      <c r="O37" s="114">
        <f>IFERROR(IF(OR('CELKEM Q+'!S37&lt;0,'CELKEM Q+'!O37&lt;0),"-",'CELKEM Q+'!S37/'CELKEM Q+'!O37-1),"-")</f>
        <v>6.7772466585405589E-2</v>
      </c>
      <c r="P37" s="114">
        <f>IFERROR(IF(OR('CELKEM Q+'!T37&lt;0,'CELKEM Q+'!P37&lt;0),"-",'CELKEM Q+'!T37/'CELKEM Q+'!P37-1),"-")</f>
        <v>4.9038504440050312E-2</v>
      </c>
      <c r="Q37" s="114">
        <f>IFERROR(IF(OR('CELKEM Q+'!U37&lt;0,'CELKEM Q+'!Q37&lt;0),"-",'CELKEM Q+'!U37/'CELKEM Q+'!Q37-1),"-")</f>
        <v>3.3771345339926429E-2</v>
      </c>
      <c r="R37" s="114">
        <f>IFERROR(IF(OR('CELKEM Q+'!V37&lt;0,'CELKEM Q+'!R37&lt;0),"-",'CELKEM Q+'!V37/'CELKEM Q+'!R37-1),"-")</f>
        <v>5.29892935140448E-2</v>
      </c>
      <c r="S37" s="114">
        <f>IFERROR(IF(OR('CELKEM Q+'!W37&lt;0,'CELKEM Q+'!S37&lt;0),"-",'CELKEM Q+'!W37/'CELKEM Q+'!S37-1),"-")</f>
        <v>0.1221505877050495</v>
      </c>
      <c r="T37" s="114">
        <f>IFERROR(IF(OR('CELKEM Q+'!X37&lt;0,'CELKEM Q+'!T37&lt;0),"-",'CELKEM Q+'!X37/'CELKEM Q+'!T37-1),"-")</f>
        <v>0.15189258079968115</v>
      </c>
    </row>
    <row r="38" spans="2:20" ht="11.8" hidden="1" customHeight="1" outlineLevel="2" x14ac:dyDescent="0.3">
      <c r="B38" s="72"/>
      <c r="C38" s="78"/>
      <c r="D38" s="77" t="s">
        <v>143</v>
      </c>
      <c r="E38" s="73" t="s">
        <v>144</v>
      </c>
      <c r="F38" s="74" t="s">
        <v>14</v>
      </c>
      <c r="G38" s="113">
        <f>IFERROR(IF(OR('CELKEM Q+'!K38&lt;0,'CELKEM Q+'!G38&lt;0),"-",'CELKEM Q+'!K38/'CELKEM Q+'!G38-1),"-")</f>
        <v>3.9331319734635217E-2</v>
      </c>
      <c r="H38" s="113">
        <f>IFERROR(IF(OR('CELKEM Q+'!L38&lt;0,'CELKEM Q+'!H38&lt;0),"-",'CELKEM Q+'!L38/'CELKEM Q+'!H38-1),"-")</f>
        <v>0.18261389155163732</v>
      </c>
      <c r="I38" s="113">
        <f>IFERROR(IF(OR('CELKEM Q+'!M38&lt;0,'CELKEM Q+'!I38&lt;0),"-",'CELKEM Q+'!M38/'CELKEM Q+'!I38-1),"-")</f>
        <v>5.6779640116645158E-2</v>
      </c>
      <c r="J38" s="114">
        <f>IFERROR(IF(OR('CELKEM Q+'!N38&lt;0,'CELKEM Q+'!J38&lt;0),"-",'CELKEM Q+'!N38/'CELKEM Q+'!J38-1),"-")</f>
        <v>-0.11918685989967659</v>
      </c>
      <c r="K38" s="114">
        <f>IFERROR(IF(OR('CELKEM Q+'!O38&lt;0,'CELKEM Q+'!K38&lt;0),"-",'CELKEM Q+'!O38/'CELKEM Q+'!K38-1),"-")</f>
        <v>4.3064064927907264E-2</v>
      </c>
      <c r="L38" s="114">
        <f>IFERROR(IF(OR('CELKEM Q+'!P38&lt;0,'CELKEM Q+'!L38&lt;0),"-",'CELKEM Q+'!P38/'CELKEM Q+'!L38-1),"-")</f>
        <v>-4.9613333436357987E-3</v>
      </c>
      <c r="M38" s="114">
        <f>IFERROR(IF(OR('CELKEM Q+'!Q38&lt;0,'CELKEM Q+'!M38&lt;0),"-",'CELKEM Q+'!Q38/'CELKEM Q+'!M38-1),"-")</f>
        <v>0.10882412967773103</v>
      </c>
      <c r="N38" s="114">
        <f>IFERROR(IF(OR('CELKEM Q+'!R38&lt;0,'CELKEM Q+'!N38&lt;0),"-",'CELKEM Q+'!R38/'CELKEM Q+'!N38-1),"-")</f>
        <v>0.14705767539545556</v>
      </c>
      <c r="O38" s="114">
        <f>IFERROR(IF(OR('CELKEM Q+'!S38&lt;0,'CELKEM Q+'!O38&lt;0),"-",'CELKEM Q+'!S38/'CELKEM Q+'!O38-1),"-")</f>
        <v>6.7772466585405589E-2</v>
      </c>
      <c r="P38" s="114">
        <f>IFERROR(IF(OR('CELKEM Q+'!T38&lt;0,'CELKEM Q+'!P38&lt;0),"-",'CELKEM Q+'!T38/'CELKEM Q+'!P38-1),"-")</f>
        <v>4.9038504440050312E-2</v>
      </c>
      <c r="Q38" s="114">
        <f>IFERROR(IF(OR('CELKEM Q+'!U38&lt;0,'CELKEM Q+'!Q38&lt;0),"-",'CELKEM Q+'!U38/'CELKEM Q+'!Q38-1),"-")</f>
        <v>3.3771345339926429E-2</v>
      </c>
      <c r="R38" s="114">
        <f>IFERROR(IF(OR('CELKEM Q+'!V38&lt;0,'CELKEM Q+'!R38&lt;0),"-",'CELKEM Q+'!V38/'CELKEM Q+'!R38-1),"-")</f>
        <v>-2.0999026102370699E-3</v>
      </c>
      <c r="S38" s="114">
        <f>IFERROR(IF(OR('CELKEM Q+'!W38&lt;0,'CELKEM Q+'!S38&lt;0),"-",'CELKEM Q+'!W38/'CELKEM Q+'!S38-1),"-")</f>
        <v>0.1221505877050495</v>
      </c>
      <c r="T38" s="114">
        <f>IFERROR(IF(OR('CELKEM Q+'!X38&lt;0,'CELKEM Q+'!T38&lt;0),"-",'CELKEM Q+'!X38/'CELKEM Q+'!T38-1),"-")</f>
        <v>0.15189258079968115</v>
      </c>
    </row>
    <row r="39" spans="2:20" ht="11.8" customHeight="1" collapsed="1" x14ac:dyDescent="0.3">
      <c r="B39" s="72"/>
      <c r="C39" s="72" t="s">
        <v>147</v>
      </c>
      <c r="D39" s="72"/>
      <c r="E39" s="72"/>
      <c r="F39" s="74" t="s">
        <v>14</v>
      </c>
      <c r="G39" s="113">
        <f>IFERROR(IF(OR('CELKEM Q+'!K39&lt;0,'CELKEM Q+'!G39&lt;0),"-",'CELKEM Q+'!K39/'CELKEM Q+'!G39-1),"-")</f>
        <v>2.1642193463632609E-2</v>
      </c>
      <c r="H39" s="113">
        <f>IFERROR(IF(OR('CELKEM Q+'!L39&lt;0,'CELKEM Q+'!H39&lt;0),"-",'CELKEM Q+'!L39/'CELKEM Q+'!H39-1),"-")</f>
        <v>3.5929531665962688E-2</v>
      </c>
      <c r="I39" s="113">
        <f>IFERROR(IF(OR('CELKEM Q+'!M39&lt;0,'CELKEM Q+'!I39&lt;0),"-",'CELKEM Q+'!M39/'CELKEM Q+'!I39-1),"-")</f>
        <v>-2.7993913155001882E-2</v>
      </c>
      <c r="J39" s="114">
        <f>IFERROR(IF(OR('CELKEM Q+'!N39&lt;0,'CELKEM Q+'!J39&lt;0),"-",'CELKEM Q+'!N39/'CELKEM Q+'!J39-1),"-")</f>
        <v>-5.4450214346991488E-2</v>
      </c>
      <c r="K39" s="114">
        <f>IFERROR(IF(OR('CELKEM Q+'!O39&lt;0,'CELKEM Q+'!K39&lt;0),"-",'CELKEM Q+'!O39/'CELKEM Q+'!K39-1),"-")</f>
        <v>5.2042040931101319E-2</v>
      </c>
      <c r="L39" s="114">
        <f>IFERROR(IF(OR('CELKEM Q+'!P39&lt;0,'CELKEM Q+'!L39&lt;0),"-",'CELKEM Q+'!P39/'CELKEM Q+'!L39-1),"-")</f>
        <v>-2.1258944560340054E-2</v>
      </c>
      <c r="M39" s="114">
        <f>IFERROR(IF(OR('CELKEM Q+'!Q39&lt;0,'CELKEM Q+'!M39&lt;0),"-",'CELKEM Q+'!Q39/'CELKEM Q+'!M39-1),"-")</f>
        <v>0.11855830339839568</v>
      </c>
      <c r="N39" s="114">
        <f>IFERROR(IF(OR('CELKEM Q+'!R39&lt;0,'CELKEM Q+'!N39&lt;0),"-",'CELKEM Q+'!R39/'CELKEM Q+'!N39-1),"-")</f>
        <v>8.5504359536601404E-2</v>
      </c>
      <c r="O39" s="114">
        <f>IFERROR(IF(OR('CELKEM Q+'!S39&lt;0,'CELKEM Q+'!O39&lt;0),"-",'CELKEM Q+'!S39/'CELKEM Q+'!O39-1),"-")</f>
        <v>1.0753772940801154E-2</v>
      </c>
      <c r="P39" s="114">
        <f>IFERROR(IF(OR('CELKEM Q+'!T39&lt;0,'CELKEM Q+'!P39&lt;0),"-",'CELKEM Q+'!T39/'CELKEM Q+'!P39-1),"-")</f>
        <v>-2.2578520238986433E-2</v>
      </c>
      <c r="Q39" s="114">
        <f>IFERROR(IF(OR('CELKEM Q+'!U39&lt;0,'CELKEM Q+'!Q39&lt;0),"-",'CELKEM Q+'!U39/'CELKEM Q+'!Q39-1),"-")</f>
        <v>-1.727086018766244E-2</v>
      </c>
      <c r="R39" s="114">
        <f>IFERROR(IF(OR('CELKEM Q+'!V39&lt;0,'CELKEM Q+'!R39&lt;0),"-",'CELKEM Q+'!V39/'CELKEM Q+'!R39-1),"-")</f>
        <v>2.6361848937139554E-2</v>
      </c>
      <c r="S39" s="114">
        <f>IFERROR(IF(OR('CELKEM Q+'!W39&lt;0,'CELKEM Q+'!S39&lt;0),"-",'CELKEM Q+'!W39/'CELKEM Q+'!S39-1),"-")</f>
        <v>2.977058694390311E-2</v>
      </c>
      <c r="T39" s="114">
        <f>IFERROR(IF(OR('CELKEM Q+'!X39&lt;0,'CELKEM Q+'!T39&lt;0),"-",'CELKEM Q+'!X39/'CELKEM Q+'!T39-1),"-")</f>
        <v>8.6655974609597619E-2</v>
      </c>
    </row>
    <row r="40" spans="2:20" ht="11.8" hidden="1" customHeight="1" outlineLevel="2" x14ac:dyDescent="0.3">
      <c r="B40" s="72"/>
      <c r="C40" s="72"/>
      <c r="D40" s="77" t="s">
        <v>143</v>
      </c>
      <c r="E40" s="73" t="s">
        <v>144</v>
      </c>
      <c r="F40" s="74" t="s">
        <v>14</v>
      </c>
      <c r="G40" s="113">
        <f>IFERROR(IF(OR('CELKEM Q+'!K40&lt;0,'CELKEM Q+'!G40&lt;0),"-",'CELKEM Q+'!K40/'CELKEM Q+'!G40-1),"-")</f>
        <v>2.1199240465091584E-2</v>
      </c>
      <c r="H40" s="113">
        <f>IFERROR(IF(OR('CELKEM Q+'!L40&lt;0,'CELKEM Q+'!H40&lt;0),"-",'CELKEM Q+'!L40/'CELKEM Q+'!H40-1),"-")</f>
        <v>3.4981135957959042E-2</v>
      </c>
      <c r="I40" s="113">
        <f>IFERROR(IF(OR('CELKEM Q+'!M40&lt;0,'CELKEM Q+'!I40&lt;0),"-",'CELKEM Q+'!M40/'CELKEM Q+'!I40-1),"-")</f>
        <v>-3.4797253502950043E-2</v>
      </c>
      <c r="J40" s="114">
        <f>IFERROR(IF(OR('CELKEM Q+'!N40&lt;0,'CELKEM Q+'!J40&lt;0),"-",'CELKEM Q+'!N40/'CELKEM Q+'!J40-1),"-")</f>
        <v>-6.0954831048956604E-2</v>
      </c>
      <c r="K40" s="114">
        <f>IFERROR(IF(OR('CELKEM Q+'!O40&lt;0,'CELKEM Q+'!K40&lt;0),"-",'CELKEM Q+'!O40/'CELKEM Q+'!K40-1),"-")</f>
        <v>4.9473389497259879E-2</v>
      </c>
      <c r="L40" s="114">
        <f>IFERROR(IF(OR('CELKEM Q+'!P40&lt;0,'CELKEM Q+'!L40&lt;0),"-",'CELKEM Q+'!P40/'CELKEM Q+'!L40-1),"-")</f>
        <v>-3.6145402475272426E-2</v>
      </c>
      <c r="M40" s="114">
        <f>IFERROR(IF(OR('CELKEM Q+'!Q40&lt;0,'CELKEM Q+'!M40&lt;0),"-",'CELKEM Q+'!Q40/'CELKEM Q+'!M40-1),"-")</f>
        <v>0.12157914123731506</v>
      </c>
      <c r="N40" s="114">
        <f>IFERROR(IF(OR('CELKEM Q+'!R40&lt;0,'CELKEM Q+'!N40&lt;0),"-",'CELKEM Q+'!R40/'CELKEM Q+'!N40-1),"-")</f>
        <v>8.199124779961231E-2</v>
      </c>
      <c r="O40" s="114">
        <f>IFERROR(IF(OR('CELKEM Q+'!S40&lt;0,'CELKEM Q+'!O40&lt;0),"-",'CELKEM Q+'!S40/'CELKEM Q+'!O40-1),"-")</f>
        <v>3.9145150004968876E-3</v>
      </c>
      <c r="P40" s="114">
        <f>IFERROR(IF(OR('CELKEM Q+'!T40&lt;0,'CELKEM Q+'!P40&lt;0),"-",'CELKEM Q+'!T40/'CELKEM Q+'!P40-1),"-")</f>
        <v>-1.3540194675686568E-2</v>
      </c>
      <c r="Q40" s="114">
        <f>IFERROR(IF(OR('CELKEM Q+'!U40&lt;0,'CELKEM Q+'!Q40&lt;0),"-",'CELKEM Q+'!U40/'CELKEM Q+'!Q40-1),"-")</f>
        <v>-2.4941093644826218E-2</v>
      </c>
      <c r="R40" s="114">
        <f>IFERROR(IF(OR('CELKEM Q+'!V40&lt;0,'CELKEM Q+'!R40&lt;0),"-",'CELKEM Q+'!V40/'CELKEM Q+'!R40-1),"-")</f>
        <v>-1.0324656876263272E-2</v>
      </c>
      <c r="S40" s="114">
        <f>IFERROR(IF(OR('CELKEM Q+'!W40&lt;0,'CELKEM Q+'!S40&lt;0),"-",'CELKEM Q+'!W40/'CELKEM Q+'!S40-1),"-")</f>
        <v>3.6077474172606427E-2</v>
      </c>
      <c r="T40" s="114">
        <f>IFERROR(IF(OR('CELKEM Q+'!X40&lt;0,'CELKEM Q+'!T40&lt;0),"-",'CELKEM Q+'!X40/'CELKEM Q+'!T40-1),"-")</f>
        <v>8.2094531787262781E-2</v>
      </c>
    </row>
    <row r="41" spans="2:20" ht="11.8" hidden="1" customHeight="1" outlineLevel="1" x14ac:dyDescent="0.3">
      <c r="B41" s="72"/>
      <c r="C41" s="77" t="s">
        <v>143</v>
      </c>
      <c r="D41" s="72" t="s">
        <v>145</v>
      </c>
      <c r="E41" s="72"/>
      <c r="F41" s="74" t="s">
        <v>14</v>
      </c>
      <c r="G41" s="113">
        <f>IFERROR(IF(OR('CELKEM Q+'!K41&lt;0,'CELKEM Q+'!G41&lt;0),"-",'CELKEM Q+'!K41/'CELKEM Q+'!G41-1),"-")</f>
        <v>2.1464138115067755E-2</v>
      </c>
      <c r="H41" s="113">
        <f>IFERROR(IF(OR('CELKEM Q+'!L41&lt;0,'CELKEM Q+'!H41&lt;0),"-",'CELKEM Q+'!L41/'CELKEM Q+'!H41-1),"-")</f>
        <v>3.4597406345049375E-2</v>
      </c>
      <c r="I41" s="113">
        <f>IFERROR(IF(OR('CELKEM Q+'!M41&lt;0,'CELKEM Q+'!I41&lt;0),"-",'CELKEM Q+'!M41/'CELKEM Q+'!I41-1),"-")</f>
        <v>-2.8875070320955709E-2</v>
      </c>
      <c r="J41" s="114">
        <f>IFERROR(IF(OR('CELKEM Q+'!N41&lt;0,'CELKEM Q+'!J41&lt;0),"-",'CELKEM Q+'!N41/'CELKEM Q+'!J41-1),"-")</f>
        <v>-5.6270323019568136E-2</v>
      </c>
      <c r="K41" s="114">
        <f>IFERROR(IF(OR('CELKEM Q+'!O41&lt;0,'CELKEM Q+'!K41&lt;0),"-",'CELKEM Q+'!O41/'CELKEM Q+'!K41-1),"-")</f>
        <v>5.2133992252117789E-2</v>
      </c>
      <c r="L41" s="114">
        <f>IFERROR(IF(OR('CELKEM Q+'!P41&lt;0,'CELKEM Q+'!L41&lt;0),"-",'CELKEM Q+'!P41/'CELKEM Q+'!L41-1),"-")</f>
        <v>-2.1428127597698743E-2</v>
      </c>
      <c r="M41" s="114">
        <f>IFERROR(IF(OR('CELKEM Q+'!Q41&lt;0,'CELKEM Q+'!M41&lt;0),"-",'CELKEM Q+'!Q41/'CELKEM Q+'!M41-1),"-")</f>
        <v>0.1186684069726851</v>
      </c>
      <c r="N41" s="114">
        <f>IFERROR(IF(OR('CELKEM Q+'!R41&lt;0,'CELKEM Q+'!N41&lt;0),"-",'CELKEM Q+'!R41/'CELKEM Q+'!N41-1),"-")</f>
        <v>8.4574161317817254E-2</v>
      </c>
      <c r="O41" s="114">
        <f>IFERROR(IF(OR('CELKEM Q+'!S41&lt;0,'CELKEM Q+'!O41&lt;0),"-",'CELKEM Q+'!S41/'CELKEM Q+'!O41-1),"-")</f>
        <v>1.0174828714420103E-2</v>
      </c>
      <c r="P41" s="114">
        <f>IFERROR(IF(OR('CELKEM Q+'!T41&lt;0,'CELKEM Q+'!P41&lt;0),"-",'CELKEM Q+'!T41/'CELKEM Q+'!P41-1),"-")</f>
        <v>-2.3334475976604874E-2</v>
      </c>
      <c r="Q41" s="114">
        <f>IFERROR(IF(OR('CELKEM Q+'!U41&lt;0,'CELKEM Q+'!Q41&lt;0),"-",'CELKEM Q+'!U41/'CELKEM Q+'!Q41-1),"-")</f>
        <v>-1.7843119741892677E-2</v>
      </c>
      <c r="R41" s="114">
        <f>IFERROR(IF(OR('CELKEM Q+'!V41&lt;0,'CELKEM Q+'!R41&lt;0),"-",'CELKEM Q+'!V41/'CELKEM Q+'!R41-1),"-")</f>
        <v>2.2119702561312238E-2</v>
      </c>
      <c r="S41" s="114">
        <f>IFERROR(IF(OR('CELKEM Q+'!W41&lt;0,'CELKEM Q+'!S41&lt;0),"-",'CELKEM Q+'!W41/'CELKEM Q+'!S41-1),"-")</f>
        <v>2.87791168907785E-2</v>
      </c>
      <c r="T41" s="114">
        <f>IFERROR(IF(OR('CELKEM Q+'!X41&lt;0,'CELKEM Q+'!T41&lt;0),"-",'CELKEM Q+'!X41/'CELKEM Q+'!T41-1),"-")</f>
        <v>8.5916340341309239E-2</v>
      </c>
    </row>
    <row r="42" spans="2:20" ht="11.8" hidden="1" customHeight="1" outlineLevel="2" x14ac:dyDescent="0.3">
      <c r="B42" s="72"/>
      <c r="C42" s="78"/>
      <c r="D42" s="77" t="s">
        <v>143</v>
      </c>
      <c r="E42" s="73" t="s">
        <v>144</v>
      </c>
      <c r="F42" s="74" t="s">
        <v>14</v>
      </c>
      <c r="G42" s="113">
        <f>IFERROR(IF(OR('CELKEM Q+'!K42&lt;0,'CELKEM Q+'!G42&lt;0),"-",'CELKEM Q+'!K42/'CELKEM Q+'!G42-1),"-")</f>
        <v>2.1008374124774409E-2</v>
      </c>
      <c r="H42" s="113">
        <f>IFERROR(IF(OR('CELKEM Q+'!L42&lt;0,'CELKEM Q+'!H42&lt;0),"-",'CELKEM Q+'!L42/'CELKEM Q+'!H42-1),"-")</f>
        <v>3.358681754963877E-2</v>
      </c>
      <c r="I42" s="113">
        <f>IFERROR(IF(OR('CELKEM Q+'!M42&lt;0,'CELKEM Q+'!I42&lt;0),"-",'CELKEM Q+'!M42/'CELKEM Q+'!I42-1),"-")</f>
        <v>-3.579219571935599E-2</v>
      </c>
      <c r="J42" s="114">
        <f>IFERROR(IF(OR('CELKEM Q+'!N42&lt;0,'CELKEM Q+'!J42&lt;0),"-",'CELKEM Q+'!N42/'CELKEM Q+'!J42-1),"-")</f>
        <v>-6.0187074934507923E-2</v>
      </c>
      <c r="K42" s="114">
        <f>IFERROR(IF(OR('CELKEM Q+'!O42&lt;0,'CELKEM Q+'!K42&lt;0),"-",'CELKEM Q+'!O42/'CELKEM Q+'!K42-1),"-")</f>
        <v>4.9542067667016187E-2</v>
      </c>
      <c r="L42" s="114">
        <f>IFERROR(IF(OR('CELKEM Q+'!P42&lt;0,'CELKEM Q+'!L42&lt;0),"-",'CELKEM Q+'!P42/'CELKEM Q+'!L42-1),"-")</f>
        <v>-3.6482385507739079E-2</v>
      </c>
      <c r="M42" s="114">
        <f>IFERROR(IF(OR('CELKEM Q+'!Q42&lt;0,'CELKEM Q+'!M42&lt;0),"-",'CELKEM Q+'!Q42/'CELKEM Q+'!M42-1),"-")</f>
        <v>0.12173102334066388</v>
      </c>
      <c r="N42" s="114">
        <f>IFERROR(IF(OR('CELKEM Q+'!R42&lt;0,'CELKEM Q+'!N42&lt;0),"-",'CELKEM Q+'!R42/'CELKEM Q+'!N42-1),"-")</f>
        <v>8.1187239195060767E-2</v>
      </c>
      <c r="O42" s="114">
        <f>IFERROR(IF(OR('CELKEM Q+'!S42&lt;0,'CELKEM Q+'!O42&lt;0),"-",'CELKEM Q+'!S42/'CELKEM Q+'!O42-1),"-")</f>
        <v>3.2344779669530865E-3</v>
      </c>
      <c r="P42" s="114">
        <f>IFERROR(IF(OR('CELKEM Q+'!T42&lt;0,'CELKEM Q+'!P42&lt;0),"-",'CELKEM Q+'!T42/'CELKEM Q+'!P42-1),"-")</f>
        <v>-1.4238559054370103E-2</v>
      </c>
      <c r="Q42" s="114">
        <f>IFERROR(IF(OR('CELKEM Q+'!U42&lt;0,'CELKEM Q+'!Q42&lt;0),"-",'CELKEM Q+'!U42/'CELKEM Q+'!Q42-1),"-")</f>
        <v>-2.5632176001031848E-2</v>
      </c>
      <c r="R42" s="114">
        <f>IFERROR(IF(OR('CELKEM Q+'!V42&lt;0,'CELKEM Q+'!R42&lt;0),"-",'CELKEM Q+'!V42/'CELKEM Q+'!R42-1),"-")</f>
        <v>-1.4462054769948551E-2</v>
      </c>
      <c r="S42" s="114">
        <f>IFERROR(IF(OR('CELKEM Q+'!W42&lt;0,'CELKEM Q+'!S42&lt;0),"-",'CELKEM Q+'!W42/'CELKEM Q+'!S42-1),"-")</f>
        <v>3.510189759938287E-2</v>
      </c>
      <c r="T42" s="114">
        <f>IFERROR(IF(OR('CELKEM Q+'!X42&lt;0,'CELKEM Q+'!T42&lt;0),"-",'CELKEM Q+'!X42/'CELKEM Q+'!T42-1),"-")</f>
        <v>8.1265600685702655E-2</v>
      </c>
    </row>
    <row r="43" spans="2:20" ht="11.8" hidden="1" customHeight="1" outlineLevel="1" x14ac:dyDescent="0.3">
      <c r="B43" s="72"/>
      <c r="C43" s="77" t="s">
        <v>143</v>
      </c>
      <c r="D43" s="72" t="s">
        <v>146</v>
      </c>
      <c r="E43" s="72"/>
      <c r="F43" s="74" t="s">
        <v>14</v>
      </c>
      <c r="G43" s="113">
        <f>IFERROR(IF(OR('CELKEM Q+'!K43&lt;0,'CELKEM Q+'!G43&lt;0),"-",'CELKEM Q+'!K43/'CELKEM Q+'!G43-1),"-")</f>
        <v>3.9331319734635217E-2</v>
      </c>
      <c r="H43" s="113">
        <f>IFERROR(IF(OR('CELKEM Q+'!L43&lt;0,'CELKEM Q+'!H43&lt;0),"-",'CELKEM Q+'!L43/'CELKEM Q+'!H43-1),"-")</f>
        <v>0.18261389155163732</v>
      </c>
      <c r="I43" s="113">
        <f>IFERROR(IF(OR('CELKEM Q+'!M43&lt;0,'CELKEM Q+'!I43&lt;0),"-",'CELKEM Q+'!M43/'CELKEM Q+'!I43-1),"-")</f>
        <v>5.6779640116645158E-2</v>
      </c>
      <c r="J43" s="114">
        <f>IFERROR(IF(OR('CELKEM Q+'!N43&lt;0,'CELKEM Q+'!J43&lt;0),"-",'CELKEM Q+'!N43/'CELKEM Q+'!J43-1),"-")</f>
        <v>8.970920186588871E-2</v>
      </c>
      <c r="K43" s="114">
        <f>IFERROR(IF(OR('CELKEM Q+'!O43&lt;0,'CELKEM Q+'!K43&lt;0),"-",'CELKEM Q+'!O43/'CELKEM Q+'!K43-1),"-")</f>
        <v>4.3064064927907264E-2</v>
      </c>
      <c r="L43" s="114">
        <f>IFERROR(IF(OR('CELKEM Q+'!P43&lt;0,'CELKEM Q+'!L43&lt;0),"-",'CELKEM Q+'!P43/'CELKEM Q+'!L43-1),"-")</f>
        <v>-4.9613333436357987E-3</v>
      </c>
      <c r="M43" s="114">
        <f>IFERROR(IF(OR('CELKEM Q+'!Q43&lt;0,'CELKEM Q+'!M43&lt;0),"-",'CELKEM Q+'!Q43/'CELKEM Q+'!M43-1),"-")</f>
        <v>0.10882412967773103</v>
      </c>
      <c r="N43" s="114">
        <f>IFERROR(IF(OR('CELKEM Q+'!R43&lt;0,'CELKEM Q+'!N43&lt;0),"-",'CELKEM Q+'!R43/'CELKEM Q+'!N43-1),"-")</f>
        <v>0.14930987088233127</v>
      </c>
      <c r="O43" s="114">
        <f>IFERROR(IF(OR('CELKEM Q+'!S43&lt;0,'CELKEM Q+'!O43&lt;0),"-",'CELKEM Q+'!S43/'CELKEM Q+'!O43-1),"-")</f>
        <v>6.7772466585405589E-2</v>
      </c>
      <c r="P43" s="114">
        <f>IFERROR(IF(OR('CELKEM Q+'!T43&lt;0,'CELKEM Q+'!P43&lt;0),"-",'CELKEM Q+'!T43/'CELKEM Q+'!P43-1),"-")</f>
        <v>4.9038504440050312E-2</v>
      </c>
      <c r="Q43" s="114">
        <f>IFERROR(IF(OR('CELKEM Q+'!U43&lt;0,'CELKEM Q+'!Q43&lt;0),"-",'CELKEM Q+'!U43/'CELKEM Q+'!Q43-1),"-")</f>
        <v>3.3771345339926429E-2</v>
      </c>
      <c r="R43" s="114">
        <f>IFERROR(IF(OR('CELKEM Q+'!V43&lt;0,'CELKEM Q+'!R43&lt;0),"-",'CELKEM Q+'!V43/'CELKEM Q+'!R43-1),"-")</f>
        <v>0.30095547798887834</v>
      </c>
      <c r="S43" s="114">
        <f>IFERROR(IF(OR('CELKEM Q+'!W43&lt;0,'CELKEM Q+'!S43&lt;0),"-",'CELKEM Q+'!W43/'CELKEM Q+'!S43-1),"-")</f>
        <v>0.1221505877050495</v>
      </c>
      <c r="T43" s="114">
        <f>IFERROR(IF(OR('CELKEM Q+'!X43&lt;0,'CELKEM Q+'!T43&lt;0),"-",'CELKEM Q+'!X43/'CELKEM Q+'!T43-1),"-")</f>
        <v>0.15189258079968115</v>
      </c>
    </row>
    <row r="44" spans="2:20" ht="11.8" hidden="1" customHeight="1" outlineLevel="2" x14ac:dyDescent="0.3">
      <c r="B44" s="72"/>
      <c r="C44" s="78"/>
      <c r="D44" s="77" t="s">
        <v>143</v>
      </c>
      <c r="E44" s="73" t="s">
        <v>144</v>
      </c>
      <c r="F44" s="74" t="s">
        <v>14</v>
      </c>
      <c r="G44" s="113">
        <f>IFERROR(IF(OR('CELKEM Q+'!K44&lt;0,'CELKEM Q+'!G44&lt;0),"-",'CELKEM Q+'!K44/'CELKEM Q+'!G44-1),"-")</f>
        <v>3.9331319734635217E-2</v>
      </c>
      <c r="H44" s="113">
        <f>IFERROR(IF(OR('CELKEM Q+'!L44&lt;0,'CELKEM Q+'!H44&lt;0),"-",'CELKEM Q+'!L44/'CELKEM Q+'!H44-1),"-")</f>
        <v>0.18261389155163732</v>
      </c>
      <c r="I44" s="113">
        <f>IFERROR(IF(OR('CELKEM Q+'!M44&lt;0,'CELKEM Q+'!I44&lt;0),"-",'CELKEM Q+'!M44/'CELKEM Q+'!I44-1),"-")</f>
        <v>5.6779640116645158E-2</v>
      </c>
      <c r="J44" s="114">
        <f>IFERROR(IF(OR('CELKEM Q+'!N44&lt;0,'CELKEM Q+'!J44&lt;0),"-",'CELKEM Q+'!N44/'CELKEM Q+'!J44-1),"-")</f>
        <v>-0.11918685989967659</v>
      </c>
      <c r="K44" s="114">
        <f>IFERROR(IF(OR('CELKEM Q+'!O44&lt;0,'CELKEM Q+'!K44&lt;0),"-",'CELKEM Q+'!O44/'CELKEM Q+'!K44-1),"-")</f>
        <v>4.3064064927907264E-2</v>
      </c>
      <c r="L44" s="114">
        <f>IFERROR(IF(OR('CELKEM Q+'!P44&lt;0,'CELKEM Q+'!L44&lt;0),"-",'CELKEM Q+'!P44/'CELKEM Q+'!L44-1),"-")</f>
        <v>-4.9613333436357987E-3</v>
      </c>
      <c r="M44" s="114">
        <f>IFERROR(IF(OR('CELKEM Q+'!Q44&lt;0,'CELKEM Q+'!M44&lt;0),"-",'CELKEM Q+'!Q44/'CELKEM Q+'!M44-1),"-")</f>
        <v>0.10882412967773103</v>
      </c>
      <c r="N44" s="114">
        <f>IFERROR(IF(OR('CELKEM Q+'!R44&lt;0,'CELKEM Q+'!N44&lt;0),"-",'CELKEM Q+'!R44/'CELKEM Q+'!N44-1),"-")</f>
        <v>0.14705767539545556</v>
      </c>
      <c r="O44" s="114">
        <f>IFERROR(IF(OR('CELKEM Q+'!S44&lt;0,'CELKEM Q+'!O44&lt;0),"-",'CELKEM Q+'!S44/'CELKEM Q+'!O44-1),"-")</f>
        <v>6.7772466585405589E-2</v>
      </c>
      <c r="P44" s="114">
        <f>IFERROR(IF(OR('CELKEM Q+'!T44&lt;0,'CELKEM Q+'!P44&lt;0),"-",'CELKEM Q+'!T44/'CELKEM Q+'!P44-1),"-")</f>
        <v>4.9038504440050312E-2</v>
      </c>
      <c r="Q44" s="114">
        <f>IFERROR(IF(OR('CELKEM Q+'!U44&lt;0,'CELKEM Q+'!Q44&lt;0),"-",'CELKEM Q+'!U44/'CELKEM Q+'!Q44-1),"-")</f>
        <v>3.3771345339926429E-2</v>
      </c>
      <c r="R44" s="114">
        <f>IFERROR(IF(OR('CELKEM Q+'!V44&lt;0,'CELKEM Q+'!R44&lt;0),"-",'CELKEM Q+'!V44/'CELKEM Q+'!R44-1),"-")</f>
        <v>0.30527695402406674</v>
      </c>
      <c r="S44" s="114">
        <f>IFERROR(IF(OR('CELKEM Q+'!W44&lt;0,'CELKEM Q+'!S44&lt;0),"-",'CELKEM Q+'!W44/'CELKEM Q+'!S44-1),"-")</f>
        <v>0.1221505877050495</v>
      </c>
      <c r="T44" s="114">
        <f>IFERROR(IF(OR('CELKEM Q+'!X44&lt;0,'CELKEM Q+'!T44&lt;0),"-",'CELKEM Q+'!X44/'CELKEM Q+'!T44-1),"-")</f>
        <v>0.15189258079968115</v>
      </c>
    </row>
    <row r="45" spans="2:20" ht="11.8" customHeight="1" x14ac:dyDescent="0.3">
      <c r="B45" s="72"/>
      <c r="C45" s="72" t="s">
        <v>161</v>
      </c>
      <c r="D45" s="72"/>
      <c r="E45" s="72"/>
      <c r="F45" s="74" t="s">
        <v>14</v>
      </c>
      <c r="G45" s="113">
        <f>IFERROR(IF(OR('CELKEM Q+'!K45&lt;0,'CELKEM Q+'!G45&lt;0),"-",'CELKEM Q+'!K45/'CELKEM Q+'!G45-1),"-")</f>
        <v>8.4929890338274472E-2</v>
      </c>
      <c r="H45" s="113">
        <f>IFERROR(IF(OR('CELKEM Q+'!L45&lt;0,'CELKEM Q+'!H45&lt;0),"-",'CELKEM Q+'!L45/'CELKEM Q+'!H45-1),"-")</f>
        <v>7.5278148837294445E-2</v>
      </c>
      <c r="I45" s="113">
        <f>IFERROR(IF(OR('CELKEM Q+'!M45&lt;0,'CELKEM Q+'!I45&lt;0),"-",'CELKEM Q+'!M45/'CELKEM Q+'!I45-1),"-")</f>
        <v>-0.35431473373187028</v>
      </c>
      <c r="J45" s="114">
        <f>IFERROR(IF(OR('CELKEM Q+'!N45&lt;0,'CELKEM Q+'!J45&lt;0),"-",'CELKEM Q+'!N45/'CELKEM Q+'!J45-1),"-")</f>
        <v>-0.28411438402209765</v>
      </c>
      <c r="K45" s="114">
        <f>IFERROR(IF(OR('CELKEM Q+'!O45&lt;0,'CELKEM Q+'!K45&lt;0),"-",'CELKEM Q+'!O45/'CELKEM Q+'!K45-1),"-")</f>
        <v>-0.20739893635410989</v>
      </c>
      <c r="L45" s="114">
        <f>IFERROR(IF(OR('CELKEM Q+'!P45&lt;0,'CELKEM Q+'!L45&lt;0),"-",'CELKEM Q+'!P45/'CELKEM Q+'!L45-1),"-")</f>
        <v>-0.37258243913464129</v>
      </c>
      <c r="M45" s="114">
        <f>IFERROR(IF(OR('CELKEM Q+'!Q45&lt;0,'CELKEM Q+'!M45&lt;0),"-",'CELKEM Q+'!Q45/'CELKEM Q+'!M45-1),"-")</f>
        <v>0.42136948227333826</v>
      </c>
      <c r="N45" s="114">
        <f>IFERROR(IF(OR('CELKEM Q+'!R45&lt;0,'CELKEM Q+'!N45&lt;0),"-",'CELKEM Q+'!R45/'CELKEM Q+'!N45-1),"-")</f>
        <v>3.412562598367086E-2</v>
      </c>
      <c r="O45" s="114">
        <f>IFERROR(IF(OR('CELKEM Q+'!S45&lt;0,'CELKEM Q+'!O45&lt;0),"-",'CELKEM Q+'!S45/'CELKEM Q+'!O45-1),"-")</f>
        <v>-3.5043109878559853E-2</v>
      </c>
      <c r="P45" s="114">
        <f>IFERROR(IF(OR('CELKEM Q+'!T45&lt;0,'CELKEM Q+'!P45&lt;0),"-",'CELKEM Q+'!T45/'CELKEM Q+'!P45-1),"-")</f>
        <v>-0.13470718823527728</v>
      </c>
      <c r="Q45" s="114">
        <f>IFERROR(IF(OR('CELKEM Q+'!U45&lt;0,'CELKEM Q+'!Q45&lt;0),"-",'CELKEM Q+'!U45/'CELKEM Q+'!Q45-1),"-")</f>
        <v>-0.33518948663193027</v>
      </c>
      <c r="R45" s="114">
        <f>IFERROR(IF(OR('CELKEM Q+'!V45&lt;0,'CELKEM Q+'!R45&lt;0),"-",'CELKEM Q+'!V45/'CELKEM Q+'!R45-1),"-")</f>
        <v>-3.2908800639414704E-2</v>
      </c>
      <c r="S45" s="114">
        <f>IFERROR(IF(OR('CELKEM Q+'!W45&lt;0,'CELKEM Q+'!S45&lt;0),"-",'CELKEM Q+'!W45/'CELKEM Q+'!S45-1),"-")</f>
        <v>6.1159098329947259E-2</v>
      </c>
      <c r="T45" s="114">
        <f>IFERROR(IF(OR('CELKEM Q+'!X45&lt;0,'CELKEM Q+'!T45&lt;0),"-",'CELKEM Q+'!X45/'CELKEM Q+'!T45-1),"-")</f>
        <v>0.14671621628257725</v>
      </c>
    </row>
    <row r="46" spans="2:20" ht="11.8" customHeight="1" collapsed="1" x14ac:dyDescent="0.3">
      <c r="B46" s="72"/>
      <c r="C46" s="72" t="s">
        <v>148</v>
      </c>
      <c r="D46" s="72"/>
      <c r="E46" s="72"/>
      <c r="F46" s="74" t="s">
        <v>14</v>
      </c>
      <c r="G46" s="113">
        <f>IFERROR(IF(OR('CELKEM Q+'!K46&lt;0,'CELKEM Q+'!G46&lt;0),"-",'CELKEM Q+'!K46/'CELKEM Q+'!G46-1),"-")</f>
        <v>5.3572429110387398E-2</v>
      </c>
      <c r="H46" s="113">
        <f>IFERROR(IF(OR('CELKEM Q+'!L46&lt;0,'CELKEM Q+'!H46&lt;0),"-",'CELKEM Q+'!L46/'CELKEM Q+'!H46-1),"-")</f>
        <v>0.1842000776629229</v>
      </c>
      <c r="I46" s="113">
        <f>IFERROR(IF(OR('CELKEM Q+'!M46&lt;0,'CELKEM Q+'!I46&lt;0),"-",'CELKEM Q+'!M46/'CELKEM Q+'!I46-1),"-")</f>
        <v>-8.1260673107011461E-2</v>
      </c>
      <c r="J46" s="114">
        <f>IFERROR(IF(OR('CELKEM Q+'!N46&lt;0,'CELKEM Q+'!J46&lt;0),"-",'CELKEM Q+'!N46/'CELKEM Q+'!J46-1),"-")</f>
        <v>6.2641685219473997E-2</v>
      </c>
      <c r="K46" s="114">
        <f>IFERROR(IF(OR('CELKEM Q+'!O46&lt;0,'CELKEM Q+'!K46&lt;0),"-",'CELKEM Q+'!O46/'CELKEM Q+'!K46-1),"-")</f>
        <v>0.19020671044570125</v>
      </c>
      <c r="L46" s="114">
        <f>IFERROR(IF(OR('CELKEM Q+'!P46&lt;0,'CELKEM Q+'!L46&lt;0),"-",'CELKEM Q+'!P46/'CELKEM Q+'!L46-1),"-")</f>
        <v>0.21055096573840926</v>
      </c>
      <c r="M46" s="114">
        <f>IFERROR(IF(OR('CELKEM Q+'!Q46&lt;0,'CELKEM Q+'!M46&lt;0),"-",'CELKEM Q+'!Q46/'CELKEM Q+'!M46-1),"-")</f>
        <v>0.30497242380965917</v>
      </c>
      <c r="N46" s="114">
        <f>IFERROR(IF(OR('CELKEM Q+'!R46&lt;0,'CELKEM Q+'!N46&lt;0),"-",'CELKEM Q+'!R46/'CELKEM Q+'!N46-1),"-")</f>
        <v>0.13885139282840031</v>
      </c>
      <c r="O46" s="114">
        <f>IFERROR(IF(OR('CELKEM Q+'!S46&lt;0,'CELKEM Q+'!O46&lt;0),"-",'CELKEM Q+'!S46/'CELKEM Q+'!O46-1),"-")</f>
        <v>-0.23092400070592023</v>
      </c>
      <c r="P46" s="114">
        <f>IFERROR(IF(OR('CELKEM Q+'!T46&lt;0,'CELKEM Q+'!P46&lt;0),"-",'CELKEM Q+'!T46/'CELKEM Q+'!P46-1),"-")</f>
        <v>-0.33654459641081147</v>
      </c>
      <c r="Q46" s="114">
        <f>IFERROR(IF(OR('CELKEM Q+'!U46&lt;0,'CELKEM Q+'!Q46&lt;0),"-",'CELKEM Q+'!U46/'CELKEM Q+'!Q46-1),"-")</f>
        <v>-0.29341375333501218</v>
      </c>
      <c r="R46" s="114">
        <f>IFERROR(IF(OR('CELKEM Q+'!V46&lt;0,'CELKEM Q+'!R46&lt;0),"-",'CELKEM Q+'!V46/'CELKEM Q+'!R46-1),"-")</f>
        <v>-9.8258544719551533E-2</v>
      </c>
      <c r="S46" s="114">
        <f>IFERROR(IF(OR('CELKEM Q+'!W46&lt;0,'CELKEM Q+'!S46&lt;0),"-",'CELKEM Q+'!W46/'CELKEM Q+'!S46-1),"-")</f>
        <v>-9.3274736585531315E-3</v>
      </c>
      <c r="T46" s="114">
        <f>IFERROR(IF(OR('CELKEM Q+'!X46&lt;0,'CELKEM Q+'!T46&lt;0),"-",'CELKEM Q+'!X46/'CELKEM Q+'!T46-1),"-")</f>
        <v>0.19822080485788174</v>
      </c>
    </row>
    <row r="47" spans="2:20" ht="11.8" hidden="1" customHeight="1" outlineLevel="2" x14ac:dyDescent="0.3">
      <c r="B47" s="72"/>
      <c r="C47" s="72"/>
      <c r="D47" s="77" t="s">
        <v>143</v>
      </c>
      <c r="E47" s="73" t="s">
        <v>144</v>
      </c>
      <c r="F47" s="74" t="s">
        <v>14</v>
      </c>
      <c r="G47" s="113">
        <f>IFERROR(IF(OR('CELKEM Q+'!K47&lt;0,'CELKEM Q+'!G47&lt;0),"-",'CELKEM Q+'!K47/'CELKEM Q+'!G47-1),"-")</f>
        <v>3.5051109927943802E-2</v>
      </c>
      <c r="H47" s="113">
        <f>IFERROR(IF(OR('CELKEM Q+'!L47&lt;0,'CELKEM Q+'!H47&lt;0),"-",'CELKEM Q+'!L47/'CELKEM Q+'!H47-1),"-")</f>
        <v>0.18907750708236626</v>
      </c>
      <c r="I47" s="113">
        <f>IFERROR(IF(OR('CELKEM Q+'!M47&lt;0,'CELKEM Q+'!I47&lt;0),"-",'CELKEM Q+'!M47/'CELKEM Q+'!I47-1),"-")</f>
        <v>-8.43252610882399E-2</v>
      </c>
      <c r="J47" s="114">
        <f>IFERROR(IF(OR('CELKEM Q+'!N47&lt;0,'CELKEM Q+'!J47&lt;0),"-",'CELKEM Q+'!N47/'CELKEM Q+'!J47-1),"-")</f>
        <v>6.3556955631071332E-2</v>
      </c>
      <c r="K47" s="114">
        <f>IFERROR(IF(OR('CELKEM Q+'!O47&lt;0,'CELKEM Q+'!K47&lt;0),"-",'CELKEM Q+'!O47/'CELKEM Q+'!K47-1),"-")</f>
        <v>0.20717050691377703</v>
      </c>
      <c r="L47" s="114">
        <f>IFERROR(IF(OR('CELKEM Q+'!P47&lt;0,'CELKEM Q+'!L47&lt;0),"-",'CELKEM Q+'!P47/'CELKEM Q+'!L47-1),"-")</f>
        <v>0.20912151047294714</v>
      </c>
      <c r="M47" s="114">
        <f>IFERROR(IF(OR('CELKEM Q+'!Q47&lt;0,'CELKEM Q+'!M47&lt;0),"-",'CELKEM Q+'!Q47/'CELKEM Q+'!M47-1),"-")</f>
        <v>0.3090944430604361</v>
      </c>
      <c r="N47" s="114">
        <f>IFERROR(IF(OR('CELKEM Q+'!R47&lt;0,'CELKEM Q+'!N47&lt;0),"-",'CELKEM Q+'!R47/'CELKEM Q+'!N47-1),"-")</f>
        <v>0.14344609251359963</v>
      </c>
      <c r="O47" s="114">
        <f>IFERROR(IF(OR('CELKEM Q+'!S47&lt;0,'CELKEM Q+'!O47&lt;0),"-",'CELKEM Q+'!S47/'CELKEM Q+'!O47-1),"-")</f>
        <v>-0.25292161723882201</v>
      </c>
      <c r="P47" s="114">
        <f>IFERROR(IF(OR('CELKEM Q+'!T47&lt;0,'CELKEM Q+'!P47&lt;0),"-",'CELKEM Q+'!T47/'CELKEM Q+'!P47-1),"-")</f>
        <v>-0.34530278960727678</v>
      </c>
      <c r="Q47" s="114">
        <f>IFERROR(IF(OR('CELKEM Q+'!U47&lt;0,'CELKEM Q+'!Q47&lt;0),"-",'CELKEM Q+'!U47/'CELKEM Q+'!Q47-1),"-")</f>
        <v>-0.29719128439678277</v>
      </c>
      <c r="R47" s="114">
        <f>IFERROR(IF(OR('CELKEM Q+'!V47&lt;0,'CELKEM Q+'!R47&lt;0),"-",'CELKEM Q+'!V47/'CELKEM Q+'!R47-1),"-")</f>
        <v>-0.11269127559117764</v>
      </c>
      <c r="S47" s="114">
        <f>IFERROR(IF(OR('CELKEM Q+'!W47&lt;0,'CELKEM Q+'!S47&lt;0),"-",'CELKEM Q+'!W47/'CELKEM Q+'!S47-1),"-")</f>
        <v>5.1328209182739393E-3</v>
      </c>
      <c r="T47" s="114">
        <f>IFERROR(IF(OR('CELKEM Q+'!X47&lt;0,'CELKEM Q+'!T47&lt;0),"-",'CELKEM Q+'!X47/'CELKEM Q+'!T47-1),"-")</f>
        <v>0.19551957768926731</v>
      </c>
    </row>
    <row r="48" spans="2:20" ht="11.8" hidden="1" customHeight="1" outlineLevel="1" x14ac:dyDescent="0.3">
      <c r="B48" s="72"/>
      <c r="C48" s="77" t="s">
        <v>143</v>
      </c>
      <c r="D48" s="72" t="s">
        <v>145</v>
      </c>
      <c r="E48" s="72"/>
      <c r="F48" s="74" t="s">
        <v>14</v>
      </c>
      <c r="G48" s="113">
        <f>IFERROR(IF(OR('CELKEM Q+'!K48&lt;0,'CELKEM Q+'!G48&lt;0),"-",'CELKEM Q+'!K48/'CELKEM Q+'!G48-1),"-")</f>
        <v>5.2969900388234903E-2</v>
      </c>
      <c r="H48" s="113">
        <f>IFERROR(IF(OR('CELKEM Q+'!L48&lt;0,'CELKEM Q+'!H48&lt;0),"-",'CELKEM Q+'!L48/'CELKEM Q+'!H48-1),"-")</f>
        <v>0.18208390909453387</v>
      </c>
      <c r="I48" s="113">
        <f>IFERROR(IF(OR('CELKEM Q+'!M48&lt;0,'CELKEM Q+'!I48&lt;0),"-",'CELKEM Q+'!M48/'CELKEM Q+'!I48-1),"-")</f>
        <v>-8.1154523767026365E-2</v>
      </c>
      <c r="J48" s="114">
        <f>IFERROR(IF(OR('CELKEM Q+'!N48&lt;0,'CELKEM Q+'!J48&lt;0),"-",'CELKEM Q+'!N48/'CELKEM Q+'!J48-1),"-")</f>
        <v>6.244558579636883E-2</v>
      </c>
      <c r="K48" s="114">
        <f>IFERROR(IF(OR('CELKEM Q+'!O48&lt;0,'CELKEM Q+'!K48&lt;0),"-",'CELKEM Q+'!O48/'CELKEM Q+'!K48-1),"-")</f>
        <v>0.18985934201070842</v>
      </c>
      <c r="L48" s="114">
        <f>IFERROR(IF(OR('CELKEM Q+'!P48&lt;0,'CELKEM Q+'!L48&lt;0),"-",'CELKEM Q+'!P48/'CELKEM Q+'!L48-1),"-")</f>
        <v>0.21355641838494743</v>
      </c>
      <c r="M48" s="114">
        <f>IFERROR(IF(OR('CELKEM Q+'!Q48&lt;0,'CELKEM Q+'!M48&lt;0),"-",'CELKEM Q+'!Q48/'CELKEM Q+'!M48-1),"-")</f>
        <v>0.30376467936040985</v>
      </c>
      <c r="N48" s="114">
        <f>IFERROR(IF(OR('CELKEM Q+'!R48&lt;0,'CELKEM Q+'!N48&lt;0),"-",'CELKEM Q+'!R48/'CELKEM Q+'!N48-1),"-")</f>
        <v>0.13758150187496287</v>
      </c>
      <c r="O48" s="114">
        <f>IFERROR(IF(OR('CELKEM Q+'!S48&lt;0,'CELKEM Q+'!O48&lt;0),"-",'CELKEM Q+'!S48/'CELKEM Q+'!O48-1),"-")</f>
        <v>-0.23234915375525089</v>
      </c>
      <c r="P48" s="114">
        <f>IFERROR(IF(OR('CELKEM Q+'!T48&lt;0,'CELKEM Q+'!P48&lt;0),"-",'CELKEM Q+'!T48/'CELKEM Q+'!P48-1),"-")</f>
        <v>-0.33846799689697804</v>
      </c>
      <c r="Q48" s="114">
        <f>IFERROR(IF(OR('CELKEM Q+'!U48&lt;0,'CELKEM Q+'!Q48&lt;0),"-",'CELKEM Q+'!U48/'CELKEM Q+'!Q48-1),"-")</f>
        <v>-0.29524782792935411</v>
      </c>
      <c r="R48" s="114">
        <f>IFERROR(IF(OR('CELKEM Q+'!V48&lt;0,'CELKEM Q+'!R48&lt;0),"-",'CELKEM Q+'!V48/'CELKEM Q+'!R48-1),"-")</f>
        <v>-9.9306959204345513E-2</v>
      </c>
      <c r="S48" s="114">
        <f>IFERROR(IF(OR('CELKEM Q+'!W48&lt;0,'CELKEM Q+'!S48&lt;0),"-",'CELKEM Q+'!W48/'CELKEM Q+'!S48-1),"-")</f>
        <v>-1.0391947575948413E-2</v>
      </c>
      <c r="T48" s="114">
        <f>IFERROR(IF(OR('CELKEM Q+'!X48&lt;0,'CELKEM Q+'!T48&lt;0),"-",'CELKEM Q+'!X48/'CELKEM Q+'!T48-1),"-")</f>
        <v>0.19687441944879081</v>
      </c>
    </row>
    <row r="49" spans="2:20" ht="11.8" hidden="1" customHeight="1" outlineLevel="2" x14ac:dyDescent="0.3">
      <c r="B49" s="72"/>
      <c r="C49" s="78"/>
      <c r="D49" s="77" t="s">
        <v>143</v>
      </c>
      <c r="E49" s="73" t="s">
        <v>144</v>
      </c>
      <c r="F49" s="74" t="s">
        <v>14</v>
      </c>
      <c r="G49" s="113">
        <f>IFERROR(IF(OR('CELKEM Q+'!K49&lt;0,'CELKEM Q+'!G49&lt;0),"-",'CELKEM Q+'!K49/'CELKEM Q+'!G49-1),"-")</f>
        <v>3.4360721042837827E-2</v>
      </c>
      <c r="H49" s="113">
        <f>IFERROR(IF(OR('CELKEM Q+'!L49&lt;0,'CELKEM Q+'!H49&lt;0),"-",'CELKEM Q+'!L49/'CELKEM Q+'!H49-1),"-")</f>
        <v>0.18693351851116491</v>
      </c>
      <c r="I49" s="113">
        <f>IFERROR(IF(OR('CELKEM Q+'!M49&lt;0,'CELKEM Q+'!I49&lt;0),"-",'CELKEM Q+'!M49/'CELKEM Q+'!I49-1),"-")</f>
        <v>-8.4230131529971053E-2</v>
      </c>
      <c r="J49" s="114">
        <f>IFERROR(IF(OR('CELKEM Q+'!N49&lt;0,'CELKEM Q+'!J49&lt;0),"-",'CELKEM Q+'!N49/'CELKEM Q+'!J49-1),"-")</f>
        <v>6.3997513587449983E-2</v>
      </c>
      <c r="K49" s="114">
        <f>IFERROR(IF(OR('CELKEM Q+'!O49&lt;0,'CELKEM Q+'!K49&lt;0),"-",'CELKEM Q+'!O49/'CELKEM Q+'!K49-1),"-")</f>
        <v>0.20684412104867</v>
      </c>
      <c r="L49" s="114">
        <f>IFERROR(IF(OR('CELKEM Q+'!P49&lt;0,'CELKEM Q+'!L49&lt;0),"-",'CELKEM Q+'!P49/'CELKEM Q+'!L49-1),"-")</f>
        <v>0.21224770201913934</v>
      </c>
      <c r="M49" s="114">
        <f>IFERROR(IF(OR('CELKEM Q+'!Q49&lt;0,'CELKEM Q+'!M49&lt;0),"-",'CELKEM Q+'!Q49/'CELKEM Q+'!M49-1),"-")</f>
        <v>0.30784805625184553</v>
      </c>
      <c r="N49" s="114">
        <f>IFERROR(IF(OR('CELKEM Q+'!R49&lt;0,'CELKEM Q+'!N49&lt;0),"-",'CELKEM Q+'!R49/'CELKEM Q+'!N49-1),"-")</f>
        <v>0.14255433828772301</v>
      </c>
      <c r="O49" s="114">
        <f>IFERROR(IF(OR('CELKEM Q+'!S49&lt;0,'CELKEM Q+'!O49&lt;0),"-",'CELKEM Q+'!S49/'CELKEM Q+'!O49-1),"-")</f>
        <v>-0.25446051964471395</v>
      </c>
      <c r="P49" s="114">
        <f>IFERROR(IF(OR('CELKEM Q+'!T49&lt;0,'CELKEM Q+'!P49&lt;0),"-",'CELKEM Q+'!T49/'CELKEM Q+'!P49-1),"-")</f>
        <v>-0.3473391657425845</v>
      </c>
      <c r="Q49" s="114">
        <f>IFERROR(IF(OR('CELKEM Q+'!U49&lt;0,'CELKEM Q+'!Q49&lt;0),"-",'CELKEM Q+'!U49/'CELKEM Q+'!Q49-1),"-")</f>
        <v>-0.29907109551880617</v>
      </c>
      <c r="R49" s="114">
        <f>IFERROR(IF(OR('CELKEM Q+'!V49&lt;0,'CELKEM Q+'!R49&lt;0),"-",'CELKEM Q+'!V49/'CELKEM Q+'!R49-1),"-")</f>
        <v>-0.11326161323430572</v>
      </c>
      <c r="S49" s="114">
        <f>IFERROR(IF(OR('CELKEM Q+'!W49&lt;0,'CELKEM Q+'!S49&lt;0),"-",'CELKEM Q+'!W49/'CELKEM Q+'!S49-1),"-")</f>
        <v>4.1150342227520564E-3</v>
      </c>
      <c r="T49" s="114">
        <f>IFERROR(IF(OR('CELKEM Q+'!X49&lt;0,'CELKEM Q+'!T49&lt;0),"-",'CELKEM Q+'!X49/'CELKEM Q+'!T49-1),"-")</f>
        <v>0.19410741723047975</v>
      </c>
    </row>
    <row r="50" spans="2:20" ht="11.8" hidden="1" customHeight="1" outlineLevel="1" x14ac:dyDescent="0.3">
      <c r="B50" s="72"/>
      <c r="C50" s="77" t="s">
        <v>143</v>
      </c>
      <c r="D50" s="72" t="s">
        <v>146</v>
      </c>
      <c r="E50" s="72"/>
      <c r="F50" s="74" t="s">
        <v>14</v>
      </c>
      <c r="G50" s="113">
        <f>IFERROR(IF(OR('CELKEM Q+'!K50&lt;0,'CELKEM Q+'!G50&lt;0),"-",'CELKEM Q+'!K50/'CELKEM Q+'!G50-1),"-")</f>
        <v>0.20247937189911847</v>
      </c>
      <c r="H50" s="113">
        <f>IFERROR(IF(OR('CELKEM Q+'!L50&lt;0,'CELKEM Q+'!H50&lt;0),"-",'CELKEM Q+'!L50/'CELKEM Q+'!H50-1),"-")</f>
        <v>0.64674617479044749</v>
      </c>
      <c r="I50" s="113">
        <f>IFERROR(IF(OR('CELKEM Q+'!M50&lt;0,'CELKEM Q+'!I50&lt;0),"-",'CELKEM Q+'!M50/'CELKEM Q+'!I50-1),"-")</f>
        <v>-0.10622065253362223</v>
      </c>
      <c r="J50" s="114">
        <f>IFERROR(IF(OR('CELKEM Q+'!N50&lt;0,'CELKEM Q+'!J50&lt;0),"-",'CELKEM Q+'!N50/'CELKEM Q+'!J50-1),"-")</f>
        <v>0.10217596911525018</v>
      </c>
      <c r="K50" s="114">
        <f>IFERROR(IF(OR('CELKEM Q+'!O50&lt;0,'CELKEM Q+'!K50&lt;0),"-",'CELKEM Q+'!O50/'CELKEM Q+'!K50-1),"-")</f>
        <v>0.26538040013125896</v>
      </c>
      <c r="L50" s="114">
        <f>IFERROR(IF(OR('CELKEM Q+'!P50&lt;0,'CELKEM Q+'!L50&lt;0),"-",'CELKEM Q+'!P50/'CELKEM Q+'!L50-1),"-")</f>
        <v>-0.26100831144035319</v>
      </c>
      <c r="M50" s="114">
        <f>IFERROR(IF(OR('CELKEM Q+'!Q50&lt;0,'CELKEM Q+'!M50&lt;0),"-",'CELKEM Q+'!Q50/'CELKEM Q+'!M50-1),"-")</f>
        <v>0.59692622988933763</v>
      </c>
      <c r="N50" s="114">
        <f>IFERROR(IF(OR('CELKEM Q+'!R50&lt;0,'CELKEM Q+'!N50&lt;0),"-",'CELKEM Q+'!R50/'CELKEM Q+'!N50-1),"-")</f>
        <v>0.38563695512764773</v>
      </c>
      <c r="O50" s="114">
        <f>IFERROR(IF(OR('CELKEM Q+'!S50&lt;0,'CELKEM Q+'!O50&lt;0),"-",'CELKEM Q+'!S50/'CELKEM Q+'!O50-1),"-")</f>
        <v>5.9085043999832942E-2</v>
      </c>
      <c r="P50" s="114">
        <f>IFERROR(IF(OR('CELKEM Q+'!T50&lt;0,'CELKEM Q+'!P50&lt;0),"-",'CELKEM Q+'!T50/'CELKEM Q+'!P50-1),"-")</f>
        <v>0.15903856610584555</v>
      </c>
      <c r="Q50" s="114">
        <f>IFERROR(IF(OR('CELKEM Q+'!U50&lt;0,'CELKEM Q+'!Q50&lt;0),"-",'CELKEM Q+'!U50/'CELKEM Q+'!Q50-1),"-")</f>
        <v>6.8554467530929974E-2</v>
      </c>
      <c r="R50" s="114">
        <f>IFERROR(IF(OR('CELKEM Q+'!V50&lt;0,'CELKEM Q+'!R50&lt;0),"-",'CELKEM Q+'!V50/'CELKEM Q+'!R50-1),"-")</f>
        <v>6.9011970886555307E-2</v>
      </c>
      <c r="S50" s="114">
        <f>IFERROR(IF(OR('CELKEM Q+'!W50&lt;0,'CELKEM Q+'!S50&lt;0),"-",'CELKEM Q+'!W50/'CELKEM Q+'!S50-1),"-")</f>
        <v>0.14767914431276319</v>
      </c>
      <c r="T50" s="114">
        <f>IFERROR(IF(OR('CELKEM Q+'!X50&lt;0,'CELKEM Q+'!T50&lt;0),"-",'CELKEM Q+'!X50/'CELKEM Q+'!T50-1),"-")</f>
        <v>0.39622262828954469</v>
      </c>
    </row>
    <row r="51" spans="2:20" ht="11.8" hidden="1" customHeight="1" outlineLevel="2" x14ac:dyDescent="0.3">
      <c r="B51" s="72"/>
      <c r="C51" s="78"/>
      <c r="D51" s="77" t="s">
        <v>143</v>
      </c>
      <c r="E51" s="73" t="s">
        <v>144</v>
      </c>
      <c r="F51" s="74" t="s">
        <v>14</v>
      </c>
      <c r="G51" s="113">
        <f>IFERROR(IF(OR('CELKEM Q+'!K51&lt;0,'CELKEM Q+'!G51&lt;0),"-",'CELKEM Q+'!K51/'CELKEM Q+'!G51-1),"-")</f>
        <v>0.20247937189911847</v>
      </c>
      <c r="H51" s="113">
        <f>IFERROR(IF(OR('CELKEM Q+'!L51&lt;0,'CELKEM Q+'!H51&lt;0),"-",'CELKEM Q+'!L51/'CELKEM Q+'!H51-1),"-")</f>
        <v>0.64674617479044749</v>
      </c>
      <c r="I51" s="113">
        <f>IFERROR(IF(OR('CELKEM Q+'!M51&lt;0,'CELKEM Q+'!I51&lt;0),"-",'CELKEM Q+'!M51/'CELKEM Q+'!I51-1),"-")</f>
        <v>-0.10622065253362223</v>
      </c>
      <c r="J51" s="114">
        <f>IFERROR(IF(OR('CELKEM Q+'!N51&lt;0,'CELKEM Q+'!J51&lt;0),"-",'CELKEM Q+'!N51/'CELKEM Q+'!J51-1),"-")</f>
        <v>-2.3551003642814039E-2</v>
      </c>
      <c r="K51" s="114">
        <f>IFERROR(IF(OR('CELKEM Q+'!O51&lt;0,'CELKEM Q+'!K51&lt;0),"-",'CELKEM Q+'!O51/'CELKEM Q+'!K51-1),"-")</f>
        <v>0.27525695925393556</v>
      </c>
      <c r="L51" s="114">
        <f>IFERROR(IF(OR('CELKEM Q+'!P51&lt;0,'CELKEM Q+'!L51&lt;0),"-",'CELKEM Q+'!P51/'CELKEM Q+'!L51-1),"-")</f>
        <v>-0.27187733145530257</v>
      </c>
      <c r="M51" s="114">
        <f>IFERROR(IF(OR('CELKEM Q+'!Q51&lt;0,'CELKEM Q+'!M51&lt;0),"-",'CELKEM Q+'!Q51/'CELKEM Q+'!M51-1),"-")</f>
        <v>0.60302593045374819</v>
      </c>
      <c r="N51" s="114">
        <f>IFERROR(IF(OR('CELKEM Q+'!R51&lt;0,'CELKEM Q+'!N51&lt;0),"-",'CELKEM Q+'!R51/'CELKEM Q+'!N51-1),"-")</f>
        <v>0.33557424928665469</v>
      </c>
      <c r="O51" s="114">
        <f>IFERROR(IF(OR('CELKEM Q+'!S51&lt;0,'CELKEM Q+'!O51&lt;0),"-",'CELKEM Q+'!S51/'CELKEM Q+'!O51-1),"-")</f>
        <v>5.0882684485459961E-2</v>
      </c>
      <c r="P51" s="114">
        <f>IFERROR(IF(OR('CELKEM Q+'!T51&lt;0,'CELKEM Q+'!P51&lt;0),"-",'CELKEM Q+'!T51/'CELKEM Q+'!P51-1),"-")</f>
        <v>0.17634006476441844</v>
      </c>
      <c r="Q51" s="114">
        <f>IFERROR(IF(OR('CELKEM Q+'!U51&lt;0,'CELKEM Q+'!Q51&lt;0),"-",'CELKEM Q+'!U51/'CELKEM Q+'!Q51-1),"-")</f>
        <v>6.4488493197715657E-2</v>
      </c>
      <c r="R51" s="114">
        <f>IFERROR(IF(OR('CELKEM Q+'!V51&lt;0,'CELKEM Q+'!R51&lt;0),"-",'CELKEM Q+'!V51/'CELKEM Q+'!R51-1),"-")</f>
        <v>-7.5709485174255686E-3</v>
      </c>
      <c r="S51" s="114">
        <f>IFERROR(IF(OR('CELKEM Q+'!W51&lt;0,'CELKEM Q+'!S51&lt;0),"-",'CELKEM Q+'!W51/'CELKEM Q+'!S51-1),"-")</f>
        <v>0.14767914431276319</v>
      </c>
      <c r="T51" s="114">
        <f>IFERROR(IF(OR('CELKEM Q+'!X51&lt;0,'CELKEM Q+'!T51&lt;0),"-",'CELKEM Q+'!X51/'CELKEM Q+'!T51-1),"-")</f>
        <v>0.39622262828954469</v>
      </c>
    </row>
    <row r="52" spans="2:20" ht="11.8" customHeight="1" collapsed="1" x14ac:dyDescent="0.3">
      <c r="B52" s="72"/>
      <c r="C52" s="72" t="s">
        <v>149</v>
      </c>
      <c r="D52" s="72"/>
      <c r="E52" s="72"/>
      <c r="F52" s="74" t="s">
        <v>14</v>
      </c>
      <c r="G52" s="113">
        <f>IFERROR(IF(OR('CELKEM Q+'!K52&lt;0,'CELKEM Q+'!G52&lt;0),"-",'CELKEM Q+'!K52/'CELKEM Q+'!G52-1),"-")</f>
        <v>7.4320801345184373E-2</v>
      </c>
      <c r="H52" s="113">
        <f>IFERROR(IF(OR('CELKEM Q+'!L52&lt;0,'CELKEM Q+'!H52&lt;0),"-",'CELKEM Q+'!L52/'CELKEM Q+'!H52-1),"-")</f>
        <v>0.12725768968507256</v>
      </c>
      <c r="I52" s="113">
        <f>IFERROR(IF(OR('CELKEM Q+'!M52&lt;0,'CELKEM Q+'!I52&lt;0),"-",'CELKEM Q+'!M52/'CELKEM Q+'!I52-1),"-")</f>
        <v>0.15731788362628962</v>
      </c>
      <c r="J52" s="114">
        <f>IFERROR(IF(OR('CELKEM Q+'!N52&lt;0,'CELKEM Q+'!J52&lt;0),"-",'CELKEM Q+'!N52/'CELKEM Q+'!J52-1),"-")</f>
        <v>-0.186390156234156</v>
      </c>
      <c r="K52" s="114">
        <f>IFERROR(IF(OR('CELKEM Q+'!O52&lt;0,'CELKEM Q+'!K52&lt;0),"-",'CELKEM Q+'!O52/'CELKEM Q+'!K52-1),"-")</f>
        <v>-3.7261308754254485E-2</v>
      </c>
      <c r="L52" s="114">
        <f>IFERROR(IF(OR('CELKEM Q+'!P52&lt;0,'CELKEM Q+'!L52&lt;0),"-",'CELKEM Q+'!P52/'CELKEM Q+'!L52-1),"-")</f>
        <v>0.14365990524283312</v>
      </c>
      <c r="M52" s="114">
        <f>IFERROR(IF(OR('CELKEM Q+'!Q52&lt;0,'CELKEM Q+'!M52&lt;0),"-",'CELKEM Q+'!Q52/'CELKEM Q+'!M52-1),"-")</f>
        <v>-4.0306541996188217E-2</v>
      </c>
      <c r="N52" s="114">
        <f>IFERROR(IF(OR('CELKEM Q+'!R52&lt;0,'CELKEM Q+'!N52&lt;0),"-",'CELKEM Q+'!R52/'CELKEM Q+'!N52-1),"-")</f>
        <v>0.51467579049132595</v>
      </c>
      <c r="O52" s="114">
        <f>IFERROR(IF(OR('CELKEM Q+'!S52&lt;0,'CELKEM Q+'!O52&lt;0),"-",'CELKEM Q+'!S52/'CELKEM Q+'!O52-1),"-")</f>
        <v>7.2368077780859075E-2</v>
      </c>
      <c r="P52" s="114">
        <f>IFERROR(IF(OR('CELKEM Q+'!T52&lt;0,'CELKEM Q+'!P52&lt;0),"-",'CELKEM Q+'!T52/'CELKEM Q+'!P52-1),"-")</f>
        <v>-7.9000074911843576E-2</v>
      </c>
      <c r="Q52" s="114">
        <f>IFERROR(IF(OR('CELKEM Q+'!U52&lt;0,'CELKEM Q+'!Q52&lt;0),"-",'CELKEM Q+'!U52/'CELKEM Q+'!Q52-1),"-")</f>
        <v>2.8112483452314985E-2</v>
      </c>
      <c r="R52" s="114">
        <f>IFERROR(IF(OR('CELKEM Q+'!V52&lt;0,'CELKEM Q+'!R52&lt;0),"-",'CELKEM Q+'!V52/'CELKEM Q+'!R52-1),"-")</f>
        <v>0.4469581423970439</v>
      </c>
      <c r="S52" s="114">
        <f>IFERROR(IF(OR('CELKEM Q+'!W52&lt;0,'CELKEM Q+'!S52&lt;0),"-",'CELKEM Q+'!W52/'CELKEM Q+'!S52-1),"-")</f>
        <v>0.30262213994921994</v>
      </c>
      <c r="T52" s="114">
        <f>IFERROR(IF(OR('CELKEM Q+'!X52&lt;0,'CELKEM Q+'!T52&lt;0),"-",'CELKEM Q+'!X52/'CELKEM Q+'!T52-1),"-")</f>
        <v>0.24282262094000662</v>
      </c>
    </row>
    <row r="53" spans="2:20" ht="11.8" hidden="1" customHeight="1" outlineLevel="1" x14ac:dyDescent="0.3">
      <c r="B53" s="72"/>
      <c r="C53" s="77" t="s">
        <v>143</v>
      </c>
      <c r="D53" s="72" t="s">
        <v>145</v>
      </c>
      <c r="E53" s="72"/>
      <c r="F53" s="74" t="s">
        <v>14</v>
      </c>
      <c r="G53" s="113">
        <f>IFERROR(IF(OR('CELKEM Q+'!K53&lt;0,'CELKEM Q+'!G53&lt;0),"-",'CELKEM Q+'!K53/'CELKEM Q+'!G53-1),"-")</f>
        <v>7.3894678302838912E-2</v>
      </c>
      <c r="H53" s="113">
        <f>IFERROR(IF(OR('CELKEM Q+'!L53&lt;0,'CELKEM Q+'!H53&lt;0),"-",'CELKEM Q+'!L53/'CELKEM Q+'!H53-1),"-")</f>
        <v>0.12822049344655384</v>
      </c>
      <c r="I53" s="113">
        <f>IFERROR(IF(OR('CELKEM Q+'!M53&lt;0,'CELKEM Q+'!I53&lt;0),"-",'CELKEM Q+'!M53/'CELKEM Q+'!I53-1),"-")</f>
        <v>0.16237651626840455</v>
      </c>
      <c r="J53" s="114">
        <f>IFERROR(IF(OR('CELKEM Q+'!N53&lt;0,'CELKEM Q+'!J53&lt;0),"-",'CELKEM Q+'!N53/'CELKEM Q+'!J53-1),"-")</f>
        <v>-0.1866669743842162</v>
      </c>
      <c r="K53" s="114">
        <f>IFERROR(IF(OR('CELKEM Q+'!O53&lt;0,'CELKEM Q+'!K53&lt;0),"-",'CELKEM Q+'!O53/'CELKEM Q+'!K53-1),"-")</f>
        <v>-3.7398205336193868E-2</v>
      </c>
      <c r="L53" s="114">
        <f>IFERROR(IF(OR('CELKEM Q+'!P53&lt;0,'CELKEM Q+'!L53&lt;0),"-",'CELKEM Q+'!P53/'CELKEM Q+'!L53-1),"-")</f>
        <v>0.15021934572591622</v>
      </c>
      <c r="M53" s="114">
        <f>IFERROR(IF(OR('CELKEM Q+'!Q53&lt;0,'CELKEM Q+'!M53&lt;0),"-",'CELKEM Q+'!Q53/'CELKEM Q+'!M53-1),"-")</f>
        <v>-4.4845129727066335E-2</v>
      </c>
      <c r="N53" s="114">
        <f>IFERROR(IF(OR('CELKEM Q+'!R53&lt;0,'CELKEM Q+'!N53&lt;0),"-",'CELKEM Q+'!R53/'CELKEM Q+'!N53-1),"-")</f>
        <v>0.52227717861990364</v>
      </c>
      <c r="O53" s="114">
        <f>IFERROR(IF(OR('CELKEM Q+'!S53&lt;0,'CELKEM Q+'!O53&lt;0),"-",'CELKEM Q+'!S53/'CELKEM Q+'!O53-1),"-")</f>
        <v>7.3850400883851197E-2</v>
      </c>
      <c r="P53" s="114">
        <f>IFERROR(IF(OR('CELKEM Q+'!T53&lt;0,'CELKEM Q+'!P53&lt;0),"-",'CELKEM Q+'!T53/'CELKEM Q+'!P53-1),"-")</f>
        <v>-8.2952260495721575E-2</v>
      </c>
      <c r="Q53" s="114">
        <f>IFERROR(IF(OR('CELKEM Q+'!U53&lt;0,'CELKEM Q+'!Q53&lt;0),"-",'CELKEM Q+'!U53/'CELKEM Q+'!Q53-1),"-")</f>
        <v>2.9032486747090136E-2</v>
      </c>
      <c r="R53" s="114">
        <f>IFERROR(IF(OR('CELKEM Q+'!V53&lt;0,'CELKEM Q+'!R53&lt;0),"-",'CELKEM Q+'!V53/'CELKEM Q+'!R53-1),"-")</f>
        <v>0.45792863663506966</v>
      </c>
      <c r="S53" s="114">
        <f>IFERROR(IF(OR('CELKEM Q+'!W53&lt;0,'CELKEM Q+'!S53&lt;0),"-",'CELKEM Q+'!W53/'CELKEM Q+'!S53-1),"-")</f>
        <v>0.30644930512907398</v>
      </c>
      <c r="T53" s="114">
        <f>IFERROR(IF(OR('CELKEM Q+'!X53&lt;0,'CELKEM Q+'!T53&lt;0),"-",'CELKEM Q+'!X53/'CELKEM Q+'!T53-1),"-")</f>
        <v>0.24546427512396973</v>
      </c>
    </row>
    <row r="54" spans="2:20" ht="11.8" hidden="1" customHeight="1" outlineLevel="1" x14ac:dyDescent="0.3">
      <c r="B54" s="72"/>
      <c r="C54" s="77" t="s">
        <v>143</v>
      </c>
      <c r="D54" s="72" t="s">
        <v>146</v>
      </c>
      <c r="E54" s="72"/>
      <c r="F54" s="74" t="s">
        <v>14</v>
      </c>
      <c r="G54" s="113">
        <f>IFERROR(IF(OR('CELKEM Q+'!K54&lt;0,'CELKEM Q+'!G54&lt;0),"-",'CELKEM Q+'!K54/'CELKEM Q+'!G54-1),"-")</f>
        <v>9.1223094179851527E-2</v>
      </c>
      <c r="H54" s="113">
        <f>IFERROR(IF(OR('CELKEM Q+'!L54&lt;0,'CELKEM Q+'!H54&lt;0),"-",'CELKEM Q+'!L54/'CELKEM Q+'!H54-1),"-")</f>
        <v>8.7783216545674003E-2</v>
      </c>
      <c r="I54" s="113">
        <f>IFERROR(IF(OR('CELKEM Q+'!M54&lt;0,'CELKEM Q+'!I54&lt;0),"-",'CELKEM Q+'!M54/'CELKEM Q+'!I54-1),"-")</f>
        <v>-4.1430315154239339E-2</v>
      </c>
      <c r="J54" s="114">
        <f>IFERROR(IF(OR('CELKEM Q+'!N54&lt;0,'CELKEM Q+'!J54&lt;0),"-",'CELKEM Q+'!N54/'CELKEM Q+'!J54-1),"-")</f>
        <v>-0.17793118337744329</v>
      </c>
      <c r="K54" s="114">
        <f>IFERROR(IF(OR('CELKEM Q+'!O54&lt;0,'CELKEM Q+'!K54&lt;0),"-",'CELKEM Q+'!O54/'CELKEM Q+'!K54-1),"-")</f>
        <v>-3.1917494563455273E-2</v>
      </c>
      <c r="L54" s="114">
        <f>IFERROR(IF(OR('CELKEM Q+'!P54&lt;0,'CELKEM Q+'!L54&lt;0),"-",'CELKEM Q+'!P54/'CELKEM Q+'!L54-1),"-")</f>
        <v>-0.13527122728615693</v>
      </c>
      <c r="M54" s="114">
        <f>IFERROR(IF(OR('CELKEM Q+'!Q54&lt;0,'CELKEM Q+'!M54&lt;0),"-",'CELKEM Q+'!Q54/'CELKEM Q+'!M54-1),"-")</f>
        <v>0.17592245370824511</v>
      </c>
      <c r="N54" s="114">
        <f>IFERROR(IF(OR('CELKEM Q+'!R54&lt;0,'CELKEM Q+'!N54&lt;0),"-",'CELKEM Q+'!R54/'CELKEM Q+'!N54-1),"-")</f>
        <v>0.2848619341042864</v>
      </c>
      <c r="O54" s="114">
        <f>IFERROR(IF(OR('CELKEM Q+'!S54&lt;0,'CELKEM Q+'!O54&lt;0),"-",'CELKEM Q+'!S54/'CELKEM Q+'!O54-1),"-")</f>
        <v>1.4832574445770019E-2</v>
      </c>
      <c r="P54" s="114">
        <f>IFERROR(IF(OR('CELKEM Q+'!T54&lt;0,'CELKEM Q+'!P54&lt;0),"-",'CELKEM Q+'!T54/'CELKEM Q+'!P54-1),"-")</f>
        <v>0.14454663476859353</v>
      </c>
      <c r="Q54" s="114">
        <f>IFERROR(IF(OR('CELKEM Q+'!U54&lt;0,'CELKEM Q+'!Q54&lt;0),"-",'CELKEM Q+'!U54/'CELKEM Q+'!Q54-1),"-")</f>
        <v>-7.4897866294846294E-3</v>
      </c>
      <c r="R54" s="114">
        <f>IFERROR(IF(OR('CELKEM Q+'!V54&lt;0,'CELKEM Q+'!R54&lt;0),"-",'CELKEM Q+'!V54/'CELKEM Q+'!R54-1),"-")</f>
        <v>5.3999567767495371E-2</v>
      </c>
      <c r="S54" s="114">
        <f>IFERROR(IF(OR('CELKEM Q+'!W54&lt;0,'CELKEM Q+'!S54&lt;0),"-",'CELKEM Q+'!W54/'CELKEM Q+'!S54-1),"-")</f>
        <v>0.14543405216017735</v>
      </c>
      <c r="T54" s="114">
        <f>IFERROR(IF(OR('CELKEM Q+'!X54&lt;0,'CELKEM Q+'!T54&lt;0),"-",'CELKEM Q+'!X54/'CELKEM Q+'!T54-1),"-")</f>
        <v>0.12310299032181637</v>
      </c>
    </row>
    <row r="55" spans="2:20" ht="11.8" customHeight="1" x14ac:dyDescent="0.3">
      <c r="B55" s="72"/>
      <c r="C55" s="72" t="s">
        <v>152</v>
      </c>
      <c r="D55" s="72"/>
      <c r="E55" s="72"/>
      <c r="F55" s="74" t="s">
        <v>14</v>
      </c>
      <c r="G55" s="113">
        <f>IFERROR(IF(OR('CELKEM Q+'!K55&lt;0,'CELKEM Q+'!G55&lt;0),"-",'CELKEM Q+'!K55/'CELKEM Q+'!G55-1),"-")</f>
        <v>-0.18993632711351838</v>
      </c>
      <c r="H55" s="113">
        <f>IFERROR(IF(OR('CELKEM Q+'!L55&lt;0,'CELKEM Q+'!H55&lt;0),"-",'CELKEM Q+'!L55/'CELKEM Q+'!H55-1),"-")</f>
        <v>-0.40232742384630271</v>
      </c>
      <c r="I55" s="113">
        <f>IFERROR(IF(OR('CELKEM Q+'!M55&lt;0,'CELKEM Q+'!I55&lt;0),"-",'CELKEM Q+'!M55/'CELKEM Q+'!I55-1),"-")</f>
        <v>2.2957256521626612</v>
      </c>
      <c r="J55" s="114" t="str">
        <f>IFERROR(IF(OR('CELKEM Q+'!N55&lt;0,'CELKEM Q+'!J55&lt;0),"-",'CELKEM Q+'!N55/'CELKEM Q+'!J55-1),"-")</f>
        <v>-</v>
      </c>
      <c r="K55" s="114">
        <f>IFERROR(IF(OR('CELKEM Q+'!O55&lt;0,'CELKEM Q+'!K55&lt;0),"-",'CELKEM Q+'!O55/'CELKEM Q+'!K55-1),"-")</f>
        <v>0.44686214247290157</v>
      </c>
      <c r="L55" s="114">
        <f>IFERROR(IF(OR('CELKEM Q+'!P55&lt;0,'CELKEM Q+'!L55&lt;0),"-",'CELKEM Q+'!P55/'CELKEM Q+'!L55-1),"-")</f>
        <v>-0.5199500245893931</v>
      </c>
      <c r="M55" s="114">
        <f>IFERROR(IF(OR('CELKEM Q+'!Q55&lt;0,'CELKEM Q+'!M55&lt;0),"-",'CELKEM Q+'!Q55/'CELKEM Q+'!M55-1),"-")</f>
        <v>-0.34845204550414488</v>
      </c>
      <c r="N55" s="114" t="str">
        <f>IFERROR(IF(OR('CELKEM Q+'!R55&lt;0,'CELKEM Q+'!N55&lt;0),"-",'CELKEM Q+'!R55/'CELKEM Q+'!N55-1),"-")</f>
        <v>-</v>
      </c>
      <c r="O55" s="114">
        <f>IFERROR(IF(OR('CELKEM Q+'!S55&lt;0,'CELKEM Q+'!O55&lt;0),"-",'CELKEM Q+'!S55/'CELKEM Q+'!O55-1),"-")</f>
        <v>5.8629074250252211E-2</v>
      </c>
      <c r="P55" s="114">
        <f>IFERROR(IF(OR('CELKEM Q+'!T55&lt;0,'CELKEM Q+'!P55&lt;0),"-",'CELKEM Q+'!T55/'CELKEM Q+'!P55-1),"-")</f>
        <v>3.9082155743970146</v>
      </c>
      <c r="Q55" s="114">
        <f>IFERROR(IF(OR('CELKEM Q+'!U55&lt;0,'CELKEM Q+'!Q55&lt;0),"-",'CELKEM Q+'!U55/'CELKEM Q+'!Q55-1),"-")</f>
        <v>0.79120052837685551</v>
      </c>
      <c r="R55" s="114" t="str">
        <f>IFERROR(IF(OR('CELKEM Q+'!V55&lt;0,'CELKEM Q+'!R55&lt;0),"-",'CELKEM Q+'!V55/'CELKEM Q+'!R55-1),"-")</f>
        <v>-</v>
      </c>
      <c r="S55" s="114">
        <f>IFERROR(IF(OR('CELKEM Q+'!W55&lt;0,'CELKEM Q+'!S55&lt;0),"-",'CELKEM Q+'!W55/'CELKEM Q+'!S55-1),"-")</f>
        <v>-0.21115357595944473</v>
      </c>
      <c r="T55" s="114">
        <f>IFERROR(IF(OR('CELKEM Q+'!X55&lt;0,'CELKEM Q+'!T55&lt;0),"-",'CELKEM Q+'!X55/'CELKEM Q+'!T55-1),"-")</f>
        <v>-0.29294084394338649</v>
      </c>
    </row>
    <row r="56" spans="2:20" ht="11.8" customHeight="1" x14ac:dyDescent="0.3">
      <c r="B56" s="72"/>
      <c r="C56" s="72" t="s">
        <v>153</v>
      </c>
      <c r="D56" s="72"/>
      <c r="E56" s="72"/>
      <c r="F56" s="74" t="s">
        <v>14</v>
      </c>
      <c r="G56" s="113">
        <f>IFERROR(IF(OR('CELKEM Q+'!K56&lt;0,'CELKEM Q+'!G56&lt;0),"-",'CELKEM Q+'!K56/'CELKEM Q+'!G56-1),"-")</f>
        <v>5.767043719370224E-2</v>
      </c>
      <c r="H56" s="113">
        <f>IFERROR(IF(OR('CELKEM Q+'!L56&lt;0,'CELKEM Q+'!H56&lt;0),"-",'CELKEM Q+'!L56/'CELKEM Q+'!H56-1),"-")</f>
        <v>9.5204524581873562E-2</v>
      </c>
      <c r="I56" s="113">
        <f>IFERROR(IF(OR('CELKEM Q+'!M56&lt;0,'CELKEM Q+'!I56&lt;0),"-",'CELKEM Q+'!M56/'CELKEM Q+'!I56-1),"-")</f>
        <v>0.21486106831946761</v>
      </c>
      <c r="J56" s="114">
        <f>IFERROR(IF(OR('CELKEM Q+'!N56&lt;0,'CELKEM Q+'!J56&lt;0),"-",'CELKEM Q+'!N56/'CELKEM Q+'!J56-1),"-")</f>
        <v>-0.24719825478665836</v>
      </c>
      <c r="K56" s="114">
        <f>IFERROR(IF(OR('CELKEM Q+'!O56&lt;0,'CELKEM Q+'!K56&lt;0),"-",'CELKEM Q+'!O56/'CELKEM Q+'!K56-1),"-")</f>
        <v>-1.3898667697571643E-2</v>
      </c>
      <c r="L56" s="114">
        <f>IFERROR(IF(OR('CELKEM Q+'!P56&lt;0,'CELKEM Q+'!L56&lt;0),"-",'CELKEM Q+'!P56/'CELKEM Q+'!L56-1),"-")</f>
        <v>0.12174113787356977</v>
      </c>
      <c r="M56" s="114">
        <f>IFERROR(IF(OR('CELKEM Q+'!Q56&lt;0,'CELKEM Q+'!M56&lt;0),"-",'CELKEM Q+'!Q56/'CELKEM Q+'!M56-1),"-")</f>
        <v>-6.2801420034714228E-2</v>
      </c>
      <c r="N56" s="114">
        <f>IFERROR(IF(OR('CELKEM Q+'!R56&lt;0,'CELKEM Q+'!N56&lt;0),"-",'CELKEM Q+'!R56/'CELKEM Q+'!N56-1),"-")</f>
        <v>0.57564772214583981</v>
      </c>
      <c r="O56" s="114">
        <f>IFERROR(IF(OR('CELKEM Q+'!S56&lt;0,'CELKEM Q+'!O56&lt;0),"-",'CELKEM Q+'!S56/'CELKEM Q+'!O56-1),"-")</f>
        <v>7.1395270843911396E-2</v>
      </c>
      <c r="P56" s="114">
        <f>IFERROR(IF(OR('CELKEM Q+'!T56&lt;0,'CELKEM Q+'!P56&lt;0),"-",'CELKEM Q+'!T56/'CELKEM Q+'!P56-1),"-")</f>
        <v>-2.2640620365447783E-2</v>
      </c>
      <c r="Q56" s="114">
        <f>IFERROR(IF(OR('CELKEM Q+'!U56&lt;0,'CELKEM Q+'!Q56&lt;0),"-",'CELKEM Q+'!U56/'CELKEM Q+'!Q56-1),"-")</f>
        <v>6.6839783602247849E-2</v>
      </c>
      <c r="R56" s="114">
        <f>IFERROR(IF(OR('CELKEM Q+'!V56&lt;0,'CELKEM Q+'!R56&lt;0),"-",'CELKEM Q+'!V56/'CELKEM Q+'!R56-1),"-")</f>
        <v>0.32347818280145879</v>
      </c>
      <c r="S56" s="114">
        <f>IFERROR(IF(OR('CELKEM Q+'!W56&lt;0,'CELKEM Q+'!S56&lt;0),"-",'CELKEM Q+'!W56/'CELKEM Q+'!S56-1),"-")</f>
        <v>0.26667709020018537</v>
      </c>
      <c r="T56" s="114">
        <f>IFERROR(IF(OR('CELKEM Q+'!X56&lt;0,'CELKEM Q+'!T56&lt;0),"-",'CELKEM Q+'!X56/'CELKEM Q+'!T56-1),"-")</f>
        <v>0.20479146772492052</v>
      </c>
    </row>
    <row r="57" spans="2:20" ht="11.8" customHeight="1" x14ac:dyDescent="0.3">
      <c r="B57" s="72"/>
      <c r="C57" s="72" t="s">
        <v>154</v>
      </c>
      <c r="D57" s="72"/>
      <c r="E57" s="72"/>
      <c r="F57" s="74" t="s">
        <v>14</v>
      </c>
      <c r="G57" s="113">
        <f>IFERROR(IF(OR('CELKEM Q+'!K57&lt;0,'CELKEM Q+'!G57&lt;0),"-",'CELKEM Q+'!K57/'CELKEM Q+'!G57-1),"-")</f>
        <v>-0.24327660471275492</v>
      </c>
      <c r="H57" s="113">
        <f>IFERROR(IF(OR('CELKEM Q+'!L57&lt;0,'CELKEM Q+'!H57&lt;0),"-",'CELKEM Q+'!L57/'CELKEM Q+'!H57-1),"-")</f>
        <v>-6.763038385072373E-2</v>
      </c>
      <c r="I57" s="113">
        <f>IFERROR(IF(OR('CELKEM Q+'!M57&lt;0,'CELKEM Q+'!I57&lt;0),"-",'CELKEM Q+'!M57/'CELKEM Q+'!I57-1),"-")</f>
        <v>-0.20026499812622178</v>
      </c>
      <c r="J57" s="114">
        <f>IFERROR(IF(OR('CELKEM Q+'!N57&lt;0,'CELKEM Q+'!J57&lt;0),"-",'CELKEM Q+'!N57/'CELKEM Q+'!J57-1),"-")</f>
        <v>0.27089887823768155</v>
      </c>
      <c r="K57" s="114">
        <f>IFERROR(IF(OR('CELKEM Q+'!O57&lt;0,'CELKEM Q+'!K57&lt;0),"-",'CELKEM Q+'!O57/'CELKEM Q+'!K57-1),"-")</f>
        <v>0.12865940755312955</v>
      </c>
      <c r="L57" s="114">
        <f>IFERROR(IF(OR('CELKEM Q+'!P57&lt;0,'CELKEM Q+'!L57&lt;0),"-",'CELKEM Q+'!P57/'CELKEM Q+'!L57-1),"-")</f>
        <v>-2.7097573455073132E-2</v>
      </c>
      <c r="M57" s="114">
        <f>IFERROR(IF(OR('CELKEM Q+'!Q57&lt;0,'CELKEM Q+'!M57&lt;0),"-",'CELKEM Q+'!Q57/'CELKEM Q+'!M57-1),"-")</f>
        <v>6.9667974038183811E-2</v>
      </c>
      <c r="N57" s="114">
        <f>IFERROR(IF(OR('CELKEM Q+'!R57&lt;0,'CELKEM Q+'!N57&lt;0),"-",'CELKEM Q+'!R57/'CELKEM Q+'!N57-1),"-")</f>
        <v>0.3820335686479559</v>
      </c>
      <c r="O57" s="114">
        <f>IFERROR(IF(OR('CELKEM Q+'!S57&lt;0,'CELKEM Q+'!O57&lt;0),"-",'CELKEM Q+'!S57/'CELKEM Q+'!O57-1),"-")</f>
        <v>0.18947030774057105</v>
      </c>
      <c r="P57" s="114">
        <f>IFERROR(IF(OR('CELKEM Q+'!T57&lt;0,'CELKEM Q+'!P57&lt;0),"-",'CELKEM Q+'!T57/'CELKEM Q+'!P57-1),"-")</f>
        <v>0.54730338484970886</v>
      </c>
      <c r="Q57" s="114">
        <f>IFERROR(IF(OR('CELKEM Q+'!U57&lt;0,'CELKEM Q+'!Q57&lt;0),"-",'CELKEM Q+'!U57/'CELKEM Q+'!Q57-1),"-")</f>
        <v>0.29410176767071605</v>
      </c>
      <c r="R57" s="114">
        <f>IFERROR(IF(OR('CELKEM Q+'!V57&lt;0,'CELKEM Q+'!R57&lt;0),"-",'CELKEM Q+'!V57/'CELKEM Q+'!R57-1),"-")</f>
        <v>0.5384001208559408</v>
      </c>
      <c r="S57" s="114">
        <f>IFERROR(IF(OR('CELKEM Q+'!W57&lt;0,'CELKEM Q+'!S57&lt;0),"-",'CELKEM Q+'!W57/'CELKEM Q+'!S57-1),"-")</f>
        <v>0.2612284203551003</v>
      </c>
      <c r="T57" s="114">
        <f>IFERROR(IF(OR('CELKEM Q+'!X57&lt;0,'CELKEM Q+'!T57&lt;0),"-",'CELKEM Q+'!X57/'CELKEM Q+'!T57-1),"-")</f>
        <v>0.16108383146688321</v>
      </c>
    </row>
    <row r="58" spans="2:20" ht="11.8" customHeight="1" x14ac:dyDescent="0.3">
      <c r="B58" s="72"/>
      <c r="C58" s="72" t="s">
        <v>162</v>
      </c>
      <c r="D58" s="72"/>
      <c r="E58" s="72"/>
      <c r="F58" s="74" t="s">
        <v>14</v>
      </c>
      <c r="G58" s="113" t="str">
        <f>IFERROR(IF(OR('CELKEM Q+'!K58&lt;0,'CELKEM Q+'!G58&lt;0),"-",'CELKEM Q+'!K58/'CELKEM Q+'!G58-1),"-")</f>
        <v>-</v>
      </c>
      <c r="H58" s="113" t="str">
        <f>IFERROR(IF(OR('CELKEM Q+'!L58&lt;0,'CELKEM Q+'!H58&lt;0),"-",'CELKEM Q+'!L58/'CELKEM Q+'!H58-1),"-")</f>
        <v>-</v>
      </c>
      <c r="I58" s="113" t="str">
        <f>IFERROR(IF(OR('CELKEM Q+'!M58&lt;0,'CELKEM Q+'!I58&lt;0),"-",'CELKEM Q+'!M58/'CELKEM Q+'!I58-1),"-")</f>
        <v>-</v>
      </c>
      <c r="J58" s="114" t="str">
        <f>IFERROR(IF(OR('CELKEM Q+'!N58&lt;0,'CELKEM Q+'!J58&lt;0),"-",'CELKEM Q+'!N58/'CELKEM Q+'!J58-1),"-")</f>
        <v>-</v>
      </c>
      <c r="K58" s="114" t="str">
        <f>IFERROR(IF(OR('CELKEM Q+'!O58&lt;0,'CELKEM Q+'!K58&lt;0),"-",'CELKEM Q+'!O58/'CELKEM Q+'!K58-1),"-")</f>
        <v>-</v>
      </c>
      <c r="L58" s="114" t="str">
        <f>IFERROR(IF(OR('CELKEM Q+'!P58&lt;0,'CELKEM Q+'!L58&lt;0),"-",'CELKEM Q+'!P58/'CELKEM Q+'!L58-1),"-")</f>
        <v>-</v>
      </c>
      <c r="M58" s="114" t="str">
        <f>IFERROR(IF(OR('CELKEM Q+'!Q58&lt;0,'CELKEM Q+'!M58&lt;0),"-",'CELKEM Q+'!Q58/'CELKEM Q+'!M58-1),"-")</f>
        <v>-</v>
      </c>
      <c r="N58" s="114" t="str">
        <f>IFERROR(IF(OR('CELKEM Q+'!R58&lt;0,'CELKEM Q+'!N58&lt;0),"-",'CELKEM Q+'!R58/'CELKEM Q+'!N58-1),"-")</f>
        <v>-</v>
      </c>
      <c r="O58" s="114" t="str">
        <f>IFERROR(IF(OR('CELKEM Q+'!S58&lt;0,'CELKEM Q+'!O58&lt;0),"-",'CELKEM Q+'!S58/'CELKEM Q+'!O58-1),"-")</f>
        <v>-</v>
      </c>
      <c r="P58" s="114" t="str">
        <f>IFERROR(IF(OR('CELKEM Q+'!T58&lt;0,'CELKEM Q+'!P58&lt;0),"-",'CELKEM Q+'!T58/'CELKEM Q+'!P58-1),"-")</f>
        <v>-</v>
      </c>
      <c r="Q58" s="114" t="str">
        <f>IFERROR(IF(OR('CELKEM Q+'!U58&lt;0,'CELKEM Q+'!Q58&lt;0),"-",'CELKEM Q+'!U58/'CELKEM Q+'!Q58-1),"-")</f>
        <v>-</v>
      </c>
      <c r="R58" s="114" t="str">
        <f>IFERROR(IF(OR('CELKEM Q+'!V58&lt;0,'CELKEM Q+'!R58&lt;0),"-",'CELKEM Q+'!V58/'CELKEM Q+'!R58-1),"-")</f>
        <v>-</v>
      </c>
      <c r="S58" s="114" t="str">
        <f>IFERROR(IF(OR('CELKEM Q+'!W58&lt;0,'CELKEM Q+'!S58&lt;0),"-",'CELKEM Q+'!W58/'CELKEM Q+'!S58-1),"-")</f>
        <v>-</v>
      </c>
      <c r="T58" s="114" t="str">
        <f>IFERROR(IF(OR('CELKEM Q+'!X58&lt;0,'CELKEM Q+'!T58&lt;0),"-",'CELKEM Q+'!X58/'CELKEM Q+'!T58-1),"-")</f>
        <v>-</v>
      </c>
    </row>
    <row r="59" spans="2:20" ht="11.8" customHeight="1" x14ac:dyDescent="0.3">
      <c r="B59" s="79"/>
      <c r="C59" s="79" t="s">
        <v>155</v>
      </c>
      <c r="D59" s="79"/>
      <c r="E59" s="79"/>
      <c r="F59" s="80" t="s">
        <v>14</v>
      </c>
      <c r="G59" s="115">
        <f>IFERROR(IF(OR('CELKEM Q+'!K59&lt;0,'CELKEM Q+'!G59&lt;0),"-",'CELKEM Q+'!K59/'CELKEM Q+'!G59-1),"-")</f>
        <v>-2.0888906519021644E-2</v>
      </c>
      <c r="H59" s="115">
        <f>IFERROR(IF(OR('CELKEM Q+'!L59&lt;0,'CELKEM Q+'!H59&lt;0),"-",'CELKEM Q+'!L59/'CELKEM Q+'!H59-1),"-")</f>
        <v>-1.7612004229752398E-2</v>
      </c>
      <c r="I59" s="115">
        <f>IFERROR(IF(OR('CELKEM Q+'!M59&lt;0,'CELKEM Q+'!I59&lt;0),"-",'CELKEM Q+'!M59/'CELKEM Q+'!I59-1),"-")</f>
        <v>-1.7992586334963923E-3</v>
      </c>
      <c r="J59" s="116">
        <f>IFERROR(IF(OR('CELKEM Q+'!N59&lt;0,'CELKEM Q+'!J59&lt;0),"-",'CELKEM Q+'!N59/'CELKEM Q+'!J59-1),"-")</f>
        <v>5.8461127838394411E-2</v>
      </c>
      <c r="K59" s="116">
        <f>IFERROR(IF(OR('CELKEM Q+'!O59&lt;0,'CELKEM Q+'!K59&lt;0),"-",'CELKEM Q+'!O59/'CELKEM Q+'!K59-1),"-")</f>
        <v>5.8072263572321203E-2</v>
      </c>
      <c r="L59" s="116">
        <f>IFERROR(IF(OR('CELKEM Q+'!P59&lt;0,'CELKEM Q+'!L59&lt;0),"-",'CELKEM Q+'!P59/'CELKEM Q+'!L59-1),"-")</f>
        <v>7.7339684910387341E-2</v>
      </c>
      <c r="M59" s="116">
        <f>IFERROR(IF(OR('CELKEM Q+'!Q59&lt;0,'CELKEM Q+'!M59&lt;0),"-",'CELKEM Q+'!Q59/'CELKEM Q+'!M59-1),"-")</f>
        <v>5.5731621085330696E-2</v>
      </c>
      <c r="N59" s="116">
        <f>IFERROR(IF(OR('CELKEM Q+'!R59&lt;0,'CELKEM Q+'!N59&lt;0),"-",'CELKEM Q+'!R59/'CELKEM Q+'!N59-1),"-")</f>
        <v>-4.9412577552858328E-2</v>
      </c>
      <c r="O59" s="116">
        <f>IFERROR(IF(OR('CELKEM Q+'!S59&lt;0,'CELKEM Q+'!O59&lt;0),"-",'CELKEM Q+'!S59/'CELKEM Q+'!O59-1),"-")</f>
        <v>-4.702221734317269E-2</v>
      </c>
      <c r="P59" s="116">
        <f>IFERROR(IF(OR('CELKEM Q+'!T59&lt;0,'CELKEM Q+'!P59&lt;0),"-",'CELKEM Q+'!T59/'CELKEM Q+'!P59-1),"-")</f>
        <v>-7.0035364356849983E-2</v>
      </c>
      <c r="Q59" s="116">
        <f>IFERROR(IF(OR('CELKEM Q+'!U59&lt;0,'CELKEM Q+'!Q59&lt;0),"-",'CELKEM Q+'!U59/'CELKEM Q+'!Q59-1),"-")</f>
        <v>-6.5732073262749879E-2</v>
      </c>
      <c r="R59" s="116">
        <f>IFERROR(IF(OR('CELKEM Q+'!V59&lt;0,'CELKEM Q+'!R59&lt;0),"-",'CELKEM Q+'!V59/'CELKEM Q+'!R59-1),"-")</f>
        <v>1.0781118694787706E-2</v>
      </c>
      <c r="S59" s="116">
        <f>IFERROR(IF(OR('CELKEM Q+'!W59&lt;0,'CELKEM Q+'!S59&lt;0),"-",'CELKEM Q+'!W59/'CELKEM Q+'!S59-1),"-")</f>
        <v>2.0599186071575071E-2</v>
      </c>
      <c r="T59" s="116">
        <f>IFERROR(IF(OR('CELKEM Q+'!X59&lt;0,'CELKEM Q+'!T59&lt;0),"-",'CELKEM Q+'!X59/'CELKEM Q+'!T59-1),"-")</f>
        <v>3.2257469878842038E-2</v>
      </c>
    </row>
    <row r="60" spans="2:20" ht="11.8" customHeight="1" x14ac:dyDescent="0.3">
      <c r="B60" s="72"/>
      <c r="C60" s="72" t="s">
        <v>157</v>
      </c>
      <c r="D60" s="72"/>
      <c r="E60" s="72"/>
      <c r="F60" s="74" t="s">
        <v>14</v>
      </c>
      <c r="G60" s="113">
        <f>IFERROR(IF(OR('CELKEM Q+'!K60&lt;0,'CELKEM Q+'!G60&lt;0),"-",'CELKEM Q+'!K60/'CELKEM Q+'!G60-1),"-")</f>
        <v>-9.5464769206829669E-2</v>
      </c>
      <c r="H60" s="113">
        <f>IFERROR(IF(OR('CELKEM Q+'!L60&lt;0,'CELKEM Q+'!H60&lt;0),"-",'CELKEM Q+'!L60/'CELKEM Q+'!H60-1),"-")</f>
        <v>8.05318419064327E-2</v>
      </c>
      <c r="I60" s="113">
        <f>IFERROR(IF(OR('CELKEM Q+'!M60&lt;0,'CELKEM Q+'!I60&lt;0),"-",'CELKEM Q+'!M60/'CELKEM Q+'!I60-1),"-")</f>
        <v>-0.10699104097162349</v>
      </c>
      <c r="J60" s="114">
        <f>IFERROR(IF(OR('CELKEM Q+'!N60&lt;0,'CELKEM Q+'!J60&lt;0),"-",'CELKEM Q+'!N60/'CELKEM Q+'!J60-1),"-")</f>
        <v>-1.5578095151460025E-2</v>
      </c>
      <c r="K60" s="114">
        <f>IFERROR(IF(OR('CELKEM Q+'!O60&lt;0,'CELKEM Q+'!K60&lt;0),"-",'CELKEM Q+'!O60/'CELKEM Q+'!K60-1),"-")</f>
        <v>0.11553348711733191</v>
      </c>
      <c r="L60" s="114">
        <f>IFERROR(IF(OR('CELKEM Q+'!P60&lt;0,'CELKEM Q+'!L60&lt;0),"-",'CELKEM Q+'!P60/'CELKEM Q+'!L60-1),"-")</f>
        <v>0.22723838611155767</v>
      </c>
      <c r="M60" s="114">
        <f>IFERROR(IF(OR('CELKEM Q+'!Q60&lt;0,'CELKEM Q+'!M60&lt;0),"-",'CELKEM Q+'!Q60/'CELKEM Q+'!M60-1),"-")</f>
        <v>0.23211377335997452</v>
      </c>
      <c r="N60" s="114">
        <f>IFERROR(IF(OR('CELKEM Q+'!R60&lt;0,'CELKEM Q+'!N60&lt;0),"-",'CELKEM Q+'!R60/'CELKEM Q+'!N60-1),"-")</f>
        <v>0.1719068850540193</v>
      </c>
      <c r="O60" s="114">
        <f>IFERROR(IF(OR('CELKEM Q+'!S60&lt;0,'CELKEM Q+'!O60&lt;0),"-",'CELKEM Q+'!S60/'CELKEM Q+'!O60-1),"-")</f>
        <v>4.7350343473994139E-2</v>
      </c>
      <c r="P60" s="114">
        <f>IFERROR(IF(OR('CELKEM Q+'!T60&lt;0,'CELKEM Q+'!P60&lt;0),"-",'CELKEM Q+'!T60/'CELKEM Q+'!P60-1),"-")</f>
        <v>2.6582751010197025E-2</v>
      </c>
      <c r="Q60" s="114">
        <f>IFERROR(IF(OR('CELKEM Q+'!U60&lt;0,'CELKEM Q+'!Q60&lt;0),"-",'CELKEM Q+'!U60/'CELKEM Q+'!Q60-1),"-")</f>
        <v>-6.8117087529469433E-2</v>
      </c>
      <c r="R60" s="114">
        <f>IFERROR(IF(OR('CELKEM Q+'!V60&lt;0,'CELKEM Q+'!R60&lt;0),"-",'CELKEM Q+'!V60/'CELKEM Q+'!R60-1),"-")</f>
        <v>9.3195781450208681E-2</v>
      </c>
      <c r="S60" s="114">
        <f>IFERROR(IF(OR('CELKEM Q+'!W60&lt;0,'CELKEM Q+'!S60&lt;0),"-",'CELKEM Q+'!W60/'CELKEM Q+'!S60-1),"-")</f>
        <v>5.2739015493759034E-2</v>
      </c>
      <c r="T60" s="114">
        <f>IFERROR(IF(OR('CELKEM Q+'!X60&lt;0,'CELKEM Q+'!T60&lt;0),"-",'CELKEM Q+'!X60/'CELKEM Q+'!T60-1),"-")</f>
        <v>1.4934418699601881E-2</v>
      </c>
    </row>
    <row r="61" spans="2:20" ht="11.8" customHeight="1" x14ac:dyDescent="0.3">
      <c r="B61" s="66"/>
      <c r="C61" s="66"/>
      <c r="D61" s="66"/>
      <c r="E61" s="66"/>
      <c r="F61" s="83"/>
      <c r="G61" s="15"/>
      <c r="H61" s="15"/>
      <c r="I61" s="15"/>
      <c r="J61" s="15"/>
      <c r="K61" s="15"/>
      <c r="L61" s="15"/>
      <c r="M61" s="15"/>
      <c r="N61" s="15"/>
      <c r="O61" s="15"/>
      <c r="P61" s="15"/>
      <c r="Q61" s="15"/>
      <c r="R61" s="15"/>
      <c r="S61" s="15"/>
      <c r="T61" s="15"/>
    </row>
    <row r="62" spans="2:20" ht="11.8" customHeight="1" x14ac:dyDescent="0.3">
      <c r="B62" s="67"/>
      <c r="C62" s="67" t="s">
        <v>163</v>
      </c>
      <c r="D62" s="67"/>
      <c r="E62" s="68"/>
      <c r="F62" s="69"/>
      <c r="G62" s="69"/>
      <c r="H62" s="69"/>
      <c r="I62" s="69"/>
      <c r="J62" s="84"/>
      <c r="K62" s="84"/>
      <c r="L62" s="84"/>
      <c r="M62" s="84"/>
      <c r="N62" s="84"/>
      <c r="O62" s="84"/>
      <c r="P62" s="84"/>
      <c r="Q62" s="84"/>
      <c r="R62" s="84"/>
      <c r="S62" s="84"/>
      <c r="T62" s="84"/>
    </row>
    <row r="63" spans="2:20" ht="11.8" customHeight="1" x14ac:dyDescent="0.3">
      <c r="B63" s="72"/>
      <c r="C63" s="72" t="s">
        <v>158</v>
      </c>
      <c r="D63" s="72"/>
      <c r="E63" s="73"/>
      <c r="F63" s="74" t="s">
        <v>14</v>
      </c>
      <c r="G63" s="113">
        <f>IFERROR(IF(OR('CELKEM Q+'!K63&lt;0,'CELKEM Q+'!G63&lt;0),"-",'CELKEM Q+'!K63/'CELKEM Q+'!G63-1),"-")</f>
        <v>0.1220770559846136</v>
      </c>
      <c r="H63" s="113">
        <f>IFERROR(IF(OR('CELKEM Q+'!L63&lt;0,'CELKEM Q+'!H63&lt;0),"-",'CELKEM Q+'!L63/'CELKEM Q+'!H63-1),"-")</f>
        <v>4.0867409701337287E-3</v>
      </c>
      <c r="I63" s="113">
        <f>IFERROR(IF(OR('CELKEM Q+'!M63&lt;0,'CELKEM Q+'!I63&lt;0),"-",'CELKEM Q+'!M63/'CELKEM Q+'!I63-1),"-")</f>
        <v>-0.31961632231784054</v>
      </c>
      <c r="J63" s="114">
        <f>IFERROR(IF(OR('CELKEM Q+'!N63&lt;0,'CELKEM Q+'!J63&lt;0),"-",'CELKEM Q+'!N63/'CELKEM Q+'!J63-1),"-")</f>
        <v>-0.2835285262055931</v>
      </c>
      <c r="K63" s="114">
        <f>IFERROR(IF(OR('CELKEM Q+'!O63&lt;0,'CELKEM Q+'!K63&lt;0),"-",'CELKEM Q+'!O63/'CELKEM Q+'!K63-1),"-")</f>
        <v>-8.0934327683840235E-2</v>
      </c>
      <c r="L63" s="114">
        <f>IFERROR(IF(OR('CELKEM Q+'!P63&lt;0,'CELKEM Q+'!L63&lt;0),"-",'CELKEM Q+'!P63/'CELKEM Q+'!L63-1),"-")</f>
        <v>-0.21352682229639453</v>
      </c>
      <c r="M63" s="114">
        <f>IFERROR(IF(OR('CELKEM Q+'!Q63&lt;0,'CELKEM Q+'!M63&lt;0),"-",'CELKEM Q+'!Q63/'CELKEM Q+'!M63-1),"-")</f>
        <v>0.39933173336704564</v>
      </c>
      <c r="N63" s="114">
        <f>IFERROR(IF(OR('CELKEM Q+'!R63&lt;0,'CELKEM Q+'!N63&lt;0),"-",'CELKEM Q+'!R63/'CELKEM Q+'!N63-1),"-")</f>
        <v>0.18535805408403649</v>
      </c>
      <c r="O63" s="114">
        <f>IFERROR(IF(OR('CELKEM Q+'!S63&lt;0,'CELKEM Q+'!O63&lt;0),"-",'CELKEM Q+'!S63/'CELKEM Q+'!O63-1),"-")</f>
        <v>0.12760515257786387</v>
      </c>
      <c r="P63" s="114">
        <f>IFERROR(IF(OR('CELKEM Q+'!T63&lt;0,'CELKEM Q+'!P63&lt;0),"-",'CELKEM Q+'!T63/'CELKEM Q+'!P63-1),"-")</f>
        <v>-1.7865300560349073E-3</v>
      </c>
      <c r="Q63" s="114">
        <f>IFERROR(IF(OR('CELKEM Q+'!U63&lt;0,'CELKEM Q+'!Q63&lt;0),"-",'CELKEM Q+'!U63/'CELKEM Q+'!Q63-1),"-")</f>
        <v>-0.24123266570945989</v>
      </c>
      <c r="R63" s="114">
        <f>IFERROR(IF(OR('CELKEM Q+'!V63&lt;0,'CELKEM Q+'!R63&lt;0),"-",'CELKEM Q+'!V63/'CELKEM Q+'!R63-1),"-")</f>
        <v>2.4031992608382735E-2</v>
      </c>
      <c r="S63" s="114">
        <f>IFERROR(IF(OR('CELKEM Q+'!W63&lt;0,'CELKEM Q+'!S63&lt;0),"-",'CELKEM Q+'!W63/'CELKEM Q+'!S63-1),"-")</f>
        <v>4.5277395792721498E-2</v>
      </c>
      <c r="T63" s="114">
        <f>IFERROR(IF(OR('CELKEM Q+'!X63&lt;0,'CELKEM Q+'!T63&lt;0),"-",'CELKEM Q+'!X63/'CELKEM Q+'!T63-1),"-")</f>
        <v>9.3961498424346424E-3</v>
      </c>
    </row>
    <row r="64" spans="2:20" ht="11.8" customHeight="1" x14ac:dyDescent="0.3">
      <c r="B64" s="72"/>
      <c r="C64" s="72" t="s">
        <v>159</v>
      </c>
      <c r="D64" s="72"/>
      <c r="E64" s="72"/>
      <c r="F64" s="74" t="s">
        <v>14</v>
      </c>
      <c r="G64" s="113">
        <f>IFERROR(IF(OR('CELKEM Q+'!K64&lt;0,'CELKEM Q+'!G64&lt;0),"-",'CELKEM Q+'!K64/'CELKEM Q+'!G64-1),"-")</f>
        <v>-6.0693617201030725E-2</v>
      </c>
      <c r="H64" s="113">
        <f>IFERROR(IF(OR('CELKEM Q+'!L64&lt;0,'CELKEM Q+'!H64&lt;0),"-",'CELKEM Q+'!L64/'CELKEM Q+'!H64-1),"-")</f>
        <v>0.25301420305102584</v>
      </c>
      <c r="I64" s="113">
        <f>IFERROR(IF(OR('CELKEM Q+'!M64&lt;0,'CELKEM Q+'!I64&lt;0),"-",'CELKEM Q+'!M64/'CELKEM Q+'!I64-1),"-")</f>
        <v>0.17133569843239371</v>
      </c>
      <c r="J64" s="114">
        <f>IFERROR(IF(OR('CELKEM Q+'!N64&lt;0,'CELKEM Q+'!J64&lt;0),"-",'CELKEM Q+'!N64/'CELKEM Q+'!J64-1),"-")</f>
        <v>1.5770812407173596E-2</v>
      </c>
      <c r="K64" s="114">
        <f>IFERROR(IF(OR('CELKEM Q+'!O64&lt;0,'CELKEM Q+'!K64&lt;0),"-",'CELKEM Q+'!O64/'CELKEM Q+'!K64-1),"-")</f>
        <v>0.31760822442683545</v>
      </c>
      <c r="L64" s="114">
        <f>IFERROR(IF(OR('CELKEM Q+'!P64&lt;0,'CELKEM Q+'!L64&lt;0),"-",'CELKEM Q+'!P64/'CELKEM Q+'!L64-1),"-")</f>
        <v>0.44026398206534068</v>
      </c>
      <c r="M64" s="114">
        <f>IFERROR(IF(OR('CELKEM Q+'!Q64&lt;0,'CELKEM Q+'!M64&lt;0),"-",'CELKEM Q+'!Q64/'CELKEM Q+'!M64-1),"-")</f>
        <v>0.25892577396493843</v>
      </c>
      <c r="N64" s="114">
        <f>IFERROR(IF(OR('CELKEM Q+'!R64&lt;0,'CELKEM Q+'!N64&lt;0),"-",'CELKEM Q+'!R64/'CELKEM Q+'!N64-1),"-")</f>
        <v>0.63169593806521407</v>
      </c>
      <c r="O64" s="114">
        <f>IFERROR(IF(OR('CELKEM Q+'!S64&lt;0,'CELKEM Q+'!O64&lt;0),"-",'CELKEM Q+'!S64/'CELKEM Q+'!O64-1),"-")</f>
        <v>-8.9424068044208216E-4</v>
      </c>
      <c r="P64" s="114">
        <f>IFERROR(IF(OR('CELKEM Q+'!T64&lt;0,'CELKEM Q+'!P64&lt;0),"-",'CELKEM Q+'!T64/'CELKEM Q+'!P64-1),"-")</f>
        <v>-0.18247111359847024</v>
      </c>
      <c r="Q64" s="114">
        <f>IFERROR(IF(OR('CELKEM Q+'!U64&lt;0,'CELKEM Q+'!Q64&lt;0),"-",'CELKEM Q+'!U64/'CELKEM Q+'!Q64-1),"-")</f>
        <v>-0.21547887816353495</v>
      </c>
      <c r="R64" s="114">
        <f>IFERROR(IF(OR('CELKEM Q+'!V64&lt;0,'CELKEM Q+'!R64&lt;0),"-",'CELKEM Q+'!V64/'CELKEM Q+'!R64-1),"-")</f>
        <v>-0.25010489021490845</v>
      </c>
      <c r="S64" s="114">
        <f>IFERROR(IF(OR('CELKEM Q+'!W64&lt;0,'CELKEM Q+'!S64&lt;0),"-",'CELKEM Q+'!W64/'CELKEM Q+'!S64-1),"-")</f>
        <v>0.10750741312635803</v>
      </c>
      <c r="T64" s="114">
        <f>IFERROR(IF(OR('CELKEM Q+'!X64&lt;0,'CELKEM Q+'!T64&lt;0),"-",'CELKEM Q+'!X64/'CELKEM Q+'!T64-1),"-")</f>
        <v>-1.3548782748834531E-3</v>
      </c>
    </row>
    <row r="65" spans="2:20" ht="11.8" customHeight="1" x14ac:dyDescent="0.3">
      <c r="B65" s="72"/>
      <c r="C65" s="72" t="s">
        <v>164</v>
      </c>
      <c r="D65" s="72"/>
      <c r="E65" s="73"/>
      <c r="F65" s="74" t="s">
        <v>14</v>
      </c>
      <c r="G65" s="113">
        <f>IFERROR(IF(OR('CELKEM Q+'!K65&lt;0,'CELKEM Q+'!G65&lt;0),"-",'CELKEM Q+'!K65/'CELKEM Q+'!G65-1),"-")</f>
        <v>-8.8049607604821833E-2</v>
      </c>
      <c r="H65" s="113">
        <f>IFERROR(IF(OR('CELKEM Q+'!L65&lt;0,'CELKEM Q+'!H65&lt;0),"-",'CELKEM Q+'!L65/'CELKEM Q+'!H65-1),"-")</f>
        <v>0.38705896157602293</v>
      </c>
      <c r="I65" s="113">
        <f>IFERROR(IF(OR('CELKEM Q+'!M65&lt;0,'CELKEM Q+'!I65&lt;0),"-",'CELKEM Q+'!M65/'CELKEM Q+'!I65-1),"-")</f>
        <v>4.7752206277369202E-2</v>
      </c>
      <c r="J65" s="114">
        <f>IFERROR(IF(OR('CELKEM Q+'!N65&lt;0,'CELKEM Q+'!J65&lt;0),"-",'CELKEM Q+'!N65/'CELKEM Q+'!J65-1),"-")</f>
        <v>0.19377650857768192</v>
      </c>
      <c r="K65" s="114">
        <f>IFERROR(IF(OR('CELKEM Q+'!O65&lt;0,'CELKEM Q+'!K65&lt;0),"-",'CELKEM Q+'!O65/'CELKEM Q+'!K65-1),"-")</f>
        <v>0.33763441330853161</v>
      </c>
      <c r="L65" s="114">
        <f>IFERROR(IF(OR('CELKEM Q+'!P65&lt;0,'CELKEM Q+'!L65&lt;0),"-",'CELKEM Q+'!P65/'CELKEM Q+'!L65-1),"-")</f>
        <v>0.11005948909005547</v>
      </c>
      <c r="M65" s="114">
        <f>IFERROR(IF(OR('CELKEM Q+'!Q65&lt;0,'CELKEM Q+'!M65&lt;0),"-",'CELKEM Q+'!Q65/'CELKEM Q+'!M65-1),"-")</f>
        <v>0.41692358539602981</v>
      </c>
      <c r="N65" s="114">
        <f>IFERROR(IF(OR('CELKEM Q+'!R65&lt;0,'CELKEM Q+'!N65&lt;0),"-",'CELKEM Q+'!R65/'CELKEM Q+'!N65-1),"-")</f>
        <v>0.11157096654199194</v>
      </c>
      <c r="O65" s="114">
        <f>IFERROR(IF(OR('CELKEM Q+'!S65&lt;0,'CELKEM Q+'!O65&lt;0),"-",'CELKEM Q+'!S65/'CELKEM Q+'!O65-1),"-")</f>
        <v>-0.11229273294038011</v>
      </c>
      <c r="P65" s="114">
        <f>IFERROR(IF(OR('CELKEM Q+'!T65&lt;0,'CELKEM Q+'!P65&lt;0),"-",'CELKEM Q+'!T65/'CELKEM Q+'!P65-1),"-")</f>
        <v>-9.3864436443449328E-2</v>
      </c>
      <c r="Q65" s="114">
        <f>IFERROR(IF(OR('CELKEM Q+'!U65&lt;0,'CELKEM Q+'!Q65&lt;0),"-",'CELKEM Q+'!U65/'CELKEM Q+'!Q65-1),"-")</f>
        <v>-0.14811862738533743</v>
      </c>
      <c r="R65" s="114">
        <f>IFERROR(IF(OR('CELKEM Q+'!V65&lt;0,'CELKEM Q+'!R65&lt;0),"-",'CELKEM Q+'!V65/'CELKEM Q+'!R65-1),"-")</f>
        <v>1.7274301441039253E-3</v>
      </c>
      <c r="S65" s="114">
        <f>IFERROR(IF(OR('CELKEM Q+'!W65&lt;0,'CELKEM Q+'!S65&lt;0),"-",'CELKEM Q+'!W65/'CELKEM Q+'!S65-1),"-")</f>
        <v>-1.8388729285273575E-2</v>
      </c>
      <c r="T65" s="114">
        <f>IFERROR(IF(OR('CELKEM Q+'!X65&lt;0,'CELKEM Q+'!T65&lt;0),"-",'CELKEM Q+'!X65/'CELKEM Q+'!T65-1),"-")</f>
        <v>-0.3087154210771359</v>
      </c>
    </row>
    <row r="66" spans="2:20" ht="11.8" customHeight="1" x14ac:dyDescent="0.3">
      <c r="B66" s="72"/>
      <c r="C66" s="72" t="s">
        <v>165</v>
      </c>
      <c r="D66" s="72"/>
      <c r="E66" s="72"/>
      <c r="F66" s="74" t="s">
        <v>14</v>
      </c>
      <c r="G66" s="113">
        <f>IFERROR(IF(OR('CELKEM Q+'!K66&lt;0,'CELKEM Q+'!G66&lt;0),"-",'CELKEM Q+'!K66/'CELKEM Q+'!G66-1),"-")</f>
        <v>-0.12101238812162884</v>
      </c>
      <c r="H66" s="113">
        <f>IFERROR(IF(OR('CELKEM Q+'!L66&lt;0,'CELKEM Q+'!H66&lt;0),"-",'CELKEM Q+'!L66/'CELKEM Q+'!H66-1),"-")</f>
        <v>-0.17042705504813627</v>
      </c>
      <c r="I66" s="113">
        <f>IFERROR(IF(OR('CELKEM Q+'!M66&lt;0,'CELKEM Q+'!I66&lt;0),"-",'CELKEM Q+'!M66/'CELKEM Q+'!I66-1),"-")</f>
        <v>0.17364742681198386</v>
      </c>
      <c r="J66" s="114">
        <f>IFERROR(IF(OR('CELKEM Q+'!N66&lt;0,'CELKEM Q+'!J66&lt;0),"-",'CELKEM Q+'!N66/'CELKEM Q+'!J66-1),"-")</f>
        <v>0.2714969735296775</v>
      </c>
      <c r="K66" s="114">
        <f>IFERROR(IF(OR('CELKEM Q+'!O66&lt;0,'CELKEM Q+'!K66&lt;0),"-",'CELKEM Q+'!O66/'CELKEM Q+'!K66-1),"-")</f>
        <v>8.3132156392031975E-2</v>
      </c>
      <c r="L66" s="114">
        <f>IFERROR(IF(OR('CELKEM Q+'!P66&lt;0,'CELKEM Q+'!L66&lt;0),"-",'CELKEM Q+'!P66/'CELKEM Q+'!L66-1),"-")</f>
        <v>5.7323097066000139E-2</v>
      </c>
      <c r="M66" s="114">
        <f>IFERROR(IF(OR('CELKEM Q+'!Q66&lt;0,'CELKEM Q+'!M66&lt;0),"-",'CELKEM Q+'!Q66/'CELKEM Q+'!M66-1),"-")</f>
        <v>0.34334138419255433</v>
      </c>
      <c r="N66" s="114">
        <f>IFERROR(IF(OR('CELKEM Q+'!R66&lt;0,'CELKEM Q+'!N66&lt;0),"-",'CELKEM Q+'!R66/'CELKEM Q+'!N66-1),"-")</f>
        <v>0.2471756831649401</v>
      </c>
      <c r="O66" s="114">
        <f>IFERROR(IF(OR('CELKEM Q+'!S66&lt;0,'CELKEM Q+'!O66&lt;0),"-",'CELKEM Q+'!S66/'CELKEM Q+'!O66-1),"-")</f>
        <v>4.4377482536638757E-2</v>
      </c>
      <c r="P66" s="114">
        <f>IFERROR(IF(OR('CELKEM Q+'!T66&lt;0,'CELKEM Q+'!P66&lt;0),"-",'CELKEM Q+'!T66/'CELKEM Q+'!P66-1),"-")</f>
        <v>0.13587598923799127</v>
      </c>
      <c r="Q66" s="114">
        <f>IFERROR(IF(OR('CELKEM Q+'!U66&lt;0,'CELKEM Q+'!Q66&lt;0),"-",'CELKEM Q+'!U66/'CELKEM Q+'!Q66-1),"-")</f>
        <v>-0.19590398545108856</v>
      </c>
      <c r="R66" s="114">
        <f>IFERROR(IF(OR('CELKEM Q+'!V66&lt;0,'CELKEM Q+'!R66&lt;0),"-",'CELKEM Q+'!V66/'CELKEM Q+'!R66-1),"-")</f>
        <v>0.57846521962057773</v>
      </c>
      <c r="S66" s="114">
        <f>IFERROR(IF(OR('CELKEM Q+'!W66&lt;0,'CELKEM Q+'!S66&lt;0),"-",'CELKEM Q+'!W66/'CELKEM Q+'!S66-1),"-")</f>
        <v>0.12140685543964236</v>
      </c>
      <c r="T66" s="114">
        <f>IFERROR(IF(OR('CELKEM Q+'!X66&lt;0,'CELKEM Q+'!T66&lt;0),"-",'CELKEM Q+'!X66/'CELKEM Q+'!T66-1),"-")</f>
        <v>-5.4498964331374355E-2</v>
      </c>
    </row>
    <row r="67" spans="2:20" ht="11.8" customHeight="1" x14ac:dyDescent="0.3">
      <c r="B67" s="66"/>
      <c r="C67" s="66"/>
      <c r="D67" s="66"/>
      <c r="E67" s="66"/>
      <c r="F67" s="83"/>
      <c r="G67" s="15"/>
      <c r="H67" s="15"/>
      <c r="I67" s="15"/>
      <c r="J67" s="15"/>
      <c r="K67" s="15"/>
      <c r="L67" s="15"/>
      <c r="M67" s="15"/>
      <c r="N67" s="15"/>
      <c r="O67" s="15"/>
      <c r="P67" s="15"/>
      <c r="Q67" s="15"/>
      <c r="R67" s="15"/>
      <c r="S67" s="15"/>
      <c r="T67" s="15"/>
    </row>
    <row r="68" spans="2:20" ht="11.8" customHeight="1" x14ac:dyDescent="0.3">
      <c r="B68" s="67"/>
      <c r="C68" s="67" t="s">
        <v>166</v>
      </c>
      <c r="D68" s="67"/>
      <c r="E68" s="68"/>
      <c r="F68" s="69"/>
      <c r="G68" s="69"/>
      <c r="H68" s="69"/>
      <c r="I68" s="69"/>
      <c r="J68" s="84"/>
      <c r="K68" s="84"/>
      <c r="L68" s="84"/>
      <c r="M68" s="84"/>
      <c r="N68" s="84"/>
      <c r="O68" s="84"/>
      <c r="P68" s="84"/>
      <c r="Q68" s="84"/>
      <c r="R68" s="84"/>
      <c r="S68" s="84"/>
      <c r="T68" s="84"/>
    </row>
    <row r="69" spans="2:20" ht="11.8" customHeight="1" x14ac:dyDescent="0.3">
      <c r="B69" s="72"/>
      <c r="C69" s="72" t="s">
        <v>167</v>
      </c>
      <c r="D69" s="72"/>
      <c r="E69" s="73"/>
      <c r="F69" s="74" t="s">
        <v>14</v>
      </c>
      <c r="G69" s="113">
        <f>IFERROR(IF(OR('CELKEM Q+'!K69&lt;0,'CELKEM Q+'!G69&lt;0),"-",'CELKEM Q+'!K69/'CELKEM Q+'!G69-1),"-")</f>
        <v>4.5704696774981901E-2</v>
      </c>
      <c r="H69" s="113">
        <f>IFERROR(IF(OR('CELKEM Q+'!L69&lt;0,'CELKEM Q+'!H69&lt;0),"-",'CELKEM Q+'!L69/'CELKEM Q+'!H69-1),"-")</f>
        <v>5.3268495686508377E-2</v>
      </c>
      <c r="I69" s="113">
        <f>IFERROR(IF(OR('CELKEM Q+'!M69&lt;0,'CELKEM Q+'!I69&lt;0),"-",'CELKEM Q+'!M69/'CELKEM Q+'!I69-1),"-")</f>
        <v>-2.5388139333284987E-2</v>
      </c>
      <c r="J69" s="114">
        <f>IFERROR(IF(OR('CELKEM Q+'!N69&lt;0,'CELKEM Q+'!J69&lt;0),"-",'CELKEM Q+'!N69/'CELKEM Q+'!J69-1),"-")</f>
        <v>-0.10618233554831158</v>
      </c>
      <c r="K69" s="114">
        <f>IFERROR(IF(OR('CELKEM Q+'!O69&lt;0,'CELKEM Q+'!K69&lt;0),"-",'CELKEM Q+'!O69/'CELKEM Q+'!K69-1),"-")</f>
        <v>-8.4012370054081797E-3</v>
      </c>
      <c r="L69" s="114">
        <f>IFERROR(IF(OR('CELKEM Q+'!P69&lt;0,'CELKEM Q+'!L69&lt;0),"-",'CELKEM Q+'!P69/'CELKEM Q+'!L69-1),"-")</f>
        <v>-9.2086940146011487E-2</v>
      </c>
      <c r="M69" s="114">
        <f>IFERROR(IF(OR('CELKEM Q+'!Q69&lt;0,'CELKEM Q+'!M69&lt;0),"-",'CELKEM Q+'!Q69/'CELKEM Q+'!M69-1),"-")</f>
        <v>6.1119580661814776E-2</v>
      </c>
      <c r="N69" s="114">
        <f>IFERROR(IF(OR('CELKEM Q+'!R69&lt;0,'CELKEM Q+'!N69&lt;0),"-",'CELKEM Q+'!R69/'CELKEM Q+'!N69-1),"-")</f>
        <v>0.14185489052850264</v>
      </c>
      <c r="O69" s="114">
        <f>IFERROR(IF(OR('CELKEM Q+'!S69&lt;0,'CELKEM Q+'!O69&lt;0),"-",'CELKEM Q+'!S69/'CELKEM Q+'!O69-1),"-")</f>
        <v>6.1626885757400496E-2</v>
      </c>
      <c r="P69" s="114">
        <f>IFERROR(IF(OR('CELKEM Q+'!T69&lt;0,'CELKEM Q+'!P69&lt;0),"-",'CELKEM Q+'!T69/'CELKEM Q+'!P69-1),"-")</f>
        <v>4.4332346416145807E-2</v>
      </c>
      <c r="Q69" s="114">
        <f>IFERROR(IF(OR('CELKEM Q+'!U69&lt;0,'CELKEM Q+'!Q69&lt;0),"-",'CELKEM Q+'!U69/'CELKEM Q+'!Q69-1),"-")</f>
        <v>4.9625715260791292E-2</v>
      </c>
      <c r="R69" s="114">
        <f>IFERROR(IF(OR('CELKEM Q+'!V69&lt;0,'CELKEM Q+'!R69&lt;0),"-",'CELKEM Q+'!V69/'CELKEM Q+'!R69-1),"-")</f>
        <v>0.23036437119387188</v>
      </c>
      <c r="S69" s="114">
        <f>IFERROR(IF(OR('CELKEM Q+'!W69&lt;0,'CELKEM Q+'!S69&lt;0),"-",'CELKEM Q+'!W69/'CELKEM Q+'!S69-1),"-")</f>
        <v>5.8470441697265008E-2</v>
      </c>
      <c r="T69" s="114">
        <f>IFERROR(IF(OR('CELKEM Q+'!X69&lt;0,'CELKEM Q+'!T69&lt;0),"-",'CELKEM Q+'!X69/'CELKEM Q+'!T69-1),"-")</f>
        <v>0.11520681769417829</v>
      </c>
    </row>
    <row r="70" spans="2:20" ht="11.8" customHeight="1" x14ac:dyDescent="0.3">
      <c r="B70" s="72"/>
      <c r="C70" s="72" t="s">
        <v>168</v>
      </c>
      <c r="D70" s="72"/>
      <c r="E70" s="72"/>
      <c r="F70" s="74" t="s">
        <v>14</v>
      </c>
      <c r="G70" s="113">
        <f>IFERROR(IF(OR('CELKEM Q+'!K70&lt;0,'CELKEM Q+'!G70&lt;0),"-",'CELKEM Q+'!K70/'CELKEM Q+'!G70-1),"-")</f>
        <v>0.19458046547178731</v>
      </c>
      <c r="H70" s="113">
        <f>IFERROR(IF(OR('CELKEM Q+'!L70&lt;0,'CELKEM Q+'!H70&lt;0),"-",'CELKEM Q+'!L70/'CELKEM Q+'!H70-1),"-")</f>
        <v>-0.19866292135776775</v>
      </c>
      <c r="I70" s="113">
        <f>IFERROR(IF(OR('CELKEM Q+'!M70&lt;0,'CELKEM Q+'!I70&lt;0),"-",'CELKEM Q+'!M70/'CELKEM Q+'!I70-1),"-")</f>
        <v>-0.41913861364191196</v>
      </c>
      <c r="J70" s="114">
        <f>IFERROR(IF(OR('CELKEM Q+'!N70&lt;0,'CELKEM Q+'!J70&lt;0),"-",'CELKEM Q+'!N70/'CELKEM Q+'!J70-1),"-")</f>
        <v>-0.29465243040749234</v>
      </c>
      <c r="K70" s="114">
        <f>IFERROR(IF(OR('CELKEM Q+'!O70&lt;0,'CELKEM Q+'!K70&lt;0),"-",'CELKEM Q+'!O70/'CELKEM Q+'!K70-1),"-")</f>
        <v>-0.30247424440906412</v>
      </c>
      <c r="L70" s="114">
        <f>IFERROR(IF(OR('CELKEM Q+'!P70&lt;0,'CELKEM Q+'!L70&lt;0),"-",'CELKEM Q+'!P70/'CELKEM Q+'!L70-1),"-")</f>
        <v>-0.45393817557264615</v>
      </c>
      <c r="M70" s="114">
        <f>IFERROR(IF(OR('CELKEM Q+'!Q70&lt;0,'CELKEM Q+'!M70&lt;0),"-",'CELKEM Q+'!Q70/'CELKEM Q+'!M70-1),"-")</f>
        <v>0.1115283857918834</v>
      </c>
      <c r="N70" s="114">
        <f>IFERROR(IF(OR('CELKEM Q+'!R70&lt;0,'CELKEM Q+'!N70&lt;0),"-",'CELKEM Q+'!R70/'CELKEM Q+'!N70-1),"-")</f>
        <v>-0.27354231482026214</v>
      </c>
      <c r="O70" s="114">
        <f>IFERROR(IF(OR('CELKEM Q+'!S70&lt;0,'CELKEM Q+'!O70&lt;0),"-",'CELKEM Q+'!S70/'CELKEM Q+'!O70-1),"-")</f>
        <v>0.12861440549178749</v>
      </c>
      <c r="P70" s="114">
        <f>IFERROR(IF(OR('CELKEM Q+'!T70&lt;0,'CELKEM Q+'!P70&lt;0),"-",'CELKEM Q+'!T70/'CELKEM Q+'!P70-1),"-")</f>
        <v>0.22101308779160611</v>
      </c>
      <c r="Q70" s="114">
        <f>IFERROR(IF(OR('CELKEM Q+'!U70&lt;0,'CELKEM Q+'!Q70&lt;0),"-",'CELKEM Q+'!U70/'CELKEM Q+'!Q70-1),"-")</f>
        <v>-3.282739856084238E-2</v>
      </c>
      <c r="R70" s="114">
        <f>IFERROR(IF(OR('CELKEM Q+'!V70&lt;0,'CELKEM Q+'!R70&lt;0),"-",'CELKEM Q+'!V70/'CELKEM Q+'!R70-1),"-")</f>
        <v>0.36556696962839874</v>
      </c>
      <c r="S70" s="114">
        <f>IFERROR(IF(OR('CELKEM Q+'!W70&lt;0,'CELKEM Q+'!S70&lt;0),"-",'CELKEM Q+'!W70/'CELKEM Q+'!S70-1),"-")</f>
        <v>-5.6189255797366222E-2</v>
      </c>
      <c r="T70" s="114">
        <f>IFERROR(IF(OR('CELKEM Q+'!X70&lt;0,'CELKEM Q+'!T70&lt;0),"-",'CELKEM Q+'!X70/'CELKEM Q+'!T70-1),"-")</f>
        <v>1.0765614214132802E-2</v>
      </c>
    </row>
    <row r="71" spans="2:20" ht="11.8" customHeight="1" x14ac:dyDescent="0.3">
      <c r="B71" s="72"/>
      <c r="C71" s="72" t="s">
        <v>169</v>
      </c>
      <c r="D71" s="72"/>
      <c r="E71" s="73"/>
      <c r="F71" s="74" t="s">
        <v>14</v>
      </c>
      <c r="G71" s="113">
        <f>IFERROR(IF(OR('CELKEM Q+'!K71&lt;0,'CELKEM Q+'!G71&lt;0),"-",'CELKEM Q+'!K71/'CELKEM Q+'!G71-1),"-")</f>
        <v>0.16476660415595901</v>
      </c>
      <c r="H71" s="113">
        <f>IFERROR(IF(OR('CELKEM Q+'!L71&lt;0,'CELKEM Q+'!H71&lt;0),"-",'CELKEM Q+'!L71/'CELKEM Q+'!H71-1),"-")</f>
        <v>9.5941860976149984E-2</v>
      </c>
      <c r="I71" s="113">
        <f>IFERROR(IF(OR('CELKEM Q+'!M71&lt;0,'CELKEM Q+'!I71&lt;0),"-",'CELKEM Q+'!M71/'CELKEM Q+'!I71-1),"-")</f>
        <v>2.8813112796323592E-2</v>
      </c>
      <c r="J71" s="114">
        <f>IFERROR(IF(OR('CELKEM Q+'!N71&lt;0,'CELKEM Q+'!J71&lt;0),"-",'CELKEM Q+'!N71/'CELKEM Q+'!J71-1),"-")</f>
        <v>7.9457578082812619E-2</v>
      </c>
      <c r="K71" s="114">
        <f>IFERROR(IF(OR('CELKEM Q+'!O71&lt;0,'CELKEM Q+'!K71&lt;0),"-",'CELKEM Q+'!O71/'CELKEM Q+'!K71-1),"-")</f>
        <v>6.6939472629668595E-2</v>
      </c>
      <c r="L71" s="114">
        <f>IFERROR(IF(OR('CELKEM Q+'!P71&lt;0,'CELKEM Q+'!L71&lt;0),"-",'CELKEM Q+'!P71/'CELKEM Q+'!L71-1),"-")</f>
        <v>-1.3597537823129446E-2</v>
      </c>
      <c r="M71" s="114">
        <f>IFERROR(IF(OR('CELKEM Q+'!Q71&lt;0,'CELKEM Q+'!M71&lt;0),"-",'CELKEM Q+'!Q71/'CELKEM Q+'!M71-1),"-")</f>
        <v>5.9133054126161655E-2</v>
      </c>
      <c r="N71" s="114">
        <f>IFERROR(IF(OR('CELKEM Q+'!R71&lt;0,'CELKEM Q+'!N71&lt;0),"-",'CELKEM Q+'!R71/'CELKEM Q+'!N71-1),"-")</f>
        <v>-2.8206585904728576E-2</v>
      </c>
      <c r="O71" s="114">
        <f>IFERROR(IF(OR('CELKEM Q+'!S71&lt;0,'CELKEM Q+'!O71&lt;0),"-",'CELKEM Q+'!S71/'CELKEM Q+'!O71-1),"-")</f>
        <v>-0.26569365820504365</v>
      </c>
      <c r="P71" s="114">
        <f>IFERROR(IF(OR('CELKEM Q+'!T71&lt;0,'CELKEM Q+'!P71&lt;0),"-",'CELKEM Q+'!T71/'CELKEM Q+'!P71-1),"-")</f>
        <v>-0.35372438029343201</v>
      </c>
      <c r="Q71" s="114">
        <f>IFERROR(IF(OR('CELKEM Q+'!U71&lt;0,'CELKEM Q+'!Q71&lt;0),"-",'CELKEM Q+'!U71/'CELKEM Q+'!Q71-1),"-")</f>
        <v>-0.24176499299494059</v>
      </c>
      <c r="R71" s="114">
        <f>IFERROR(IF(OR('CELKEM Q+'!V71&lt;0,'CELKEM Q+'!R71&lt;0),"-",'CELKEM Q+'!V71/'CELKEM Q+'!R71-1),"-")</f>
        <v>-0.1751326975629024</v>
      </c>
      <c r="S71" s="114">
        <f>IFERROR(IF(OR('CELKEM Q+'!W71&lt;0,'CELKEM Q+'!S71&lt;0),"-",'CELKEM Q+'!W71/'CELKEM Q+'!S71-1),"-")</f>
        <v>-5.895714725002521E-2</v>
      </c>
      <c r="T71" s="114">
        <f>IFERROR(IF(OR('CELKEM Q+'!X71&lt;0,'CELKEM Q+'!T71&lt;0),"-",'CELKEM Q+'!X71/'CELKEM Q+'!T71-1),"-")</f>
        <v>0.18058938861598373</v>
      </c>
    </row>
    <row r="72" spans="2:20" ht="11.8" customHeight="1" x14ac:dyDescent="0.3">
      <c r="B72" s="72"/>
      <c r="C72" s="72" t="s">
        <v>170</v>
      </c>
      <c r="D72" s="72"/>
      <c r="E72" s="72"/>
      <c r="F72" s="74" t="s">
        <v>14</v>
      </c>
      <c r="G72" s="113">
        <f>IFERROR(IF(OR('CELKEM Q+'!K72&lt;0,'CELKEM Q+'!G72&lt;0),"-",'CELKEM Q+'!K72/'CELKEM Q+'!G72-1),"-")</f>
        <v>3.7500847647177205E-2</v>
      </c>
      <c r="H72" s="113">
        <f>IFERROR(IF(OR('CELKEM Q+'!L72&lt;0,'CELKEM Q+'!H72&lt;0),"-",'CELKEM Q+'!L72/'CELKEM Q+'!H72-1),"-")</f>
        <v>0.67201566784040612</v>
      </c>
      <c r="I72" s="113">
        <f>IFERROR(IF(OR('CELKEM Q+'!M72&lt;0,'CELKEM Q+'!I72&lt;0),"-",'CELKEM Q+'!M72/'CELKEM Q+'!I72-1),"-")</f>
        <v>-0.10726834793698448</v>
      </c>
      <c r="J72" s="114">
        <f>IFERROR(IF(OR('CELKEM Q+'!N72&lt;0,'CELKEM Q+'!J72&lt;0),"-",'CELKEM Q+'!N72/'CELKEM Q+'!J72-1),"-")</f>
        <v>-6.1125167082579424E-2</v>
      </c>
      <c r="K72" s="114">
        <f>IFERROR(IF(OR('CELKEM Q+'!O72&lt;0,'CELKEM Q+'!K72&lt;0),"-",'CELKEM Q+'!O72/'CELKEM Q+'!K72-1),"-")</f>
        <v>0.23496879435678442</v>
      </c>
      <c r="L72" s="114">
        <f>IFERROR(IF(OR('CELKEM Q+'!P72&lt;0,'CELKEM Q+'!L72&lt;0),"-",'CELKEM Q+'!P72/'CELKEM Q+'!L72-1),"-")</f>
        <v>4.9877272302473408E-2</v>
      </c>
      <c r="M72" s="114">
        <f>IFERROR(IF(OR('CELKEM Q+'!Q72&lt;0,'CELKEM Q+'!M72&lt;0),"-",'CELKEM Q+'!Q72/'CELKEM Q+'!M72-1),"-")</f>
        <v>5.4775503881095311E-2</v>
      </c>
      <c r="N72" s="114">
        <f>IFERROR(IF(OR('CELKEM Q+'!R72&lt;0,'CELKEM Q+'!N72&lt;0),"-",'CELKEM Q+'!R72/'CELKEM Q+'!N72-1),"-")</f>
        <v>-0.1087294424141001</v>
      </c>
      <c r="O72" s="114">
        <f>IFERROR(IF(OR('CELKEM Q+'!S72&lt;0,'CELKEM Q+'!O72&lt;0),"-",'CELKEM Q+'!S72/'CELKEM Q+'!O72-1),"-")</f>
        <v>-0.15001301550133972</v>
      </c>
      <c r="P72" s="114">
        <f>IFERROR(IF(OR('CELKEM Q+'!T72&lt;0,'CELKEM Q+'!P72&lt;0),"-",'CELKEM Q+'!T72/'CELKEM Q+'!P72-1),"-")</f>
        <v>-0.20225836962674359</v>
      </c>
      <c r="Q72" s="114">
        <f>IFERROR(IF(OR('CELKEM Q+'!U72&lt;0,'CELKEM Q+'!Q72&lt;0),"-",'CELKEM Q+'!U72/'CELKEM Q+'!Q72-1),"-")</f>
        <v>5.9427428069716459E-2</v>
      </c>
      <c r="R72" s="114">
        <f>IFERROR(IF(OR('CELKEM Q+'!V72&lt;0,'CELKEM Q+'!R72&lt;0),"-",'CELKEM Q+'!V72/'CELKEM Q+'!R72-1),"-")</f>
        <v>-0.3653788390821221</v>
      </c>
      <c r="S72" s="114">
        <f>IFERROR(IF(OR('CELKEM Q+'!W72&lt;0,'CELKEM Q+'!S72&lt;0),"-",'CELKEM Q+'!W72/'CELKEM Q+'!S72-1),"-")</f>
        <v>-0.12466089719962492</v>
      </c>
      <c r="T72" s="114">
        <f>IFERROR(IF(OR('CELKEM Q+'!X72&lt;0,'CELKEM Q+'!T72&lt;0),"-",'CELKEM Q+'!X72/'CELKEM Q+'!T72-1),"-")</f>
        <v>-0.2688695698423943</v>
      </c>
    </row>
    <row r="73" spans="2:20" ht="11.8" customHeight="1" x14ac:dyDescent="0.3">
      <c r="E73" s="66"/>
      <c r="F73" s="83"/>
      <c r="G73" s="15"/>
      <c r="H73" s="15"/>
      <c r="I73" s="15"/>
      <c r="J73" s="15"/>
      <c r="K73" s="15"/>
      <c r="L73" s="15"/>
      <c r="M73" s="15"/>
      <c r="N73" s="15"/>
      <c r="O73" s="15"/>
      <c r="P73" s="15"/>
      <c r="Q73" s="15"/>
      <c r="R73" s="15"/>
      <c r="S73" s="15"/>
      <c r="T73" s="15"/>
    </row>
    <row r="74" spans="2:20" ht="11.8" customHeight="1" x14ac:dyDescent="0.3"/>
    <row r="75" spans="2:20" ht="29.95" customHeight="1" x14ac:dyDescent="0.3">
      <c r="B75" s="85"/>
      <c r="C75" s="85" t="s">
        <v>171</v>
      </c>
      <c r="D75" s="85"/>
      <c r="E75" s="86"/>
      <c r="F75" s="87" t="s">
        <v>122</v>
      </c>
      <c r="G75" s="88" t="str">
        <f t="shared" ref="G75:T75" si="1">G5</f>
        <v>2021/2020
Q1</v>
      </c>
      <c r="H75" s="88" t="str">
        <f t="shared" si="1"/>
        <v>2021/2020
Q2</v>
      </c>
      <c r="I75" s="89" t="str">
        <f t="shared" si="1"/>
        <v>2021/2020
Q3</v>
      </c>
      <c r="J75" s="89" t="str">
        <f t="shared" si="1"/>
        <v>2021/2020
Q4</v>
      </c>
      <c r="K75" s="89" t="str">
        <f t="shared" si="1"/>
        <v>2022/2021
Q1</v>
      </c>
      <c r="L75" s="89" t="str">
        <f t="shared" si="1"/>
        <v>2022/2021
Q2</v>
      </c>
      <c r="M75" s="89" t="str">
        <f t="shared" si="1"/>
        <v>2022/2021
Q3</v>
      </c>
      <c r="N75" s="89" t="str">
        <f t="shared" si="1"/>
        <v>2022/2021
Q4</v>
      </c>
      <c r="O75" s="89" t="str">
        <f t="shared" si="1"/>
        <v>2023/2022
Q1</v>
      </c>
      <c r="P75" s="89" t="str">
        <f t="shared" si="1"/>
        <v>2023/2022
Q2</v>
      </c>
      <c r="Q75" s="89" t="str">
        <f t="shared" si="1"/>
        <v>2023/2022
Q3</v>
      </c>
      <c r="R75" s="89" t="str">
        <f t="shared" si="1"/>
        <v>2023/2022
Q4</v>
      </c>
      <c r="S75" s="89" t="str">
        <f t="shared" si="1"/>
        <v>2024/2023
Q1</v>
      </c>
      <c r="T75" s="89" t="str">
        <f t="shared" si="1"/>
        <v>2024/2023
Q2</v>
      </c>
    </row>
    <row r="76" spans="2:20" ht="11.8" customHeight="1" collapsed="1" x14ac:dyDescent="0.3">
      <c r="B76" s="90"/>
      <c r="C76" s="90" t="s">
        <v>141</v>
      </c>
      <c r="D76" s="90"/>
      <c r="E76" s="90"/>
      <c r="F76" s="91" t="s">
        <v>14</v>
      </c>
      <c r="G76" s="117">
        <f>IFERROR(IF(OR('CELKEM Q+'!K76&lt;0,'CELKEM Q+'!G76&lt;0),"-",'CELKEM Q+'!K76/'CELKEM Q+'!G76-1),"-")</f>
        <v>3.1574071201468712E-2</v>
      </c>
      <c r="H76" s="117">
        <f>IFERROR(IF(OR('CELKEM Q+'!L76&lt;0,'CELKEM Q+'!H76&lt;0),"-",'CELKEM Q+'!L76/'CELKEM Q+'!H76-1),"-")</f>
        <v>7.4530509315594795E-2</v>
      </c>
      <c r="I76" s="118">
        <f>IFERROR(IF(OR('CELKEM Q+'!M76&lt;0,'CELKEM Q+'!I76&lt;0),"-",'CELKEM Q+'!M76/'CELKEM Q+'!I76-1),"-")</f>
        <v>0.15487992938011086</v>
      </c>
      <c r="J76" s="118">
        <f>IFERROR(IF(OR('CELKEM Q+'!N76&lt;0,'CELKEM Q+'!J76&lt;0),"-",'CELKEM Q+'!N76/'CELKEM Q+'!J76-1),"-")</f>
        <v>8.5649783316947614E-2</v>
      </c>
      <c r="K76" s="118">
        <f>IFERROR(IF(OR('CELKEM Q+'!O76&lt;0,'CELKEM Q+'!K76&lt;0),"-",'CELKEM Q+'!O76/'CELKEM Q+'!K76-1),"-")</f>
        <v>0.17535786765746031</v>
      </c>
      <c r="L76" s="118">
        <f>IFERROR(IF(OR('CELKEM Q+'!P76&lt;0,'CELKEM Q+'!L76&lt;0),"-",'CELKEM Q+'!P76/'CELKEM Q+'!L76-1),"-")</f>
        <v>0.16847257157217244</v>
      </c>
      <c r="M76" s="118">
        <f>IFERROR(IF(OR('CELKEM Q+'!Q76&lt;0,'CELKEM Q+'!M76&lt;0),"-",'CELKEM Q+'!Q76/'CELKEM Q+'!M76-1),"-")</f>
        <v>7.4823253416967495E-2</v>
      </c>
      <c r="N76" s="118">
        <f>IFERROR(IF(OR('CELKEM Q+'!R76&lt;0,'CELKEM Q+'!N76&lt;0),"-",'CELKEM Q+'!R76/'CELKEM Q+'!N76-1),"-")</f>
        <v>0.11091282062401731</v>
      </c>
      <c r="O76" s="118">
        <f>IFERROR(IF(OR('CELKEM Q+'!S76&lt;0,'CELKEM Q+'!O76&lt;0),"-",'CELKEM Q+'!S76/'CELKEM Q+'!O76-1),"-")</f>
        <v>7.9761605211781328E-2</v>
      </c>
      <c r="P76" s="118">
        <f>IFERROR(IF(OR('CELKEM Q+'!T76&lt;0,'CELKEM Q+'!P76&lt;0),"-",'CELKEM Q+'!T76/'CELKEM Q+'!P76-1),"-")</f>
        <v>8.7518320510658221E-2</v>
      </c>
      <c r="Q76" s="118">
        <f>IFERROR(IF(OR('CELKEM Q+'!U76&lt;0,'CELKEM Q+'!Q76&lt;0),"-",'CELKEM Q+'!U76/'CELKEM Q+'!Q76-1),"-")</f>
        <v>0.10173848309343803</v>
      </c>
      <c r="R76" s="118">
        <f>IFERROR(IF(OR('CELKEM Q+'!V76&lt;0,'CELKEM Q+'!R76&lt;0),"-",'CELKEM Q+'!V76/'CELKEM Q+'!R76-1),"-")</f>
        <v>0.10645417291816006</v>
      </c>
      <c r="S76" s="118">
        <f>IFERROR(IF(OR('CELKEM Q+'!W76&lt;0,'CELKEM Q+'!S76&lt;0),"-",'CELKEM Q+'!W76/'CELKEM Q+'!S76-1),"-")</f>
        <v>0.10300543306816756</v>
      </c>
      <c r="T76" s="118">
        <f>IFERROR(IF(OR('CELKEM Q+'!X76&lt;0,'CELKEM Q+'!T76&lt;0),"-",'CELKEM Q+'!X76/'CELKEM Q+'!T76-1),"-")</f>
        <v>8.9695636942685786E-2</v>
      </c>
    </row>
    <row r="77" spans="2:20" ht="11.8" hidden="1" customHeight="1" outlineLevel="2" x14ac:dyDescent="0.3">
      <c r="B77" s="90"/>
      <c r="C77" s="90"/>
      <c r="D77" s="94" t="s">
        <v>143</v>
      </c>
      <c r="E77" s="90" t="s">
        <v>144</v>
      </c>
      <c r="F77" s="91" t="s">
        <v>14</v>
      </c>
      <c r="G77" s="117">
        <f>IFERROR(IF(OR('CELKEM Q+'!K77&lt;0,'CELKEM Q+'!G77&lt;0),"-",'CELKEM Q+'!K77/'CELKEM Q+'!G77-1),"-")</f>
        <v>1.815543213000681E-2</v>
      </c>
      <c r="H77" s="117">
        <f>IFERROR(IF(OR('CELKEM Q+'!L77&lt;0,'CELKEM Q+'!H77&lt;0),"-",'CELKEM Q+'!L77/'CELKEM Q+'!H77-1),"-")</f>
        <v>-1.7949671731704586E-2</v>
      </c>
      <c r="I77" s="118">
        <f>IFERROR(IF(OR('CELKEM Q+'!M77&lt;0,'CELKEM Q+'!I77&lt;0),"-",'CELKEM Q+'!M77/'CELKEM Q+'!I77-1),"-")</f>
        <v>0.24939300225664662</v>
      </c>
      <c r="J77" s="118">
        <f>IFERROR(IF(OR('CELKEM Q+'!N77&lt;0,'CELKEM Q+'!J77&lt;0),"-",'CELKEM Q+'!N77/'CELKEM Q+'!J77-1),"-")</f>
        <v>9.8016650669021432E-2</v>
      </c>
      <c r="K77" s="118">
        <f>IFERROR(IF(OR('CELKEM Q+'!O77&lt;0,'CELKEM Q+'!K77&lt;0),"-",'CELKEM Q+'!O77/'CELKEM Q+'!K77-1),"-")</f>
        <v>0.16739787638671633</v>
      </c>
      <c r="L77" s="118">
        <f>IFERROR(IF(OR('CELKEM Q+'!P77&lt;0,'CELKEM Q+'!L77&lt;0),"-",'CELKEM Q+'!P77/'CELKEM Q+'!L77-1),"-")</f>
        <v>0.16743936790969061</v>
      </c>
      <c r="M77" s="118">
        <f>IFERROR(IF(OR('CELKEM Q+'!Q77&lt;0,'CELKEM Q+'!M77&lt;0),"-",'CELKEM Q+'!Q77/'CELKEM Q+'!M77-1),"-")</f>
        <v>4.8503707112955707E-2</v>
      </c>
      <c r="N77" s="118">
        <f>IFERROR(IF(OR('CELKEM Q+'!R77&lt;0,'CELKEM Q+'!N77&lt;0),"-",'CELKEM Q+'!R77/'CELKEM Q+'!N77-1),"-")</f>
        <v>0.10679122431249577</v>
      </c>
      <c r="O77" s="118">
        <f>IFERROR(IF(OR('CELKEM Q+'!S77&lt;0,'CELKEM Q+'!O77&lt;0),"-",'CELKEM Q+'!S77/'CELKEM Q+'!O77-1),"-")</f>
        <v>0.10469899554447948</v>
      </c>
      <c r="P77" s="118">
        <f>IFERROR(IF(OR('CELKEM Q+'!T77&lt;0,'CELKEM Q+'!P77&lt;0),"-",'CELKEM Q+'!T77/'CELKEM Q+'!P77-1),"-")</f>
        <v>9.4852652348972999E-2</v>
      </c>
      <c r="Q77" s="118">
        <f>IFERROR(IF(OR('CELKEM Q+'!U77&lt;0,'CELKEM Q+'!Q77&lt;0),"-",'CELKEM Q+'!U77/'CELKEM Q+'!Q77-1),"-")</f>
        <v>0.10745548496040858</v>
      </c>
      <c r="R77" s="118">
        <f>IFERROR(IF(OR('CELKEM Q+'!V77&lt;0,'CELKEM Q+'!R77&lt;0),"-",'CELKEM Q+'!V77/'CELKEM Q+'!R77-1),"-")</f>
        <v>0.10030431821153241</v>
      </c>
      <c r="S77" s="118">
        <f>IFERROR(IF(OR('CELKEM Q+'!W77&lt;0,'CELKEM Q+'!S77&lt;0),"-",'CELKEM Q+'!W77/'CELKEM Q+'!S77-1),"-")</f>
        <v>0.1040335758659694</v>
      </c>
      <c r="T77" s="118">
        <f>IFERROR(IF(OR('CELKEM Q+'!X77&lt;0,'CELKEM Q+'!T77&lt;0),"-",'CELKEM Q+'!X77/'CELKEM Q+'!T77-1),"-")</f>
        <v>8.9578150118111877E-2</v>
      </c>
    </row>
    <row r="78" spans="2:20" ht="11.8" hidden="1" customHeight="1" outlineLevel="1" x14ac:dyDescent="0.3">
      <c r="B78" s="90"/>
      <c r="C78" s="94" t="s">
        <v>143</v>
      </c>
      <c r="D78" s="90" t="s">
        <v>145</v>
      </c>
      <c r="E78" s="90"/>
      <c r="F78" s="91" t="s">
        <v>14</v>
      </c>
      <c r="G78" s="117">
        <f>IFERROR(IF(OR('CELKEM Q+'!K78&lt;0,'CELKEM Q+'!G78&lt;0),"-",'CELKEM Q+'!K78/'CELKEM Q+'!G78-1),"-")</f>
        <v>3.1794193406016857E-2</v>
      </c>
      <c r="H78" s="117">
        <f>IFERROR(IF(OR('CELKEM Q+'!L78&lt;0,'CELKEM Q+'!H78&lt;0),"-",'CELKEM Q+'!L78/'CELKEM Q+'!H78-1),"-")</f>
        <v>8.3341774806465985E-2</v>
      </c>
      <c r="I78" s="118">
        <f>IFERROR(IF(OR('CELKEM Q+'!M78&lt;0,'CELKEM Q+'!I78&lt;0),"-",'CELKEM Q+'!M78/'CELKEM Q+'!I78-1),"-")</f>
        <v>0.15353865633922781</v>
      </c>
      <c r="J78" s="118">
        <f>IFERROR(IF(OR('CELKEM Q+'!N78&lt;0,'CELKEM Q+'!J78&lt;0),"-",'CELKEM Q+'!N78/'CELKEM Q+'!J78-1),"-")</f>
        <v>8.6914237940643124E-2</v>
      </c>
      <c r="K78" s="118">
        <f>IFERROR(IF(OR('CELKEM Q+'!O78&lt;0,'CELKEM Q+'!K78&lt;0),"-",'CELKEM Q+'!O78/'CELKEM Q+'!K78-1),"-")</f>
        <v>0.16509436953054868</v>
      </c>
      <c r="L78" s="118">
        <f>IFERROR(IF(OR('CELKEM Q+'!P78&lt;0,'CELKEM Q+'!L78&lt;0),"-",'CELKEM Q+'!P78/'CELKEM Q+'!L78-1),"-")</f>
        <v>0.15838458134669198</v>
      </c>
      <c r="M78" s="118">
        <f>IFERROR(IF(OR('CELKEM Q+'!Q78&lt;0,'CELKEM Q+'!M78&lt;0),"-",'CELKEM Q+'!Q78/'CELKEM Q+'!M78-1),"-")</f>
        <v>8.2729634177713729E-2</v>
      </c>
      <c r="N78" s="118">
        <f>IFERROR(IF(OR('CELKEM Q+'!R78&lt;0,'CELKEM Q+'!N78&lt;0),"-",'CELKEM Q+'!R78/'CELKEM Q+'!N78-1),"-")</f>
        <v>0.11149588072378136</v>
      </c>
      <c r="O78" s="118">
        <f>IFERROR(IF(OR('CELKEM Q+'!S78&lt;0,'CELKEM Q+'!O78&lt;0),"-",'CELKEM Q+'!S78/'CELKEM Q+'!O78-1),"-")</f>
        <v>8.9861738460064178E-2</v>
      </c>
      <c r="P78" s="118">
        <f>IFERROR(IF(OR('CELKEM Q+'!T78&lt;0,'CELKEM Q+'!P78&lt;0),"-",'CELKEM Q+'!T78/'CELKEM Q+'!P78-1),"-")</f>
        <v>9.1827543082941832E-2</v>
      </c>
      <c r="Q78" s="118">
        <f>IFERROR(IF(OR('CELKEM Q+'!U78&lt;0,'CELKEM Q+'!Q78&lt;0),"-",'CELKEM Q+'!U78/'CELKEM Q+'!Q78-1),"-")</f>
        <v>9.8732808465723298E-2</v>
      </c>
      <c r="R78" s="118">
        <f>IFERROR(IF(OR('CELKEM Q+'!V78&lt;0,'CELKEM Q+'!R78&lt;0),"-",'CELKEM Q+'!V78/'CELKEM Q+'!R78-1),"-")</f>
        <v>0.11334530924167474</v>
      </c>
      <c r="S78" s="118">
        <f>IFERROR(IF(OR('CELKEM Q+'!W78&lt;0,'CELKEM Q+'!S78&lt;0),"-",'CELKEM Q+'!W78/'CELKEM Q+'!S78-1),"-")</f>
        <v>0.10043260331103299</v>
      </c>
      <c r="T78" s="118">
        <f>IFERROR(IF(OR('CELKEM Q+'!X78&lt;0,'CELKEM Q+'!T78&lt;0),"-",'CELKEM Q+'!X78/'CELKEM Q+'!T78-1),"-")</f>
        <v>8.75837624874094E-2</v>
      </c>
    </row>
    <row r="79" spans="2:20" ht="11.8" hidden="1" customHeight="1" outlineLevel="1" x14ac:dyDescent="0.3">
      <c r="B79" s="90"/>
      <c r="C79" s="94" t="s">
        <v>143</v>
      </c>
      <c r="D79" s="90" t="s">
        <v>172</v>
      </c>
      <c r="E79" s="90"/>
      <c r="F79" s="91" t="s">
        <v>14</v>
      </c>
      <c r="G79" s="117">
        <f>IFERROR(IF(OR('CELKEM Q+'!K79&lt;0,'CELKEM Q+'!G79&lt;0),"-",'CELKEM Q+'!K79/'CELKEM Q+'!G79-1),"-")</f>
        <v>2.5320833548501565E-2</v>
      </c>
      <c r="H79" s="117">
        <f>IFERROR(IF(OR('CELKEM Q+'!L79&lt;0,'CELKEM Q+'!H79&lt;0),"-",'CELKEM Q+'!L79/'CELKEM Q+'!H79-1),"-")</f>
        <v>-0.24973906090201936</v>
      </c>
      <c r="I79" s="118">
        <f>IFERROR(IF(OR('CELKEM Q+'!M79&lt;0,'CELKEM Q+'!I79&lt;0),"-",'CELKEM Q+'!M79/'CELKEM Q+'!I79-1),"-")</f>
        <v>0.20018286165919408</v>
      </c>
      <c r="J79" s="118">
        <f>IFERROR(IF(OR('CELKEM Q+'!N79&lt;0,'CELKEM Q+'!J79&lt;0),"-",'CELKEM Q+'!N79/'CELKEM Q+'!J79-1),"-")</f>
        <v>2.9742286791775152E-2</v>
      </c>
      <c r="K79" s="118">
        <f>IFERROR(IF(OR('CELKEM Q+'!O79&lt;0,'CELKEM Q+'!K79&lt;0),"-",'CELKEM Q+'!O79/'CELKEM Q+'!K79-1),"-")</f>
        <v>0.53318341678581649</v>
      </c>
      <c r="L79" s="118">
        <f>IFERROR(IF(OR('CELKEM Q+'!P79&lt;0,'CELKEM Q+'!L79&lt;0),"-",'CELKEM Q+'!P79/'CELKEM Q+'!L79-1),"-")</f>
        <v>0.72096215611632908</v>
      </c>
      <c r="M79" s="118">
        <f>IFERROR(IF(OR('CELKEM Q+'!Q79&lt;0,'CELKEM Q+'!M79&lt;0),"-",'CELKEM Q+'!Q79/'CELKEM Q+'!M79-1),"-")</f>
        <v>-0.15090689068154339</v>
      </c>
      <c r="N79" s="118">
        <f>IFERROR(IF(OR('CELKEM Q+'!R79&lt;0,'CELKEM Q+'!N79&lt;0),"-",'CELKEM Q+'!R79/'CELKEM Q+'!N79-1),"-")</f>
        <v>0.11396642638216314</v>
      </c>
      <c r="O79" s="118">
        <f>IFERROR(IF(OR('CELKEM Q+'!S79&lt;0,'CELKEM Q+'!O79&lt;0),"-",'CELKEM Q+'!S79/'CELKEM Q+'!O79-1),"-")</f>
        <v>-0.18888729611658805</v>
      </c>
      <c r="P79" s="118">
        <f>IFERROR(IF(OR('CELKEM Q+'!T79&lt;0,'CELKEM Q+'!P79&lt;0),"-",'CELKEM Q+'!T79/'CELKEM Q+'!P79-1),"-")</f>
        <v>-6.7908225528615751E-2</v>
      </c>
      <c r="Q79" s="118">
        <f>IFERROR(IF(OR('CELKEM Q+'!U79&lt;0,'CELKEM Q+'!Q79&lt;0),"-",'CELKEM Q+'!U79/'CELKEM Q+'!Q79-1),"-")</f>
        <v>6.3811514080833964E-2</v>
      </c>
      <c r="R79" s="118">
        <f>IFERROR(IF(OR('CELKEM Q+'!V79&lt;0,'CELKEM Q+'!R79&lt;0),"-",'CELKEM Q+'!V79/'CELKEM Q+'!R79-1),"-")</f>
        <v>7.5527992006816369E-3</v>
      </c>
      <c r="S79" s="118">
        <f>IFERROR(IF(OR('CELKEM Q+'!W79&lt;0,'CELKEM Q+'!S79&lt;0),"-",'CELKEM Q+'!W79/'CELKEM Q+'!S79-1),"-")</f>
        <v>0.1906642590421963</v>
      </c>
      <c r="T79" s="118">
        <f>IFERROR(IF(OR('CELKEM Q+'!X79&lt;0,'CELKEM Q+'!T79&lt;0),"-",'CELKEM Q+'!X79/'CELKEM Q+'!T79-1),"-")</f>
        <v>0.169033958464061</v>
      </c>
    </row>
    <row r="80" spans="2:20" ht="11.8" hidden="1" customHeight="1" outlineLevel="2" x14ac:dyDescent="0.3">
      <c r="B80" s="90"/>
      <c r="C80" s="94"/>
      <c r="D80" s="94" t="s">
        <v>143</v>
      </c>
      <c r="E80" s="90" t="s">
        <v>144</v>
      </c>
      <c r="F80" s="91" t="s">
        <v>14</v>
      </c>
      <c r="G80" s="117">
        <f>IFERROR(IF(OR('CELKEM Q+'!K80&lt;0,'CELKEM Q+'!G80&lt;0),"-",'CELKEM Q+'!K80/'CELKEM Q+'!G80-1),"-")</f>
        <v>1.8144191255107689E-2</v>
      </c>
      <c r="H80" s="117">
        <f>IFERROR(IF(OR('CELKEM Q+'!L80&lt;0,'CELKEM Q+'!H80&lt;0),"-",'CELKEM Q+'!L80/'CELKEM Q+'!H80-1),"-")</f>
        <v>-1.7949671731704586E-2</v>
      </c>
      <c r="I80" s="118">
        <f>IFERROR(IF(OR('CELKEM Q+'!M80&lt;0,'CELKEM Q+'!I80&lt;0),"-",'CELKEM Q+'!M80/'CELKEM Q+'!I80-1),"-")</f>
        <v>0.24939300225664662</v>
      </c>
      <c r="J80" s="118">
        <f>IFERROR(IF(OR('CELKEM Q+'!N80&lt;0,'CELKEM Q+'!J80&lt;0),"-",'CELKEM Q+'!N80/'CELKEM Q+'!J80-1),"-")</f>
        <v>9.8016650669021432E-2</v>
      </c>
      <c r="K80" s="118">
        <f>IFERROR(IF(OR('CELKEM Q+'!O80&lt;0,'CELKEM Q+'!K80&lt;0),"-",'CELKEM Q+'!O80/'CELKEM Q+'!K80-1),"-")</f>
        <v>0.16739787638671633</v>
      </c>
      <c r="L80" s="118">
        <f>IFERROR(IF(OR('CELKEM Q+'!P80&lt;0,'CELKEM Q+'!L80&lt;0),"-",'CELKEM Q+'!P80/'CELKEM Q+'!L80-1),"-")</f>
        <v>0.16745936793434457</v>
      </c>
      <c r="M80" s="118">
        <f>IFERROR(IF(OR('CELKEM Q+'!Q80&lt;0,'CELKEM Q+'!M80&lt;0),"-",'CELKEM Q+'!Q80/'CELKEM Q+'!M80-1),"-")</f>
        <v>4.8503707112955707E-2</v>
      </c>
      <c r="N80" s="118">
        <f>IFERROR(IF(OR('CELKEM Q+'!R80&lt;0,'CELKEM Q+'!N80&lt;0),"-",'CELKEM Q+'!R80/'CELKEM Q+'!N80-1),"-")</f>
        <v>0.10679122431249577</v>
      </c>
      <c r="O80" s="118">
        <f>IFERROR(IF(OR('CELKEM Q+'!S80&lt;0,'CELKEM Q+'!O80&lt;0),"-",'CELKEM Q+'!S80/'CELKEM Q+'!O80-1),"-")</f>
        <v>0.10469899554447948</v>
      </c>
      <c r="P80" s="118">
        <f>IFERROR(IF(OR('CELKEM Q+'!T80&lt;0,'CELKEM Q+'!P80&lt;0),"-",'CELKEM Q+'!T80/'CELKEM Q+'!P80-1),"-")</f>
        <v>9.4833896167266785E-2</v>
      </c>
      <c r="Q80" s="118">
        <f>IFERROR(IF(OR('CELKEM Q+'!U80&lt;0,'CELKEM Q+'!Q80&lt;0),"-",'CELKEM Q+'!U80/'CELKEM Q+'!Q80-1),"-")</f>
        <v>0.10192459524404307</v>
      </c>
      <c r="R80" s="118">
        <f>IFERROR(IF(OR('CELKEM Q+'!V80&lt;0,'CELKEM Q+'!R80&lt;0),"-",'CELKEM Q+'!V80/'CELKEM Q+'!R80-1),"-")</f>
        <v>0.10603619473114012</v>
      </c>
      <c r="S80" s="118">
        <f>IFERROR(IF(OR('CELKEM Q+'!W80&lt;0,'CELKEM Q+'!S80&lt;0),"-",'CELKEM Q+'!W80/'CELKEM Q+'!S80-1),"-")</f>
        <v>0.1040335758659694</v>
      </c>
      <c r="T80" s="118">
        <f>IFERROR(IF(OR('CELKEM Q+'!X80&lt;0,'CELKEM Q+'!T80&lt;0),"-",'CELKEM Q+'!X80/'CELKEM Q+'!T80-1),"-")</f>
        <v>8.9578150118111877E-2</v>
      </c>
    </row>
    <row r="81" spans="2:20" ht="11.8" hidden="1" customHeight="1" outlineLevel="1" x14ac:dyDescent="0.3">
      <c r="B81" s="90"/>
      <c r="C81" s="94" t="s">
        <v>143</v>
      </c>
      <c r="D81" s="90" t="s">
        <v>173</v>
      </c>
      <c r="E81" s="90"/>
      <c r="F81" s="91" t="s">
        <v>14</v>
      </c>
      <c r="G81" s="117">
        <f>IFERROR(IF(OR('CELKEM Q+'!K81&lt;0,'CELKEM Q+'!G81&lt;0),"-",'CELKEM Q+'!K81/'CELKEM Q+'!G81-1),"-")</f>
        <v>8.3458202263986259E-4</v>
      </c>
      <c r="H81" s="117">
        <f>IFERROR(IF(OR('CELKEM Q+'!L81&lt;0,'CELKEM Q+'!H81&lt;0),"-",'CELKEM Q+'!L81/'CELKEM Q+'!H81-1),"-")</f>
        <v>6.692180414290938E-2</v>
      </c>
      <c r="I81" s="118">
        <f>IFERROR(IF(OR('CELKEM Q+'!M81&lt;0,'CELKEM Q+'!I81&lt;0),"-",'CELKEM Q+'!M81/'CELKEM Q+'!I81-1),"-")</f>
        <v>4.4686173908313531E-2</v>
      </c>
      <c r="J81" s="118">
        <f>IFERROR(IF(OR('CELKEM Q+'!N81&lt;0,'CELKEM Q+'!J81&lt;0),"-",'CELKEM Q+'!N81/'CELKEM Q+'!J81-1),"-")</f>
        <v>0.28848906166322363</v>
      </c>
      <c r="K81" s="118">
        <f>IFERROR(IF(OR('CELKEM Q+'!O81&lt;0,'CELKEM Q+'!K81&lt;0),"-",'CELKEM Q+'!O81/'CELKEM Q+'!K81-1),"-")</f>
        <v>0.11238791308516571</v>
      </c>
      <c r="L81" s="118">
        <f>IFERROR(IF(OR('CELKEM Q+'!P81&lt;0,'CELKEM Q+'!L81&lt;0),"-",'CELKEM Q+'!P81/'CELKEM Q+'!L81-1),"-")</f>
        <v>-4.4098372150075282E-2</v>
      </c>
      <c r="M81" s="118">
        <f>IFERROR(IF(OR('CELKEM Q+'!Q81&lt;0,'CELKEM Q+'!M81&lt;0),"-",'CELKEM Q+'!Q81/'CELKEM Q+'!M81-1),"-")</f>
        <v>-2.4585474569422283E-2</v>
      </c>
      <c r="N81" s="118">
        <f>IFERROR(IF(OR('CELKEM Q+'!R81&lt;0,'CELKEM Q+'!N81&lt;0),"-",'CELKEM Q+'!R81/'CELKEM Q+'!N81-1),"-")</f>
        <v>-0.13368855621097964</v>
      </c>
      <c r="O81" s="118">
        <f>IFERROR(IF(OR('CELKEM Q+'!S81&lt;0,'CELKEM Q+'!O81&lt;0),"-",'CELKEM Q+'!S81/'CELKEM Q+'!O81-1),"-")</f>
        <v>0.1795652612857106</v>
      </c>
      <c r="P81" s="118">
        <f>IFERROR(IF(OR('CELKEM Q+'!T81&lt;0,'CELKEM Q+'!P81&lt;0),"-",'CELKEM Q+'!T81/'CELKEM Q+'!P81-1),"-")</f>
        <v>0.11430367654260287</v>
      </c>
      <c r="Q81" s="118">
        <f>IFERROR(IF(OR('CELKEM Q+'!U81&lt;0,'CELKEM Q+'!Q81&lt;0),"-",'CELKEM Q+'!U81/'CELKEM Q+'!Q81-1),"-")</f>
        <v>3.5295490657172479</v>
      </c>
      <c r="R81" s="118" t="str">
        <f>IFERROR(IF(OR('CELKEM Q+'!V81&lt;0,'CELKEM Q+'!R81&lt;0),"-",'CELKEM Q+'!V81/'CELKEM Q+'!R81-1),"-")</f>
        <v>-</v>
      </c>
      <c r="S81" s="118">
        <f>IFERROR(IF(OR('CELKEM Q+'!W81&lt;0,'CELKEM Q+'!S81&lt;0),"-",'CELKEM Q+'!W81/'CELKEM Q+'!S81-1),"-")</f>
        <v>0.17681338541007108</v>
      </c>
      <c r="T81" s="118">
        <f>IFERROR(IF(OR('CELKEM Q+'!X81&lt;0,'CELKEM Q+'!T81&lt;0),"-",'CELKEM Q+'!X81/'CELKEM Q+'!T81-1),"-")</f>
        <v>0.27768581729322062</v>
      </c>
    </row>
    <row r="82" spans="2:20" ht="11.8" hidden="1" customHeight="1" outlineLevel="2" x14ac:dyDescent="0.3">
      <c r="B82" s="90"/>
      <c r="C82" s="94"/>
      <c r="D82" s="94" t="s">
        <v>143</v>
      </c>
      <c r="E82" s="90" t="s">
        <v>144</v>
      </c>
      <c r="F82" s="91" t="s">
        <v>14</v>
      </c>
      <c r="G82" s="117" t="str">
        <f>IFERROR(IF(OR('CELKEM Q+'!K82&lt;0,'CELKEM Q+'!G82&lt;0),"-",'CELKEM Q+'!K82/'CELKEM Q+'!G82-1),"-")</f>
        <v>-</v>
      </c>
      <c r="H82" s="117" t="str">
        <f>IFERROR(IF(OR('CELKEM Q+'!L82&lt;0,'CELKEM Q+'!H82&lt;0),"-",'CELKEM Q+'!L82/'CELKEM Q+'!H82-1),"-")</f>
        <v>-</v>
      </c>
      <c r="I82" s="118" t="str">
        <f>IFERROR(IF(OR('CELKEM Q+'!M82&lt;0,'CELKEM Q+'!I82&lt;0),"-",'CELKEM Q+'!M82/'CELKEM Q+'!I82-1),"-")</f>
        <v>-</v>
      </c>
      <c r="J82" s="118" t="str">
        <f>IFERROR(IF(OR('CELKEM Q+'!N82&lt;0,'CELKEM Q+'!J82&lt;0),"-",'CELKEM Q+'!N82/'CELKEM Q+'!J82-1),"-")</f>
        <v>-</v>
      </c>
      <c r="K82" s="118" t="str">
        <f>IFERROR(IF(OR('CELKEM Q+'!O82&lt;0,'CELKEM Q+'!K82&lt;0),"-",'CELKEM Q+'!O82/'CELKEM Q+'!K82-1),"-")</f>
        <v>-</v>
      </c>
      <c r="L82" s="118" t="str">
        <f>IFERROR(IF(OR('CELKEM Q+'!P82&lt;0,'CELKEM Q+'!L82&lt;0),"-",'CELKEM Q+'!P82/'CELKEM Q+'!L82-1),"-")</f>
        <v>-</v>
      </c>
      <c r="M82" s="118" t="str">
        <f>IFERROR(IF(OR('CELKEM Q+'!Q82&lt;0,'CELKEM Q+'!M82&lt;0),"-",'CELKEM Q+'!Q82/'CELKEM Q+'!M82-1),"-")</f>
        <v>-</v>
      </c>
      <c r="N82" s="118" t="str">
        <f>IFERROR(IF(OR('CELKEM Q+'!R82&lt;0,'CELKEM Q+'!N82&lt;0),"-",'CELKEM Q+'!R82/'CELKEM Q+'!N82-1),"-")</f>
        <v>-</v>
      </c>
      <c r="O82" s="118" t="str">
        <f>IFERROR(IF(OR('CELKEM Q+'!S82&lt;0,'CELKEM Q+'!O82&lt;0),"-",'CELKEM Q+'!S82/'CELKEM Q+'!O82-1),"-")</f>
        <v>-</v>
      </c>
      <c r="P82" s="118" t="str">
        <f>IFERROR(IF(OR('CELKEM Q+'!T82&lt;0,'CELKEM Q+'!P82&lt;0),"-",'CELKEM Q+'!T82/'CELKEM Q+'!P82-1),"-")</f>
        <v>-</v>
      </c>
      <c r="Q82" s="118" t="str">
        <f>IFERROR(IF(OR('CELKEM Q+'!U82&lt;0,'CELKEM Q+'!Q82&lt;0),"-",'CELKEM Q+'!U82/'CELKEM Q+'!Q82-1),"-")</f>
        <v>-</v>
      </c>
      <c r="R82" s="118" t="str">
        <f>IFERROR(IF(OR('CELKEM Q+'!V82&lt;0,'CELKEM Q+'!R82&lt;0),"-",'CELKEM Q+'!V82/'CELKEM Q+'!R82-1),"-")</f>
        <v>-</v>
      </c>
      <c r="S82" s="118" t="str">
        <f>IFERROR(IF(OR('CELKEM Q+'!W82&lt;0,'CELKEM Q+'!S82&lt;0),"-",'CELKEM Q+'!W82/'CELKEM Q+'!S82-1),"-")</f>
        <v>-</v>
      </c>
      <c r="T82" s="118" t="str">
        <f>IFERROR(IF(OR('CELKEM Q+'!X82&lt;0,'CELKEM Q+'!T82&lt;0),"-",'CELKEM Q+'!X82/'CELKEM Q+'!T82-1),"-")</f>
        <v>-</v>
      </c>
    </row>
    <row r="83" spans="2:20" ht="11.8" customHeight="1" collapsed="1" x14ac:dyDescent="0.3">
      <c r="B83" s="90"/>
      <c r="C83" s="90" t="s">
        <v>147</v>
      </c>
      <c r="D83" s="90"/>
      <c r="E83" s="90"/>
      <c r="F83" s="91" t="s">
        <v>14</v>
      </c>
      <c r="G83" s="117">
        <f>IFERROR(IF(OR('CELKEM Q+'!K83&lt;0,'CELKEM Q+'!G83&lt;0),"-",'CELKEM Q+'!K83/'CELKEM Q+'!G83-1),"-")</f>
        <v>3.0966715363754505E-2</v>
      </c>
      <c r="H83" s="117">
        <f>IFERROR(IF(OR('CELKEM Q+'!L83&lt;0,'CELKEM Q+'!H83&lt;0),"-",'CELKEM Q+'!L83/'CELKEM Q+'!H83-1),"-")</f>
        <v>5.716192500971129E-2</v>
      </c>
      <c r="I83" s="118">
        <f>IFERROR(IF(OR('CELKEM Q+'!M83&lt;0,'CELKEM Q+'!I83&lt;0),"-",'CELKEM Q+'!M83/'CELKEM Q+'!I83-1),"-")</f>
        <v>0.15736117283973128</v>
      </c>
      <c r="J83" s="118">
        <f>IFERROR(IF(OR('CELKEM Q+'!N83&lt;0,'CELKEM Q+'!J83&lt;0),"-",'CELKEM Q+'!N83/'CELKEM Q+'!J83-1),"-")</f>
        <v>9.685450192785483E-2</v>
      </c>
      <c r="K83" s="118">
        <f>IFERROR(IF(OR('CELKEM Q+'!O83&lt;0,'CELKEM Q+'!K83&lt;0),"-",'CELKEM Q+'!O83/'CELKEM Q+'!K83-1),"-")</f>
        <v>0.14644591209636593</v>
      </c>
      <c r="L83" s="118">
        <f>IFERROR(IF(OR('CELKEM Q+'!P83&lt;0,'CELKEM Q+'!L83&lt;0),"-",'CELKEM Q+'!P83/'CELKEM Q+'!L83-1),"-")</f>
        <v>0.16788711162718317</v>
      </c>
      <c r="M83" s="118">
        <f>IFERROR(IF(OR('CELKEM Q+'!Q83&lt;0,'CELKEM Q+'!M83&lt;0),"-",'CELKEM Q+'!Q83/'CELKEM Q+'!M83-1),"-")</f>
        <v>8.3063839873739775E-2</v>
      </c>
      <c r="N83" s="118">
        <f>IFERROR(IF(OR('CELKEM Q+'!R83&lt;0,'CELKEM Q+'!N83&lt;0),"-",'CELKEM Q+'!R83/'CELKEM Q+'!N83-1),"-")</f>
        <v>0.11679957447856326</v>
      </c>
      <c r="O83" s="118">
        <f>IFERROR(IF(OR('CELKEM Q+'!S83&lt;0,'CELKEM Q+'!O83&lt;0),"-",'CELKEM Q+'!S83/'CELKEM Q+'!O83-1),"-")</f>
        <v>7.810275158093738E-2</v>
      </c>
      <c r="P83" s="118">
        <f>IFERROR(IF(OR('CELKEM Q+'!T83&lt;0,'CELKEM Q+'!P83&lt;0),"-",'CELKEM Q+'!T83/'CELKEM Q+'!P83-1),"-")</f>
        <v>7.6588281481884568E-2</v>
      </c>
      <c r="Q83" s="118">
        <f>IFERROR(IF(OR('CELKEM Q+'!U83&lt;0,'CELKEM Q+'!Q83&lt;0),"-",'CELKEM Q+'!U83/'CELKEM Q+'!Q83-1),"-")</f>
        <v>8.6685460764961864E-2</v>
      </c>
      <c r="R83" s="118">
        <f>IFERROR(IF(OR('CELKEM Q+'!V83&lt;0,'CELKEM Q+'!R83&lt;0),"-",'CELKEM Q+'!V83/'CELKEM Q+'!R83-1),"-")</f>
        <v>9.0076984522690529E-2</v>
      </c>
      <c r="S83" s="118">
        <f>IFERROR(IF(OR('CELKEM Q+'!W83&lt;0,'CELKEM Q+'!S83&lt;0),"-",'CELKEM Q+'!W83/'CELKEM Q+'!S83-1),"-")</f>
        <v>0.10291189119106958</v>
      </c>
      <c r="T83" s="118">
        <f>IFERROR(IF(OR('CELKEM Q+'!X83&lt;0,'CELKEM Q+'!T83&lt;0),"-",'CELKEM Q+'!X83/'CELKEM Q+'!T83-1),"-")</f>
        <v>9.2925281437536311E-2</v>
      </c>
    </row>
    <row r="84" spans="2:20" ht="11.8" hidden="1" customHeight="1" outlineLevel="2" x14ac:dyDescent="0.3">
      <c r="B84" s="90"/>
      <c r="C84" s="90"/>
      <c r="D84" s="94" t="s">
        <v>143</v>
      </c>
      <c r="E84" s="90" t="s">
        <v>144</v>
      </c>
      <c r="F84" s="91" t="s">
        <v>14</v>
      </c>
      <c r="G84" s="117">
        <f>IFERROR(IF(OR('CELKEM Q+'!K84&lt;0,'CELKEM Q+'!G84&lt;0),"-",'CELKEM Q+'!K84/'CELKEM Q+'!G84-1),"-")</f>
        <v>4.0914785477919491E-2</v>
      </c>
      <c r="H84" s="117">
        <f>IFERROR(IF(OR('CELKEM Q+'!L84&lt;0,'CELKEM Q+'!H84&lt;0),"-",'CELKEM Q+'!L84/'CELKEM Q+'!H84-1),"-")</f>
        <v>4.2673031766096159E-2</v>
      </c>
      <c r="I84" s="118">
        <f>IFERROR(IF(OR('CELKEM Q+'!M84&lt;0,'CELKEM Q+'!I84&lt;0),"-",'CELKEM Q+'!M84/'CELKEM Q+'!I84-1),"-")</f>
        <v>0.13980428093352781</v>
      </c>
      <c r="J84" s="118">
        <f>IFERROR(IF(OR('CELKEM Q+'!N84&lt;0,'CELKEM Q+'!J84&lt;0),"-",'CELKEM Q+'!N84/'CELKEM Q+'!J84-1),"-")</f>
        <v>9.8832450389204185E-2</v>
      </c>
      <c r="K84" s="118">
        <f>IFERROR(IF(OR('CELKEM Q+'!O84&lt;0,'CELKEM Q+'!K84&lt;0),"-",'CELKEM Q+'!O84/'CELKEM Q+'!K84-1),"-")</f>
        <v>0.12620455167379108</v>
      </c>
      <c r="L84" s="118">
        <f>IFERROR(IF(OR('CELKEM Q+'!P84&lt;0,'CELKEM Q+'!L84&lt;0),"-",'CELKEM Q+'!P84/'CELKEM Q+'!L84-1),"-")</f>
        <v>0.17128268079817643</v>
      </c>
      <c r="M84" s="118">
        <f>IFERROR(IF(OR('CELKEM Q+'!Q84&lt;0,'CELKEM Q+'!M84&lt;0),"-",'CELKEM Q+'!Q84/'CELKEM Q+'!M84-1),"-")</f>
        <v>8.8554639462582241E-2</v>
      </c>
      <c r="N84" s="118">
        <f>IFERROR(IF(OR('CELKEM Q+'!R84&lt;0,'CELKEM Q+'!N84&lt;0),"-",'CELKEM Q+'!R84/'CELKEM Q+'!N84-1),"-")</f>
        <v>0.11131516139729491</v>
      </c>
      <c r="O84" s="118">
        <f>IFERROR(IF(OR('CELKEM Q+'!S84&lt;0,'CELKEM Q+'!O84&lt;0),"-",'CELKEM Q+'!S84/'CELKEM Q+'!O84-1),"-")</f>
        <v>8.0272704045450283E-2</v>
      </c>
      <c r="P84" s="118">
        <f>IFERROR(IF(OR('CELKEM Q+'!T84&lt;0,'CELKEM Q+'!P84&lt;0),"-",'CELKEM Q+'!T84/'CELKEM Q+'!P84-1),"-")</f>
        <v>7.8067360867481561E-2</v>
      </c>
      <c r="Q84" s="118">
        <f>IFERROR(IF(OR('CELKEM Q+'!U84&lt;0,'CELKEM Q+'!Q84&lt;0),"-",'CELKEM Q+'!U84/'CELKEM Q+'!Q84-1),"-")</f>
        <v>9.291403814464072E-2</v>
      </c>
      <c r="R84" s="118">
        <f>IFERROR(IF(OR('CELKEM Q+'!V84&lt;0,'CELKEM Q+'!R84&lt;0),"-",'CELKEM Q+'!V84/'CELKEM Q+'!R84-1),"-")</f>
        <v>8.3575637927324697E-2</v>
      </c>
      <c r="S84" s="118">
        <f>IFERROR(IF(OR('CELKEM Q+'!W84&lt;0,'CELKEM Q+'!S84&lt;0),"-",'CELKEM Q+'!W84/'CELKEM Q+'!S84-1),"-")</f>
        <v>0.1016185674789476</v>
      </c>
      <c r="T84" s="118">
        <f>IFERROR(IF(OR('CELKEM Q+'!X84&lt;0,'CELKEM Q+'!T84&lt;0),"-",'CELKEM Q+'!X84/'CELKEM Q+'!T84-1),"-")</f>
        <v>8.8564387145167789E-2</v>
      </c>
    </row>
    <row r="85" spans="2:20" ht="11.8" hidden="1" customHeight="1" outlineLevel="1" x14ac:dyDescent="0.3">
      <c r="B85" s="90"/>
      <c r="C85" s="94" t="s">
        <v>143</v>
      </c>
      <c r="D85" s="90" t="s">
        <v>145</v>
      </c>
      <c r="E85" s="90"/>
      <c r="F85" s="91" t="s">
        <v>14</v>
      </c>
      <c r="G85" s="117">
        <f>IFERROR(IF(OR('CELKEM Q+'!K85&lt;0,'CELKEM Q+'!G85&lt;0),"-",'CELKEM Q+'!K85/'CELKEM Q+'!G85-1),"-")</f>
        <v>3.3223618165375779E-2</v>
      </c>
      <c r="H85" s="117">
        <f>IFERROR(IF(OR('CELKEM Q+'!L85&lt;0,'CELKEM Q+'!H85&lt;0),"-",'CELKEM Q+'!L85/'CELKEM Q+'!H85-1),"-")</f>
        <v>6.7532927634714968E-2</v>
      </c>
      <c r="I85" s="118">
        <f>IFERROR(IF(OR('CELKEM Q+'!M85&lt;0,'CELKEM Q+'!I85&lt;0),"-",'CELKEM Q+'!M85/'CELKEM Q+'!I85-1),"-")</f>
        <v>0.1558800101056681</v>
      </c>
      <c r="J85" s="118">
        <f>IFERROR(IF(OR('CELKEM Q+'!N85&lt;0,'CELKEM Q+'!J85&lt;0),"-",'CELKEM Q+'!N85/'CELKEM Q+'!J85-1),"-")</f>
        <v>9.7984374175305922E-2</v>
      </c>
      <c r="K85" s="118">
        <f>IFERROR(IF(OR('CELKEM Q+'!O85&lt;0,'CELKEM Q+'!K85&lt;0),"-",'CELKEM Q+'!O85/'CELKEM Q+'!K85-1),"-")</f>
        <v>0.14485256681527936</v>
      </c>
      <c r="L85" s="118">
        <f>IFERROR(IF(OR('CELKEM Q+'!P85&lt;0,'CELKEM Q+'!L85&lt;0),"-",'CELKEM Q+'!P85/'CELKEM Q+'!L85-1),"-")</f>
        <v>0.15602486434673946</v>
      </c>
      <c r="M85" s="118">
        <f>IFERROR(IF(OR('CELKEM Q+'!Q85&lt;0,'CELKEM Q+'!M85&lt;0),"-",'CELKEM Q+'!Q85/'CELKEM Q+'!M85-1),"-")</f>
        <v>8.9067128925991002E-2</v>
      </c>
      <c r="N85" s="118">
        <f>IFERROR(IF(OR('CELKEM Q+'!R85&lt;0,'CELKEM Q+'!N85&lt;0),"-",'CELKEM Q+'!R85/'CELKEM Q+'!N85-1),"-")</f>
        <v>0.11446755758484217</v>
      </c>
      <c r="O85" s="118">
        <f>IFERROR(IF(OR('CELKEM Q+'!S85&lt;0,'CELKEM Q+'!O85&lt;0),"-",'CELKEM Q+'!S85/'CELKEM Q+'!O85-1),"-")</f>
        <v>8.3725467790767505E-2</v>
      </c>
      <c r="P85" s="118">
        <f>IFERROR(IF(OR('CELKEM Q+'!T85&lt;0,'CELKEM Q+'!P85&lt;0),"-",'CELKEM Q+'!T85/'CELKEM Q+'!P85-1),"-")</f>
        <v>8.3416678953236456E-2</v>
      </c>
      <c r="Q85" s="118">
        <f>IFERROR(IF(OR('CELKEM Q+'!U85&lt;0,'CELKEM Q+'!Q85&lt;0),"-",'CELKEM Q+'!U85/'CELKEM Q+'!Q85-1),"-")</f>
        <v>8.4838188439684936E-2</v>
      </c>
      <c r="R85" s="118">
        <f>IFERROR(IF(OR('CELKEM Q+'!V85&lt;0,'CELKEM Q+'!R85&lt;0),"-",'CELKEM Q+'!V85/'CELKEM Q+'!R85-1),"-")</f>
        <v>9.7327217524829424E-2</v>
      </c>
      <c r="S85" s="118">
        <f>IFERROR(IF(OR('CELKEM Q+'!W85&lt;0,'CELKEM Q+'!S85&lt;0),"-",'CELKEM Q+'!W85/'CELKEM Q+'!S85-1),"-")</f>
        <v>0.1002742234276206</v>
      </c>
      <c r="T85" s="118">
        <f>IFERROR(IF(OR('CELKEM Q+'!X85&lt;0,'CELKEM Q+'!T85&lt;0),"-",'CELKEM Q+'!X85/'CELKEM Q+'!T85-1),"-")</f>
        <v>8.9423690516391652E-2</v>
      </c>
    </row>
    <row r="86" spans="2:20" ht="11.8" hidden="1" customHeight="1" outlineLevel="1" x14ac:dyDescent="0.3">
      <c r="B86" s="90"/>
      <c r="C86" s="94" t="s">
        <v>143</v>
      </c>
      <c r="D86" s="90" t="s">
        <v>172</v>
      </c>
      <c r="E86" s="90"/>
      <c r="F86" s="91" t="s">
        <v>14</v>
      </c>
      <c r="G86" s="117">
        <f>IFERROR(IF(OR('CELKEM Q+'!K86&lt;0,'CELKEM Q+'!G86&lt;0),"-",'CELKEM Q+'!K86/'CELKEM Q+'!G86-1),"-")</f>
        <v>-4.1237824273634316E-2</v>
      </c>
      <c r="H86" s="117">
        <f>IFERROR(IF(OR('CELKEM Q+'!L86&lt;0,'CELKEM Q+'!H86&lt;0),"-",'CELKEM Q+'!L86/'CELKEM Q+'!H86-1),"-")</f>
        <v>-0.27859886437006287</v>
      </c>
      <c r="I86" s="118">
        <f>IFERROR(IF(OR('CELKEM Q+'!M86&lt;0,'CELKEM Q+'!I86&lt;0),"-",'CELKEM Q+'!M86/'CELKEM Q+'!I86-1),"-")</f>
        <v>0.20608919956779115</v>
      </c>
      <c r="J86" s="118">
        <f>IFERROR(IF(OR('CELKEM Q+'!N86&lt;0,'CELKEM Q+'!J86&lt;0),"-",'CELKEM Q+'!N86/'CELKEM Q+'!J86-1),"-")</f>
        <v>4.6610397097078815E-2</v>
      </c>
      <c r="K86" s="118">
        <f>IFERROR(IF(OR('CELKEM Q+'!O86&lt;0,'CELKEM Q+'!K86&lt;0),"-",'CELKEM Q+'!O86/'CELKEM Q+'!K86-1),"-")</f>
        <v>0.20396828820537483</v>
      </c>
      <c r="L86" s="118">
        <f>IFERROR(IF(OR('CELKEM Q+'!P86&lt;0,'CELKEM Q+'!L86&lt;0),"-",'CELKEM Q+'!P86/'CELKEM Q+'!L86-1),"-")</f>
        <v>0.75007648490247014</v>
      </c>
      <c r="M86" s="118">
        <f>IFERROR(IF(OR('CELKEM Q+'!Q86&lt;0,'CELKEM Q+'!M86&lt;0),"-",'CELKEM Q+'!Q86/'CELKEM Q+'!M86-1),"-")</f>
        <v>-8.3778502003637789E-2</v>
      </c>
      <c r="N86" s="118">
        <f>IFERROR(IF(OR('CELKEM Q+'!R86&lt;0,'CELKEM Q+'!N86&lt;0),"-",'CELKEM Q+'!R86/'CELKEM Q+'!N86-1),"-")</f>
        <v>0.21782200138243901</v>
      </c>
      <c r="O86" s="118">
        <f>IFERROR(IF(OR('CELKEM Q+'!S86&lt;0,'CELKEM Q+'!O86&lt;0),"-",'CELKEM Q+'!S86/'CELKEM Q+'!O86-1),"-")</f>
        <v>-0.11360511746099111</v>
      </c>
      <c r="P86" s="118">
        <f>IFERROR(IF(OR('CELKEM Q+'!T86&lt;0,'CELKEM Q+'!P86&lt;0),"-",'CELKEM Q+'!T86/'CELKEM Q+'!P86-1),"-")</f>
        <v>-0.1409003926658976</v>
      </c>
      <c r="Q86" s="118">
        <f>IFERROR(IF(OR('CELKEM Q+'!U86&lt;0,'CELKEM Q+'!Q86&lt;0),"-",'CELKEM Q+'!U86/'CELKEM Q+'!Q86-1),"-")</f>
        <v>1.438594492228451E-2</v>
      </c>
      <c r="R86" s="118">
        <f>IFERROR(IF(OR('CELKEM Q+'!V86&lt;0,'CELKEM Q+'!R86&lt;0),"-",'CELKEM Q+'!V86/'CELKEM Q+'!R86-1),"-")</f>
        <v>-1.5731616759875E-2</v>
      </c>
      <c r="S86" s="118">
        <f>IFERROR(IF(OR('CELKEM Q+'!W86&lt;0,'CELKEM Q+'!S86&lt;0),"-",'CELKEM Q+'!W86/'CELKEM Q+'!S86-1),"-")</f>
        <v>0.20522372304637182</v>
      </c>
      <c r="T86" s="118">
        <f>IFERROR(IF(OR('CELKEM Q+'!X86&lt;0,'CELKEM Q+'!T86&lt;0),"-",'CELKEM Q+'!X86/'CELKEM Q+'!T86-1),"-")</f>
        <v>0.22441087284102124</v>
      </c>
    </row>
    <row r="87" spans="2:20" ht="11.8" hidden="1" customHeight="1" outlineLevel="2" x14ac:dyDescent="0.3">
      <c r="B87" s="90"/>
      <c r="C87" s="94"/>
      <c r="D87" s="94" t="s">
        <v>143</v>
      </c>
      <c r="E87" s="90" t="s">
        <v>144</v>
      </c>
      <c r="F87" s="91" t="s">
        <v>14</v>
      </c>
      <c r="G87" s="117">
        <f>IFERROR(IF(OR('CELKEM Q+'!K87&lt;0,'CELKEM Q+'!G87&lt;0),"-",'CELKEM Q+'!K87/'CELKEM Q+'!G87-1),"-")</f>
        <v>4.0902602854108183E-2</v>
      </c>
      <c r="H87" s="117">
        <f>IFERROR(IF(OR('CELKEM Q+'!L87&lt;0,'CELKEM Q+'!H87&lt;0),"-",'CELKEM Q+'!L87/'CELKEM Q+'!H87-1),"-")</f>
        <v>4.2673031766096159E-2</v>
      </c>
      <c r="I87" s="118">
        <f>IFERROR(IF(OR('CELKEM Q+'!M87&lt;0,'CELKEM Q+'!I87&lt;0),"-",'CELKEM Q+'!M87/'CELKEM Q+'!I87-1),"-")</f>
        <v>0.13980428093352781</v>
      </c>
      <c r="J87" s="118">
        <f>IFERROR(IF(OR('CELKEM Q+'!N87&lt;0,'CELKEM Q+'!J87&lt;0),"-",'CELKEM Q+'!N87/'CELKEM Q+'!J87-1),"-")</f>
        <v>9.8832450389204185E-2</v>
      </c>
      <c r="K87" s="118">
        <f>IFERROR(IF(OR('CELKEM Q+'!O87&lt;0,'CELKEM Q+'!K87&lt;0),"-",'CELKEM Q+'!O87/'CELKEM Q+'!K87-1),"-")</f>
        <v>0.12620455167379108</v>
      </c>
      <c r="L87" s="118">
        <f>IFERROR(IF(OR('CELKEM Q+'!P87&lt;0,'CELKEM Q+'!L87&lt;0),"-",'CELKEM Q+'!P87/'CELKEM Q+'!L87-1),"-")</f>
        <v>0.17130373617209438</v>
      </c>
      <c r="M87" s="118">
        <f>IFERROR(IF(OR('CELKEM Q+'!Q87&lt;0,'CELKEM Q+'!M87&lt;0),"-",'CELKEM Q+'!Q87/'CELKEM Q+'!M87-1),"-")</f>
        <v>8.8554639462582241E-2</v>
      </c>
      <c r="N87" s="118">
        <f>IFERROR(IF(OR('CELKEM Q+'!R87&lt;0,'CELKEM Q+'!N87&lt;0),"-",'CELKEM Q+'!R87/'CELKEM Q+'!N87-1),"-")</f>
        <v>0.11131516139729491</v>
      </c>
      <c r="O87" s="118">
        <f>IFERROR(IF(OR('CELKEM Q+'!S87&lt;0,'CELKEM Q+'!O87&lt;0),"-",'CELKEM Q+'!S87/'CELKEM Q+'!O87-1),"-")</f>
        <v>8.0272704045450283E-2</v>
      </c>
      <c r="P87" s="118">
        <f>IFERROR(IF(OR('CELKEM Q+'!T87&lt;0,'CELKEM Q+'!P87&lt;0),"-",'CELKEM Q+'!T87/'CELKEM Q+'!P87-1),"-")</f>
        <v>7.8047981512075593E-2</v>
      </c>
      <c r="Q87" s="118">
        <f>IFERROR(IF(OR('CELKEM Q+'!U87&lt;0,'CELKEM Q+'!Q87&lt;0),"-",'CELKEM Q+'!U87/'CELKEM Q+'!Q87-1),"-")</f>
        <v>8.7413868743697831E-2</v>
      </c>
      <c r="R87" s="118">
        <f>IFERROR(IF(OR('CELKEM Q+'!V87&lt;0,'CELKEM Q+'!R87&lt;0),"-",'CELKEM Q+'!V87/'CELKEM Q+'!R87-1),"-")</f>
        <v>8.9189495644491412E-2</v>
      </c>
      <c r="S87" s="118">
        <f>IFERROR(IF(OR('CELKEM Q+'!W87&lt;0,'CELKEM Q+'!S87&lt;0),"-",'CELKEM Q+'!W87/'CELKEM Q+'!S87-1),"-")</f>
        <v>0.1016185674789476</v>
      </c>
      <c r="T87" s="118">
        <f>IFERROR(IF(OR('CELKEM Q+'!X87&lt;0,'CELKEM Q+'!T87&lt;0),"-",'CELKEM Q+'!X87/'CELKEM Q+'!T87-1),"-")</f>
        <v>8.8564387145167789E-2</v>
      </c>
    </row>
    <row r="88" spans="2:20" ht="11.8" hidden="1" customHeight="1" outlineLevel="1" x14ac:dyDescent="0.3">
      <c r="B88" s="90"/>
      <c r="C88" s="94" t="s">
        <v>143</v>
      </c>
      <c r="D88" s="90" t="s">
        <v>173</v>
      </c>
      <c r="E88" s="90"/>
      <c r="F88" s="91" t="s">
        <v>14</v>
      </c>
      <c r="G88" s="117">
        <f>IFERROR(IF(OR('CELKEM Q+'!K88&lt;0,'CELKEM Q+'!G88&lt;0),"-",'CELKEM Q+'!K88/'CELKEM Q+'!G88-1),"-")</f>
        <v>8.3458202263986259E-4</v>
      </c>
      <c r="H88" s="117">
        <f>IFERROR(IF(OR('CELKEM Q+'!L88&lt;0,'CELKEM Q+'!H88&lt;0),"-",'CELKEM Q+'!L88/'CELKEM Q+'!H88-1),"-")</f>
        <v>6.692180414290938E-2</v>
      </c>
      <c r="I88" s="118">
        <f>IFERROR(IF(OR('CELKEM Q+'!M88&lt;0,'CELKEM Q+'!I88&lt;0),"-",'CELKEM Q+'!M88/'CELKEM Q+'!I88-1),"-")</f>
        <v>4.4686173908313531E-2</v>
      </c>
      <c r="J88" s="118">
        <f>IFERROR(IF(OR('CELKEM Q+'!N88&lt;0,'CELKEM Q+'!J88&lt;0),"-",'CELKEM Q+'!N88/'CELKEM Q+'!J88-1),"-")</f>
        <v>0.28848906166322363</v>
      </c>
      <c r="K88" s="118">
        <f>IFERROR(IF(OR('CELKEM Q+'!O88&lt;0,'CELKEM Q+'!K88&lt;0),"-",'CELKEM Q+'!O88/'CELKEM Q+'!K88-1),"-")</f>
        <v>0.11238791308516571</v>
      </c>
      <c r="L88" s="118">
        <f>IFERROR(IF(OR('CELKEM Q+'!P88&lt;0,'CELKEM Q+'!L88&lt;0),"-",'CELKEM Q+'!P88/'CELKEM Q+'!L88-1),"-")</f>
        <v>-4.4098372150075282E-2</v>
      </c>
      <c r="M88" s="118">
        <f>IFERROR(IF(OR('CELKEM Q+'!Q88&lt;0,'CELKEM Q+'!M88&lt;0),"-",'CELKEM Q+'!Q88/'CELKEM Q+'!M88-1),"-")</f>
        <v>-2.4585474569422283E-2</v>
      </c>
      <c r="N88" s="118">
        <f>IFERROR(IF(OR('CELKEM Q+'!R88&lt;0,'CELKEM Q+'!N88&lt;0),"-",'CELKEM Q+'!R88/'CELKEM Q+'!N88-1),"-")</f>
        <v>-0.13368855621097964</v>
      </c>
      <c r="O88" s="118">
        <f>IFERROR(IF(OR('CELKEM Q+'!S88&lt;0,'CELKEM Q+'!O88&lt;0),"-",'CELKEM Q+'!S88/'CELKEM Q+'!O88-1),"-")</f>
        <v>0.17100013549151183</v>
      </c>
      <c r="P88" s="118">
        <f>IFERROR(IF(OR('CELKEM Q+'!T88&lt;0,'CELKEM Q+'!P88&lt;0),"-",'CELKEM Q+'!T88/'CELKEM Q+'!P88-1),"-")</f>
        <v>0.12129305502041987</v>
      </c>
      <c r="Q88" s="118">
        <f>IFERROR(IF(OR('CELKEM Q+'!U88&lt;0,'CELKEM Q+'!Q88&lt;0),"-",'CELKEM Q+'!U88/'CELKEM Q+'!Q88-1),"-")</f>
        <v>3.5451205874571032</v>
      </c>
      <c r="R88" s="118" t="str">
        <f>IFERROR(IF(OR('CELKEM Q+'!V88&lt;0,'CELKEM Q+'!R88&lt;0),"-",'CELKEM Q+'!V88/'CELKEM Q+'!R88-1),"-")</f>
        <v>-</v>
      </c>
      <c r="S88" s="118">
        <f>IFERROR(IF(OR('CELKEM Q+'!W88&lt;0,'CELKEM Q+'!S88&lt;0),"-",'CELKEM Q+'!W88/'CELKEM Q+'!S88-1),"-")</f>
        <v>0.19808798663468674</v>
      </c>
      <c r="T88" s="118">
        <f>IFERROR(IF(OR('CELKEM Q+'!X88&lt;0,'CELKEM Q+'!T88&lt;0),"-",'CELKEM Q+'!X88/'CELKEM Q+'!T88-1),"-")</f>
        <v>0.2566592513165018</v>
      </c>
    </row>
    <row r="89" spans="2:20" ht="11.8" hidden="1" customHeight="1" outlineLevel="2" x14ac:dyDescent="0.3">
      <c r="B89" s="90"/>
      <c r="C89" s="94"/>
      <c r="D89" s="94" t="s">
        <v>143</v>
      </c>
      <c r="E89" s="90" t="s">
        <v>144</v>
      </c>
      <c r="F89" s="91" t="s">
        <v>14</v>
      </c>
      <c r="G89" s="117" t="str">
        <f>IFERROR(IF(OR('CELKEM Q+'!K89&lt;0,'CELKEM Q+'!G89&lt;0),"-",'CELKEM Q+'!K89/'CELKEM Q+'!G89-1),"-")</f>
        <v>-</v>
      </c>
      <c r="H89" s="117" t="str">
        <f>IFERROR(IF(OR('CELKEM Q+'!L89&lt;0,'CELKEM Q+'!H89&lt;0),"-",'CELKEM Q+'!L89/'CELKEM Q+'!H89-1),"-")</f>
        <v>-</v>
      </c>
      <c r="I89" s="118" t="str">
        <f>IFERROR(IF(OR('CELKEM Q+'!M89&lt;0,'CELKEM Q+'!I89&lt;0),"-",'CELKEM Q+'!M89/'CELKEM Q+'!I89-1),"-")</f>
        <v>-</v>
      </c>
      <c r="J89" s="118" t="str">
        <f>IFERROR(IF(OR('CELKEM Q+'!N89&lt;0,'CELKEM Q+'!J89&lt;0),"-",'CELKEM Q+'!N89/'CELKEM Q+'!J89-1),"-")</f>
        <v>-</v>
      </c>
      <c r="K89" s="118" t="str">
        <f>IFERROR(IF(OR('CELKEM Q+'!O89&lt;0,'CELKEM Q+'!K89&lt;0),"-",'CELKEM Q+'!O89/'CELKEM Q+'!K89-1),"-")</f>
        <v>-</v>
      </c>
      <c r="L89" s="118" t="str">
        <f>IFERROR(IF(OR('CELKEM Q+'!P89&lt;0,'CELKEM Q+'!L89&lt;0),"-",'CELKEM Q+'!P89/'CELKEM Q+'!L89-1),"-")</f>
        <v>-</v>
      </c>
      <c r="M89" s="118" t="str">
        <f>IFERROR(IF(OR('CELKEM Q+'!Q89&lt;0,'CELKEM Q+'!M89&lt;0),"-",'CELKEM Q+'!Q89/'CELKEM Q+'!M89-1),"-")</f>
        <v>-</v>
      </c>
      <c r="N89" s="118" t="str">
        <f>IFERROR(IF(OR('CELKEM Q+'!R89&lt;0,'CELKEM Q+'!N89&lt;0),"-",'CELKEM Q+'!R89/'CELKEM Q+'!N89-1),"-")</f>
        <v>-</v>
      </c>
      <c r="O89" s="118" t="str">
        <f>IFERROR(IF(OR('CELKEM Q+'!S89&lt;0,'CELKEM Q+'!O89&lt;0),"-",'CELKEM Q+'!S89/'CELKEM Q+'!O89-1),"-")</f>
        <v>-</v>
      </c>
      <c r="P89" s="118" t="str">
        <f>IFERROR(IF(OR('CELKEM Q+'!T89&lt;0,'CELKEM Q+'!P89&lt;0),"-",'CELKEM Q+'!T89/'CELKEM Q+'!P89-1),"-")</f>
        <v>-</v>
      </c>
      <c r="Q89" s="118" t="str">
        <f>IFERROR(IF(OR('CELKEM Q+'!U89&lt;0,'CELKEM Q+'!Q89&lt;0),"-",'CELKEM Q+'!U89/'CELKEM Q+'!Q89-1),"-")</f>
        <v>-</v>
      </c>
      <c r="R89" s="118" t="str">
        <f>IFERROR(IF(OR('CELKEM Q+'!V89&lt;0,'CELKEM Q+'!R89&lt;0),"-",'CELKEM Q+'!V89/'CELKEM Q+'!R89-1),"-")</f>
        <v>-</v>
      </c>
      <c r="S89" s="118" t="str">
        <f>IFERROR(IF(OR('CELKEM Q+'!W89&lt;0,'CELKEM Q+'!S89&lt;0),"-",'CELKEM Q+'!W89/'CELKEM Q+'!S89-1),"-")</f>
        <v>-</v>
      </c>
      <c r="T89" s="118" t="str">
        <f>IFERROR(IF(OR('CELKEM Q+'!X89&lt;0,'CELKEM Q+'!T89&lt;0),"-",'CELKEM Q+'!X89/'CELKEM Q+'!T89-1),"-")</f>
        <v>-</v>
      </c>
    </row>
    <row r="90" spans="2:20" ht="11.8" customHeight="1" collapsed="1" x14ac:dyDescent="0.3">
      <c r="B90" s="90"/>
      <c r="C90" s="90" t="s">
        <v>148</v>
      </c>
      <c r="D90" s="90"/>
      <c r="E90" s="90"/>
      <c r="F90" s="91" t="s">
        <v>14</v>
      </c>
      <c r="G90" s="117">
        <f>IFERROR(IF(OR('CELKEM Q+'!K90&lt;0,'CELKEM Q+'!G90&lt;0),"-",'CELKEM Q+'!K90/'CELKEM Q+'!G90-1),"-")</f>
        <v>-0.12755146750693813</v>
      </c>
      <c r="H90" s="117">
        <f>IFERROR(IF(OR('CELKEM Q+'!L90&lt;0,'CELKEM Q+'!H90&lt;0),"-",'CELKEM Q+'!L90/'CELKEM Q+'!H90-1),"-")</f>
        <v>0.42956443238337316</v>
      </c>
      <c r="I90" s="118">
        <f>IFERROR(IF(OR('CELKEM Q+'!M90&lt;0,'CELKEM Q+'!I90&lt;0),"-",'CELKEM Q+'!M90/'CELKEM Q+'!I90-1),"-")</f>
        <v>0.22763720919442054</v>
      </c>
      <c r="J90" s="118">
        <f>IFERROR(IF(OR('CELKEM Q+'!N90&lt;0,'CELKEM Q+'!J90&lt;0),"-",'CELKEM Q+'!N90/'CELKEM Q+'!J90-1),"-")</f>
        <v>0.22741495406890011</v>
      </c>
      <c r="K90" s="118">
        <f>IFERROR(IF(OR('CELKEM Q+'!O90&lt;0,'CELKEM Q+'!K90&lt;0),"-",'CELKEM Q+'!O90/'CELKEM Q+'!K90-1),"-")</f>
        <v>0.31124398399220365</v>
      </c>
      <c r="L90" s="118">
        <f>IFERROR(IF(OR('CELKEM Q+'!P90&lt;0,'CELKEM Q+'!L90&lt;0),"-",'CELKEM Q+'!P90/'CELKEM Q+'!L90-1),"-")</f>
        <v>-5.4592062454833057E-2</v>
      </c>
      <c r="M90" s="118">
        <f>IFERROR(IF(OR('CELKEM Q+'!Q90&lt;0,'CELKEM Q+'!M90&lt;0),"-",'CELKEM Q+'!Q90/'CELKEM Q+'!M90-1),"-")</f>
        <v>-1.5169035076057713E-2</v>
      </c>
      <c r="N90" s="118">
        <f>IFERROR(IF(OR('CELKEM Q+'!R90&lt;0,'CELKEM Q+'!N90&lt;0),"-",'CELKEM Q+'!R90/'CELKEM Q+'!N90-1),"-")</f>
        <v>-1.9062124717570739E-2</v>
      </c>
      <c r="O90" s="118">
        <f>IFERROR(IF(OR('CELKEM Q+'!S90&lt;0,'CELKEM Q+'!O90&lt;0),"-",'CELKEM Q+'!S90/'CELKEM Q+'!O90-1),"-")</f>
        <v>4.0800064425253302E-2</v>
      </c>
      <c r="P90" s="118">
        <f>IFERROR(IF(OR('CELKEM Q+'!T90&lt;0,'CELKEM Q+'!P90&lt;0),"-",'CELKEM Q+'!T90/'CELKEM Q+'!P90-1),"-")</f>
        <v>4.3792304417074046E-2</v>
      </c>
      <c r="Q90" s="118">
        <f>IFERROR(IF(OR('CELKEM Q+'!U90&lt;0,'CELKEM Q+'!Q90&lt;0),"-",'CELKEM Q+'!U90/'CELKEM Q+'!Q90-1),"-")</f>
        <v>0.21021241492919707</v>
      </c>
      <c r="R90" s="118">
        <f>IFERROR(IF(OR('CELKEM Q+'!V90&lt;0,'CELKEM Q+'!R90&lt;0),"-",'CELKEM Q+'!V90/'CELKEM Q+'!R90-1),"-")</f>
        <v>0.16459224584369214</v>
      </c>
      <c r="S90" s="118">
        <f>IFERROR(IF(OR('CELKEM Q+'!W90&lt;0,'CELKEM Q+'!S90&lt;0),"-",'CELKEM Q+'!W90/'CELKEM Q+'!S90-1),"-")</f>
        <v>0.14687928080229296</v>
      </c>
      <c r="T90" s="118">
        <f>IFERROR(IF(OR('CELKEM Q+'!X90&lt;0,'CELKEM Q+'!T90&lt;0),"-",'CELKEM Q+'!X90/'CELKEM Q+'!T90-1),"-")</f>
        <v>0.12100323099946375</v>
      </c>
    </row>
    <row r="91" spans="2:20" ht="11.8" hidden="1" customHeight="1" outlineLevel="2" x14ac:dyDescent="0.3">
      <c r="B91" s="90"/>
      <c r="C91" s="90"/>
      <c r="D91" s="94" t="s">
        <v>143</v>
      </c>
      <c r="E91" s="90" t="s">
        <v>144</v>
      </c>
      <c r="F91" s="91" t="s">
        <v>14</v>
      </c>
      <c r="G91" s="117">
        <f>IFERROR(IF(OR('CELKEM Q+'!K91&lt;0,'CELKEM Q+'!G91&lt;0),"-",'CELKEM Q+'!K91/'CELKEM Q+'!G91-1),"-")</f>
        <v>-6.3643824790132641E-2</v>
      </c>
      <c r="H91" s="117">
        <f>IFERROR(IF(OR('CELKEM Q+'!L91&lt;0,'CELKEM Q+'!H91&lt;0),"-",'CELKEM Q+'!L91/'CELKEM Q+'!H91-1),"-")</f>
        <v>0.12057517275195839</v>
      </c>
      <c r="I91" s="118">
        <f>IFERROR(IF(OR('CELKEM Q+'!M91&lt;0,'CELKEM Q+'!I91&lt;0),"-",'CELKEM Q+'!M91/'CELKEM Q+'!I91-1),"-")</f>
        <v>0.11520316597611924</v>
      </c>
      <c r="J91" s="118">
        <f>IFERROR(IF(OR('CELKEM Q+'!N91&lt;0,'CELKEM Q+'!J91&lt;0),"-",'CELKEM Q+'!N91/'CELKEM Q+'!J91-1),"-")</f>
        <v>6.7680318213926061E-2</v>
      </c>
      <c r="K91" s="118">
        <f>IFERROR(IF(OR('CELKEM Q+'!O91&lt;0,'CELKEM Q+'!K91&lt;0),"-",'CELKEM Q+'!O91/'CELKEM Q+'!K91-1),"-")</f>
        <v>0.19860272948436397</v>
      </c>
      <c r="L91" s="118">
        <f>IFERROR(IF(OR('CELKEM Q+'!P91&lt;0,'CELKEM Q+'!L91&lt;0),"-",'CELKEM Q+'!P91/'CELKEM Q+'!L91-1),"-")</f>
        <v>0.13997660974019155</v>
      </c>
      <c r="M91" s="118">
        <f>IFERROR(IF(OR('CELKEM Q+'!Q91&lt;0,'CELKEM Q+'!M91&lt;0),"-",'CELKEM Q+'!Q91/'CELKEM Q+'!M91-1),"-")</f>
        <v>8.0303119193102734E-2</v>
      </c>
      <c r="N91" s="118">
        <f>IFERROR(IF(OR('CELKEM Q+'!R91&lt;0,'CELKEM Q+'!N91&lt;0),"-",'CELKEM Q+'!R91/'CELKEM Q+'!N91-1),"-")</f>
        <v>0.16307218518459776</v>
      </c>
      <c r="O91" s="118">
        <f>IFERROR(IF(OR('CELKEM Q+'!S91&lt;0,'CELKEM Q+'!O91&lt;0),"-",'CELKEM Q+'!S91/'CELKEM Q+'!O91-1),"-")</f>
        <v>3.7689657486480455E-2</v>
      </c>
      <c r="P91" s="118">
        <f>IFERROR(IF(OR('CELKEM Q+'!T91&lt;0,'CELKEM Q+'!P91&lt;0),"-",'CELKEM Q+'!T91/'CELKEM Q+'!P91-1),"-")</f>
        <v>8.4861465686084436E-2</v>
      </c>
      <c r="Q91" s="118">
        <f>IFERROR(IF(OR('CELKEM Q+'!U91&lt;0,'CELKEM Q+'!Q91&lt;0),"-",'CELKEM Q+'!U91/'CELKEM Q+'!Q91-1),"-")</f>
        <v>0.21363328975375406</v>
      </c>
      <c r="R91" s="118">
        <f>IFERROR(IF(OR('CELKEM Q+'!V91&lt;0,'CELKEM Q+'!R91&lt;0),"-",'CELKEM Q+'!V91/'CELKEM Q+'!R91-1),"-")</f>
        <v>0.17380681876958182</v>
      </c>
      <c r="S91" s="118">
        <f>IFERROR(IF(OR('CELKEM Q+'!W91&lt;0,'CELKEM Q+'!S91&lt;0),"-",'CELKEM Q+'!W91/'CELKEM Q+'!S91-1),"-")</f>
        <v>0.18154000424234096</v>
      </c>
      <c r="T91" s="118">
        <f>IFERROR(IF(OR('CELKEM Q+'!X91&lt;0,'CELKEM Q+'!T91&lt;0),"-",'CELKEM Q+'!X91/'CELKEM Q+'!T91-1),"-")</f>
        <v>0.15437423308234055</v>
      </c>
    </row>
    <row r="92" spans="2:20" ht="11.8" hidden="1" customHeight="1" outlineLevel="1" x14ac:dyDescent="0.3">
      <c r="B92" s="90"/>
      <c r="C92" s="94" t="s">
        <v>143</v>
      </c>
      <c r="D92" s="90" t="s">
        <v>145</v>
      </c>
      <c r="E92" s="90"/>
      <c r="F92" s="91" t="s">
        <v>14</v>
      </c>
      <c r="G92" s="117">
        <f>IFERROR(IF(OR('CELKEM Q+'!K92&lt;0,'CELKEM Q+'!G92&lt;0),"-",'CELKEM Q+'!K92/'CELKEM Q+'!G92-1),"-")</f>
        <v>-0.13496483404970694</v>
      </c>
      <c r="H92" s="117">
        <f>IFERROR(IF(OR('CELKEM Q+'!L92&lt;0,'CELKEM Q+'!H92&lt;0),"-",'CELKEM Q+'!L92/'CELKEM Q+'!H92-1),"-")</f>
        <v>0.45182252168301651</v>
      </c>
      <c r="I92" s="118">
        <f>IFERROR(IF(OR('CELKEM Q+'!M92&lt;0,'CELKEM Q+'!I92&lt;0),"-",'CELKEM Q+'!M92/'CELKEM Q+'!I92-1),"-")</f>
        <v>0.19140207414852073</v>
      </c>
      <c r="J92" s="118">
        <f>IFERROR(IF(OR('CELKEM Q+'!N92&lt;0,'CELKEM Q+'!J92&lt;0),"-",'CELKEM Q+'!N92/'CELKEM Q+'!J92-1),"-")</f>
        <v>0.15295384228845821</v>
      </c>
      <c r="K92" s="118">
        <f>IFERROR(IF(OR('CELKEM Q+'!O92&lt;0,'CELKEM Q+'!K92&lt;0),"-",'CELKEM Q+'!O92/'CELKEM Q+'!K92-1),"-")</f>
        <v>0.32381047538047669</v>
      </c>
      <c r="L92" s="118">
        <f>IFERROR(IF(OR('CELKEM Q+'!P92&lt;0,'CELKEM Q+'!L92&lt;0),"-",'CELKEM Q+'!P92/'CELKEM Q+'!L92-1),"-")</f>
        <v>-7.8589004406376173E-2</v>
      </c>
      <c r="M92" s="118">
        <f>IFERROR(IF(OR('CELKEM Q+'!Q92&lt;0,'CELKEM Q+'!M92&lt;0),"-",'CELKEM Q+'!Q92/'CELKEM Q+'!M92-1),"-")</f>
        <v>1.2123604291071954E-2</v>
      </c>
      <c r="N92" s="118">
        <f>IFERROR(IF(OR('CELKEM Q+'!R92&lt;0,'CELKEM Q+'!N92&lt;0),"-",'CELKEM Q+'!R92/'CELKEM Q+'!N92-1),"-")</f>
        <v>1.0404232497367438E-3</v>
      </c>
      <c r="O92" s="118">
        <f>IFERROR(IF(OR('CELKEM Q+'!S92&lt;0,'CELKEM Q+'!O92&lt;0),"-",'CELKEM Q+'!S92/'CELKEM Q+'!O92-1),"-")</f>
        <v>6.6001669642135496E-2</v>
      </c>
      <c r="P92" s="118">
        <f>IFERROR(IF(OR('CELKEM Q+'!T92&lt;0,'CELKEM Q+'!P92&lt;0),"-",'CELKEM Q+'!T92/'CELKEM Q+'!P92-1),"-")</f>
        <v>5.4348561918400762E-2</v>
      </c>
      <c r="Q92" s="118">
        <f>IFERROR(IF(OR('CELKEM Q+'!U92&lt;0,'CELKEM Q+'!Q92&lt;0),"-",'CELKEM Q+'!U92/'CELKEM Q+'!Q92-1),"-")</f>
        <v>0.212668162884325</v>
      </c>
      <c r="R92" s="118">
        <f>IFERROR(IF(OR('CELKEM Q+'!V92&lt;0,'CELKEM Q+'!R92&lt;0),"-",'CELKEM Q+'!V92/'CELKEM Q+'!R92-1),"-")</f>
        <v>0.22324836521452252</v>
      </c>
      <c r="S92" s="118">
        <f>IFERROR(IF(OR('CELKEM Q+'!W92&lt;0,'CELKEM Q+'!S92&lt;0),"-",'CELKEM Q+'!W92/'CELKEM Q+'!S92-1),"-")</f>
        <v>0.1223055306007661</v>
      </c>
      <c r="T92" s="118">
        <f>IFERROR(IF(OR('CELKEM Q+'!X92&lt;0,'CELKEM Q+'!T92&lt;0),"-",'CELKEM Q+'!X92/'CELKEM Q+'!T92-1),"-")</f>
        <v>0.14186081355456537</v>
      </c>
    </row>
    <row r="93" spans="2:20" ht="11.8" hidden="1" customHeight="1" outlineLevel="1" x14ac:dyDescent="0.3">
      <c r="B93" s="90"/>
      <c r="C93" s="94" t="s">
        <v>143</v>
      </c>
      <c r="D93" s="90" t="s">
        <v>172</v>
      </c>
      <c r="E93" s="90"/>
      <c r="F93" s="91" t="s">
        <v>14</v>
      </c>
      <c r="G93" s="117">
        <f>IFERROR(IF(OR('CELKEM Q+'!K93&lt;0,'CELKEM Q+'!G93&lt;0),"-",'CELKEM Q+'!K93/'CELKEM Q+'!G93-1),"-")</f>
        <v>0.37834969652950168</v>
      </c>
      <c r="H93" s="117">
        <f>IFERROR(IF(OR('CELKEM Q+'!L93&lt;0,'CELKEM Q+'!H93&lt;0),"-",'CELKEM Q+'!L93/'CELKEM Q+'!H93-1),"-")</f>
        <v>-0.37773897055622407</v>
      </c>
      <c r="I93" s="118">
        <f>IFERROR(IF(OR('CELKEM Q+'!M93&lt;0,'CELKEM Q+'!I93&lt;0),"-",'CELKEM Q+'!M93/'CELKEM Q+'!I93-1),"-")</f>
        <v>2.1439569180145224</v>
      </c>
      <c r="J93" s="118">
        <f>IFERROR(IF(OR('CELKEM Q+'!N93&lt;0,'CELKEM Q+'!J93&lt;0),"-",'CELKEM Q+'!N93/'CELKEM Q+'!J93-1),"-")</f>
        <v>4.3046132429190065</v>
      </c>
      <c r="K93" s="118">
        <f>IFERROR(IF(OR('CELKEM Q+'!O93&lt;0,'CELKEM Q+'!K93&lt;0),"-",'CELKEM Q+'!O93/'CELKEM Q+'!K93-1),"-")</f>
        <v>-7.9450358966444701E-2</v>
      </c>
      <c r="L93" s="118">
        <f>IFERROR(IF(OR('CELKEM Q+'!P93&lt;0,'CELKEM Q+'!L93&lt;0),"-",'CELKEM Q+'!P93/'CELKEM Q+'!L93-1),"-")</f>
        <v>1.9471761614429681</v>
      </c>
      <c r="M93" s="118">
        <f>IFERROR(IF(OR('CELKEM Q+'!Q93&lt;0,'CELKEM Q+'!M93&lt;0),"-",'CELKEM Q+'!Q93/'CELKEM Q+'!M93-1),"-")</f>
        <v>-0.46300218277992622</v>
      </c>
      <c r="N93" s="118">
        <f>IFERROR(IF(OR('CELKEM Q+'!R93&lt;0,'CELKEM Q+'!N93&lt;0),"-",'CELKEM Q+'!R93/'CELKEM Q+'!N93-1),"-")</f>
        <v>-0.27969232025607516</v>
      </c>
      <c r="O93" s="118" t="str">
        <f>IFERROR(IF(OR('CELKEM Q+'!S93&lt;0,'CELKEM Q+'!O93&lt;0),"-",'CELKEM Q+'!S93/'CELKEM Q+'!O93-1),"-")</f>
        <v>-</v>
      </c>
      <c r="P93" s="118">
        <f>IFERROR(IF(OR('CELKEM Q+'!T93&lt;0,'CELKEM Q+'!P93&lt;0),"-",'CELKEM Q+'!T93/'CELKEM Q+'!P93-1),"-")</f>
        <v>-0.22591515129206452</v>
      </c>
      <c r="Q93" s="118">
        <f>IFERROR(IF(OR('CELKEM Q+'!U93&lt;0,'CELKEM Q+'!Q93&lt;0),"-",'CELKEM Q+'!U93/'CELKEM Q+'!Q93-1),"-")</f>
        <v>2.1806767890715895E-2</v>
      </c>
      <c r="R93" s="118">
        <f>IFERROR(IF(OR('CELKEM Q+'!V93&lt;0,'CELKEM Q+'!R93&lt;0),"-",'CELKEM Q+'!V93/'CELKEM Q+'!R93-1),"-")</f>
        <v>-0.70240965979939163</v>
      </c>
      <c r="S93" s="118" t="str">
        <f>IFERROR(IF(OR('CELKEM Q+'!W93&lt;0,'CELKEM Q+'!S93&lt;0),"-",'CELKEM Q+'!W93/'CELKEM Q+'!S93-1),"-")</f>
        <v>-</v>
      </c>
      <c r="T93" s="118">
        <f>IFERROR(IF(OR('CELKEM Q+'!X93&lt;0,'CELKEM Q+'!T93&lt;0),"-",'CELKEM Q+'!X93/'CELKEM Q+'!T93-1),"-")</f>
        <v>-0.68726358031284973</v>
      </c>
    </row>
    <row r="94" spans="2:20" ht="11.8" hidden="1" customHeight="1" outlineLevel="2" x14ac:dyDescent="0.3">
      <c r="B94" s="90"/>
      <c r="C94" s="94"/>
      <c r="D94" s="94" t="s">
        <v>143</v>
      </c>
      <c r="E94" s="90" t="s">
        <v>144</v>
      </c>
      <c r="F94" s="91" t="s">
        <v>14</v>
      </c>
      <c r="G94" s="117">
        <f>IFERROR(IF(OR('CELKEM Q+'!K94&lt;0,'CELKEM Q+'!G94&lt;0),"-",'CELKEM Q+'!K94/'CELKEM Q+'!G94-1),"-")</f>
        <v>-6.3648277411255783E-2</v>
      </c>
      <c r="H94" s="117">
        <f>IFERROR(IF(OR('CELKEM Q+'!L94&lt;0,'CELKEM Q+'!H94&lt;0),"-",'CELKEM Q+'!L94/'CELKEM Q+'!H94-1),"-")</f>
        <v>0.12058121989506265</v>
      </c>
      <c r="I94" s="118">
        <f>IFERROR(IF(OR('CELKEM Q+'!M94&lt;0,'CELKEM Q+'!I94&lt;0),"-",'CELKEM Q+'!M94/'CELKEM Q+'!I94-1),"-")</f>
        <v>0.11520325999141412</v>
      </c>
      <c r="J94" s="118">
        <f>IFERROR(IF(OR('CELKEM Q+'!N94&lt;0,'CELKEM Q+'!J94&lt;0),"-",'CELKEM Q+'!N94/'CELKEM Q+'!J94-1),"-")</f>
        <v>6.7680237055117276E-2</v>
      </c>
      <c r="K94" s="118">
        <f>IFERROR(IF(OR('CELKEM Q+'!O94&lt;0,'CELKEM Q+'!K94&lt;0),"-",'CELKEM Q+'!O94/'CELKEM Q+'!K94-1),"-")</f>
        <v>0.19860270549521331</v>
      </c>
      <c r="L94" s="118">
        <f>IFERROR(IF(OR('CELKEM Q+'!P94&lt;0,'CELKEM Q+'!L94&lt;0),"-",'CELKEM Q+'!P94/'CELKEM Q+'!L94-1),"-")</f>
        <v>0.14079929406941805</v>
      </c>
      <c r="M94" s="118">
        <f>IFERROR(IF(OR('CELKEM Q+'!Q94&lt;0,'CELKEM Q+'!M94&lt;0),"-",'CELKEM Q+'!Q94/'CELKEM Q+'!M94-1),"-")</f>
        <v>8.0303121015609102E-2</v>
      </c>
      <c r="N94" s="118">
        <f>IFERROR(IF(OR('CELKEM Q+'!R94&lt;0,'CELKEM Q+'!N94&lt;0),"-",'CELKEM Q+'!R94/'CELKEM Q+'!N94-1),"-")</f>
        <v>0.16217266723581414</v>
      </c>
      <c r="O94" s="118">
        <f>IFERROR(IF(OR('CELKEM Q+'!S94&lt;0,'CELKEM Q+'!O94&lt;0),"-",'CELKEM Q+'!S94/'CELKEM Q+'!O94-1),"-")</f>
        <v>3.7689657486480455E-2</v>
      </c>
      <c r="P94" s="118">
        <f>IFERROR(IF(OR('CELKEM Q+'!T94&lt;0,'CELKEM Q+'!P94&lt;0),"-",'CELKEM Q+'!T94/'CELKEM Q+'!P94-1),"-")</f>
        <v>8.4078994584237066E-2</v>
      </c>
      <c r="Q94" s="118">
        <f>IFERROR(IF(OR('CELKEM Q+'!U94&lt;0,'CELKEM Q+'!Q94&lt;0),"-",'CELKEM Q+'!U94/'CELKEM Q+'!Q94-1),"-")</f>
        <v>0.21157874124888809</v>
      </c>
      <c r="R94" s="118">
        <f>IFERROR(IF(OR('CELKEM Q+'!V94&lt;0,'CELKEM Q+'!R94&lt;0),"-",'CELKEM Q+'!V94/'CELKEM Q+'!R94-1),"-")</f>
        <v>0.17695539524080317</v>
      </c>
      <c r="S94" s="118">
        <f>IFERROR(IF(OR('CELKEM Q+'!W94&lt;0,'CELKEM Q+'!S94&lt;0),"-",'CELKEM Q+'!W94/'CELKEM Q+'!S94-1),"-")</f>
        <v>0.18154000424234096</v>
      </c>
      <c r="T94" s="118">
        <f>IFERROR(IF(OR('CELKEM Q+'!X94&lt;0,'CELKEM Q+'!T94&lt;0),"-",'CELKEM Q+'!X94/'CELKEM Q+'!T94-1),"-")</f>
        <v>0.15437423308234055</v>
      </c>
    </row>
    <row r="95" spans="2:20" ht="11.8" hidden="1" customHeight="1" outlineLevel="1" x14ac:dyDescent="0.3">
      <c r="B95" s="90"/>
      <c r="C95" s="94" t="s">
        <v>143</v>
      </c>
      <c r="D95" s="90" t="s">
        <v>173</v>
      </c>
      <c r="E95" s="90"/>
      <c r="F95" s="91" t="s">
        <v>14</v>
      </c>
      <c r="G95" s="117" t="str">
        <f>IFERROR(IF(OR('CELKEM Q+'!K95&lt;0,'CELKEM Q+'!G95&lt;0),"-",'CELKEM Q+'!K95/'CELKEM Q+'!G95-1),"-")</f>
        <v>-</v>
      </c>
      <c r="H95" s="117">
        <f>IFERROR(IF(OR('CELKEM Q+'!L95&lt;0,'CELKEM Q+'!H95&lt;0),"-",'CELKEM Q+'!L95/'CELKEM Q+'!H95-1),"-")</f>
        <v>0.53483851655756287</v>
      </c>
      <c r="I95" s="118" t="str">
        <f>IFERROR(IF(OR('CELKEM Q+'!M95&lt;0,'CELKEM Q+'!I95&lt;0),"-",'CELKEM Q+'!M95/'CELKEM Q+'!I95-1),"-")</f>
        <v>-</v>
      </c>
      <c r="J95" s="118" t="str">
        <f>IFERROR(IF(OR('CELKEM Q+'!N95&lt;0,'CELKEM Q+'!J95&lt;0),"-",'CELKEM Q+'!N95/'CELKEM Q+'!J95-1),"-")</f>
        <v>-</v>
      </c>
      <c r="K95" s="118" t="str">
        <f>IFERROR(IF(OR('CELKEM Q+'!O95&lt;0,'CELKEM Q+'!K95&lt;0),"-",'CELKEM Q+'!O95/'CELKEM Q+'!K95-1),"-")</f>
        <v>-</v>
      </c>
      <c r="L95" s="118">
        <f>IFERROR(IF(OR('CELKEM Q+'!P95&lt;0,'CELKEM Q+'!L95&lt;0),"-",'CELKEM Q+'!P95/'CELKEM Q+'!L95-1),"-")</f>
        <v>2.0967324246860426</v>
      </c>
      <c r="M95" s="118" t="str">
        <f>IFERROR(IF(OR('CELKEM Q+'!Q95&lt;0,'CELKEM Q+'!M95&lt;0),"-",'CELKEM Q+'!Q95/'CELKEM Q+'!M95-1),"-")</f>
        <v>-</v>
      </c>
      <c r="N95" s="118" t="str">
        <f>IFERROR(IF(OR('CELKEM Q+'!R95&lt;0,'CELKEM Q+'!N95&lt;0),"-",'CELKEM Q+'!R95/'CELKEM Q+'!N95-1),"-")</f>
        <v>-</v>
      </c>
      <c r="O95" s="118" t="str">
        <f>IFERROR(IF(OR('CELKEM Q+'!S95&lt;0,'CELKEM Q+'!O95&lt;0),"-",'CELKEM Q+'!S95/'CELKEM Q+'!O95-1),"-")</f>
        <v>-</v>
      </c>
      <c r="P95" s="118">
        <f>IFERROR(IF(OR('CELKEM Q+'!T95&lt;0,'CELKEM Q+'!P95&lt;0),"-",'CELKEM Q+'!T95/'CELKEM Q+'!P95-1),"-")</f>
        <v>-0.65373720882246289</v>
      </c>
      <c r="Q95" s="118" t="str">
        <f>IFERROR(IF(OR('CELKEM Q+'!U95&lt;0,'CELKEM Q+'!Q95&lt;0),"-",'CELKEM Q+'!U95/'CELKEM Q+'!Q95-1),"-")</f>
        <v>-</v>
      </c>
      <c r="R95" s="118" t="str">
        <f>IFERROR(IF(OR('CELKEM Q+'!V95&lt;0,'CELKEM Q+'!R95&lt;0),"-",'CELKEM Q+'!V95/'CELKEM Q+'!R95-1),"-")</f>
        <v>-</v>
      </c>
      <c r="S95" s="118">
        <f>IFERROR(IF(OR('CELKEM Q+'!W95&lt;0,'CELKEM Q+'!S95&lt;0),"-",'CELKEM Q+'!W95/'CELKEM Q+'!S95-1),"-")</f>
        <v>-0.90241101104143673</v>
      </c>
      <c r="T95" s="118">
        <f>IFERROR(IF(OR('CELKEM Q+'!X95&lt;0,'CELKEM Q+'!T95&lt;0),"-",'CELKEM Q+'!X95/'CELKEM Q+'!T95-1),"-")</f>
        <v>9.6150089885096719</v>
      </c>
    </row>
    <row r="96" spans="2:20" ht="11.8" hidden="1" customHeight="1" outlineLevel="2" x14ac:dyDescent="0.3">
      <c r="B96" s="90"/>
      <c r="C96" s="94"/>
      <c r="D96" s="94" t="s">
        <v>143</v>
      </c>
      <c r="E96" s="90" t="s">
        <v>144</v>
      </c>
      <c r="F96" s="91" t="s">
        <v>14</v>
      </c>
      <c r="G96" s="117" t="str">
        <f>IFERROR(IF(OR('CELKEM Q+'!K96&lt;0,'CELKEM Q+'!G96&lt;0),"-",'CELKEM Q+'!K96/'CELKEM Q+'!G96-1),"-")</f>
        <v>-</v>
      </c>
      <c r="H96" s="117" t="str">
        <f>IFERROR(IF(OR('CELKEM Q+'!L96&lt;0,'CELKEM Q+'!H96&lt;0),"-",'CELKEM Q+'!L96/'CELKEM Q+'!H96-1),"-")</f>
        <v>-</v>
      </c>
      <c r="I96" s="118">
        <f>IFERROR(IF(OR('CELKEM Q+'!M96&lt;0,'CELKEM Q+'!I96&lt;0),"-",'CELKEM Q+'!M96/'CELKEM Q+'!I96-1),"-")</f>
        <v>-0.97812097812097809</v>
      </c>
      <c r="J96" s="118" t="str">
        <f>IFERROR(IF(OR('CELKEM Q+'!N96&lt;0,'CELKEM Q+'!J96&lt;0),"-",'CELKEM Q+'!N96/'CELKEM Q+'!J96-1),"-")</f>
        <v>-</v>
      </c>
      <c r="K96" s="118" t="str">
        <f>IFERROR(IF(OR('CELKEM Q+'!O96&lt;0,'CELKEM Q+'!K96&lt;0),"-",'CELKEM Q+'!O96/'CELKEM Q+'!K96-1),"-")</f>
        <v>-</v>
      </c>
      <c r="L96" s="118" t="str">
        <f>IFERROR(IF(OR('CELKEM Q+'!P96&lt;0,'CELKEM Q+'!L96&lt;0),"-",'CELKEM Q+'!P96/'CELKEM Q+'!L96-1),"-")</f>
        <v>-</v>
      </c>
      <c r="M96" s="118">
        <f>IFERROR(IF(OR('CELKEM Q+'!Q96&lt;0,'CELKEM Q+'!M96&lt;0),"-",'CELKEM Q+'!Q96/'CELKEM Q+'!M96-1),"-")</f>
        <v>-1</v>
      </c>
      <c r="N96" s="118" t="str">
        <f>IFERROR(IF(OR('CELKEM Q+'!R96&lt;0,'CELKEM Q+'!N96&lt;0),"-",'CELKEM Q+'!R96/'CELKEM Q+'!N96-1),"-")</f>
        <v>-</v>
      </c>
      <c r="O96" s="118" t="str">
        <f>IFERROR(IF(OR('CELKEM Q+'!S96&lt;0,'CELKEM Q+'!O96&lt;0),"-",'CELKEM Q+'!S96/'CELKEM Q+'!O96-1),"-")</f>
        <v>-</v>
      </c>
      <c r="P96" s="118" t="str">
        <f>IFERROR(IF(OR('CELKEM Q+'!T96&lt;0,'CELKEM Q+'!P96&lt;0),"-",'CELKEM Q+'!T96/'CELKEM Q+'!P96-1),"-")</f>
        <v>-</v>
      </c>
      <c r="Q96" s="118" t="str">
        <f>IFERROR(IF(OR('CELKEM Q+'!U96&lt;0,'CELKEM Q+'!Q96&lt;0),"-",'CELKEM Q+'!U96/'CELKEM Q+'!Q96-1),"-")</f>
        <v>-</v>
      </c>
      <c r="R96" s="118" t="str">
        <f>IFERROR(IF(OR('CELKEM Q+'!V96&lt;0,'CELKEM Q+'!R96&lt;0),"-",'CELKEM Q+'!V96/'CELKEM Q+'!R96-1),"-")</f>
        <v>-</v>
      </c>
      <c r="S96" s="118" t="str">
        <f>IFERROR(IF(OR('CELKEM Q+'!W96&lt;0,'CELKEM Q+'!S96&lt;0),"-",'CELKEM Q+'!W96/'CELKEM Q+'!S96-1),"-")</f>
        <v>-</v>
      </c>
      <c r="T96" s="118" t="str">
        <f>IFERROR(IF(OR('CELKEM Q+'!X96&lt;0,'CELKEM Q+'!T96&lt;0),"-",'CELKEM Q+'!X96/'CELKEM Q+'!T96-1),"-")</f>
        <v>-</v>
      </c>
    </row>
    <row r="97" spans="2:20" ht="11.8" customHeight="1" collapsed="1" x14ac:dyDescent="0.3">
      <c r="B97" s="90"/>
      <c r="C97" s="90" t="s">
        <v>149</v>
      </c>
      <c r="D97" s="90"/>
      <c r="E97" s="90"/>
      <c r="F97" s="91" t="s">
        <v>14</v>
      </c>
      <c r="G97" s="117">
        <f>IFERROR(IF(OR('CELKEM Q+'!K97&lt;0,'CELKEM Q+'!G97&lt;0),"-",'CELKEM Q+'!K97/'CELKEM Q+'!G97-1),"-")</f>
        <v>6.1495123370629345E-2</v>
      </c>
      <c r="H97" s="117">
        <f>IFERROR(IF(OR('CELKEM Q+'!L97&lt;0,'CELKEM Q+'!H97&lt;0),"-",'CELKEM Q+'!L97/'CELKEM Q+'!H97-1),"-")</f>
        <v>9.1287715376153988E-2</v>
      </c>
      <c r="I97" s="118">
        <f>IFERROR(IF(OR('CELKEM Q+'!M97&lt;0,'CELKEM Q+'!I97&lt;0),"-",'CELKEM Q+'!M97/'CELKEM Q+'!I97-1),"-")</f>
        <v>9.2279213246496461E-2</v>
      </c>
      <c r="J97" s="118">
        <f>IFERROR(IF(OR('CELKEM Q+'!N97&lt;0,'CELKEM Q+'!J97&lt;0),"-",'CELKEM Q+'!N97/'CELKEM Q+'!J97-1),"-")</f>
        <v>0.22567306109947105</v>
      </c>
      <c r="K97" s="118">
        <f>IFERROR(IF(OR('CELKEM Q+'!O97&lt;0,'CELKEM Q+'!K97&lt;0),"-",'CELKEM Q+'!O97/'CELKEM Q+'!K97-1),"-")</f>
        <v>0.21709469451615315</v>
      </c>
      <c r="L97" s="118">
        <f>IFERROR(IF(OR('CELKEM Q+'!P97&lt;0,'CELKEM Q+'!L97&lt;0),"-",'CELKEM Q+'!P97/'CELKEM Q+'!L97-1),"-")</f>
        <v>0.18201154957616406</v>
      </c>
      <c r="M97" s="118">
        <f>IFERROR(IF(OR('CELKEM Q+'!Q97&lt;0,'CELKEM Q+'!M97&lt;0),"-",'CELKEM Q+'!Q97/'CELKEM Q+'!M97-1),"-")</f>
        <v>0.17829679708201152</v>
      </c>
      <c r="N97" s="118">
        <f>IFERROR(IF(OR('CELKEM Q+'!R97&lt;0,'CELKEM Q+'!N97&lt;0),"-",'CELKEM Q+'!R97/'CELKEM Q+'!N97-1),"-")</f>
        <v>1.3499331363713285E-2</v>
      </c>
      <c r="O97" s="118">
        <f>IFERROR(IF(OR('CELKEM Q+'!S97&lt;0,'CELKEM Q+'!O97&lt;0),"-",'CELKEM Q+'!S97/'CELKEM Q+'!O97-1),"-")</f>
        <v>6.4510448204075921E-2</v>
      </c>
      <c r="P97" s="118">
        <f>IFERROR(IF(OR('CELKEM Q+'!T97&lt;0,'CELKEM Q+'!P97&lt;0),"-",'CELKEM Q+'!T97/'CELKEM Q+'!P97-1),"-")</f>
        <v>0.15040212200228131</v>
      </c>
      <c r="Q97" s="118">
        <f>IFERROR(IF(OR('CELKEM Q+'!U97&lt;0,'CELKEM Q+'!Q97&lt;0),"-",'CELKEM Q+'!U97/'CELKEM Q+'!Q97-1),"-")</f>
        <v>8.855371452681049E-2</v>
      </c>
      <c r="R97" s="118">
        <f>IFERROR(IF(OR('CELKEM Q+'!V97&lt;0,'CELKEM Q+'!R97&lt;0),"-",'CELKEM Q+'!V97/'CELKEM Q+'!R97-1),"-")</f>
        <v>0.14976978727816226</v>
      </c>
      <c r="S97" s="118">
        <f>IFERROR(IF(OR('CELKEM Q+'!W97&lt;0,'CELKEM Q+'!S97&lt;0),"-",'CELKEM Q+'!W97/'CELKEM Q+'!S97-1),"-")</f>
        <v>9.5092945527554207E-2</v>
      </c>
      <c r="T97" s="118">
        <f>IFERROR(IF(OR('CELKEM Q+'!X97&lt;0,'CELKEM Q+'!T97&lt;0),"-",'CELKEM Q+'!X97/'CELKEM Q+'!T97-1),"-")</f>
        <v>8.0394319649177204E-2</v>
      </c>
    </row>
    <row r="98" spans="2:20" ht="11.8" hidden="1" customHeight="1" outlineLevel="1" x14ac:dyDescent="0.3">
      <c r="B98" s="90"/>
      <c r="C98" s="94" t="s">
        <v>143</v>
      </c>
      <c r="D98" s="90" t="s">
        <v>174</v>
      </c>
      <c r="E98" s="90"/>
      <c r="F98" s="91" t="s">
        <v>14</v>
      </c>
      <c r="G98" s="117">
        <f>IFERROR(IF(OR('CELKEM Q+'!K98&lt;0,'CELKEM Q+'!G98&lt;0),"-",'CELKEM Q+'!K98/'CELKEM Q+'!G98-1),"-")</f>
        <v>6.1469041279901271E-2</v>
      </c>
      <c r="H98" s="117">
        <f>IFERROR(IF(OR('CELKEM Q+'!L98&lt;0,'CELKEM Q+'!H98&lt;0),"-",'CELKEM Q+'!L98/'CELKEM Q+'!H98-1),"-")</f>
        <v>9.1208245635809426E-2</v>
      </c>
      <c r="I98" s="118">
        <f>IFERROR(IF(OR('CELKEM Q+'!M98&lt;0,'CELKEM Q+'!I98&lt;0),"-",'CELKEM Q+'!M98/'CELKEM Q+'!I98-1),"-")</f>
        <v>9.2372341990616835E-2</v>
      </c>
      <c r="J98" s="118">
        <f>IFERROR(IF(OR('CELKEM Q+'!N98&lt;0,'CELKEM Q+'!J98&lt;0),"-",'CELKEM Q+'!N98/'CELKEM Q+'!J98-1),"-")</f>
        <v>0.22566393217457814</v>
      </c>
      <c r="K98" s="118">
        <f>IFERROR(IF(OR('CELKEM Q+'!O98&lt;0,'CELKEM Q+'!K98&lt;0),"-",'CELKEM Q+'!O98/'CELKEM Q+'!K98-1),"-")</f>
        <v>0.21707603430384625</v>
      </c>
      <c r="L98" s="118">
        <f>IFERROR(IF(OR('CELKEM Q+'!P98&lt;0,'CELKEM Q+'!L98&lt;0),"-",'CELKEM Q+'!P98/'CELKEM Q+'!L98-1),"-")</f>
        <v>0.18199747547396705</v>
      </c>
      <c r="M98" s="118">
        <f>IFERROR(IF(OR('CELKEM Q+'!Q98&lt;0,'CELKEM Q+'!M98&lt;0),"-",'CELKEM Q+'!Q98/'CELKEM Q+'!M98-1),"-")</f>
        <v>0.17833331116571349</v>
      </c>
      <c r="N98" s="118">
        <f>IFERROR(IF(OR('CELKEM Q+'!R98&lt;0,'CELKEM Q+'!N98&lt;0),"-",'CELKEM Q+'!R98/'CELKEM Q+'!N98-1),"-")</f>
        <v>1.3491154794084359E-2</v>
      </c>
      <c r="O98" s="118">
        <f>IFERROR(IF(OR('CELKEM Q+'!S98&lt;0,'CELKEM Q+'!O98&lt;0),"-",'CELKEM Q+'!S98/'CELKEM Q+'!O98-1),"-")</f>
        <v>6.4511133075885407E-2</v>
      </c>
      <c r="P98" s="118">
        <f>IFERROR(IF(OR('CELKEM Q+'!T98&lt;0,'CELKEM Q+'!P98&lt;0),"-",'CELKEM Q+'!T98/'CELKEM Q+'!P98-1),"-")</f>
        <v>0.15039924483713563</v>
      </c>
      <c r="Q98" s="118">
        <f>IFERROR(IF(OR('CELKEM Q+'!U98&lt;0,'CELKEM Q+'!Q98&lt;0),"-",'CELKEM Q+'!U98/'CELKEM Q+'!Q98-1),"-")</f>
        <v>8.855371452681049E-2</v>
      </c>
      <c r="R98" s="118">
        <f>IFERROR(IF(OR('CELKEM Q+'!V98&lt;0,'CELKEM Q+'!R98&lt;0),"-",'CELKEM Q+'!V98/'CELKEM Q+'!R98-1),"-")</f>
        <v>0.14977994539469419</v>
      </c>
      <c r="S98" s="118">
        <f>IFERROR(IF(OR('CELKEM Q+'!W98&lt;0,'CELKEM Q+'!S98&lt;0),"-",'CELKEM Q+'!W98/'CELKEM Q+'!S98-1),"-")</f>
        <v>9.5091250997042742E-2</v>
      </c>
      <c r="T98" s="118">
        <f>IFERROR(IF(OR('CELKEM Q+'!X98&lt;0,'CELKEM Q+'!T98&lt;0),"-",'CELKEM Q+'!X98/'CELKEM Q+'!T98-1),"-")</f>
        <v>8.0394319649177204E-2</v>
      </c>
    </row>
    <row r="99" spans="2:20" ht="11.8" hidden="1" customHeight="1" outlineLevel="1" x14ac:dyDescent="0.3">
      <c r="B99" s="90"/>
      <c r="C99" s="94" t="s">
        <v>143</v>
      </c>
      <c r="D99" s="90" t="s">
        <v>173</v>
      </c>
      <c r="E99" s="90"/>
      <c r="F99" s="91" t="s">
        <v>14</v>
      </c>
      <c r="G99" s="117" t="str">
        <f>IFERROR(IF(OR('CELKEM Q+'!K99&lt;0,'CELKEM Q+'!G99&lt;0),"-",'CELKEM Q+'!K99/'CELKEM Q+'!G99-1),"-")</f>
        <v>-</v>
      </c>
      <c r="H99" s="117" t="str">
        <f>IFERROR(IF(OR('CELKEM Q+'!L99&lt;0,'CELKEM Q+'!H99&lt;0),"-",'CELKEM Q+'!L99/'CELKEM Q+'!H99-1),"-")</f>
        <v>-</v>
      </c>
      <c r="I99" s="118">
        <f>IFERROR(IF(OR('CELKEM Q+'!M99&lt;0,'CELKEM Q+'!I99&lt;0),"-",'CELKEM Q+'!M99/'CELKEM Q+'!I99-1),"-")</f>
        <v>-0.70881143274658531</v>
      </c>
      <c r="J99" s="118" t="str">
        <f>IFERROR(IF(OR('CELKEM Q+'!N99&lt;0,'CELKEM Q+'!J99&lt;0),"-",'CELKEM Q+'!N99/'CELKEM Q+'!J99-1),"-")</f>
        <v>-</v>
      </c>
      <c r="K99" s="118" t="str">
        <f>IFERROR(IF(OR('CELKEM Q+'!O99&lt;0,'CELKEM Q+'!K99&lt;0),"-",'CELKEM Q+'!O99/'CELKEM Q+'!K99-1),"-")</f>
        <v>-</v>
      </c>
      <c r="L99" s="118" t="str">
        <f>IFERROR(IF(OR('CELKEM Q+'!P99&lt;0,'CELKEM Q+'!L99&lt;0),"-",'CELKEM Q+'!P99/'CELKEM Q+'!L99-1),"-")</f>
        <v>-</v>
      </c>
      <c r="M99" s="118">
        <f>IFERROR(IF(OR('CELKEM Q+'!Q99&lt;0,'CELKEM Q+'!M99&lt;0),"-",'CELKEM Q+'!Q99/'CELKEM Q+'!M99-1),"-")</f>
        <v>-1</v>
      </c>
      <c r="N99" s="118" t="str">
        <f>IFERROR(IF(OR('CELKEM Q+'!R99&lt;0,'CELKEM Q+'!N99&lt;0),"-",'CELKEM Q+'!R99/'CELKEM Q+'!N99-1),"-")</f>
        <v>-</v>
      </c>
      <c r="O99" s="118" t="str">
        <f>IFERROR(IF(OR('CELKEM Q+'!S99&lt;0,'CELKEM Q+'!O99&lt;0),"-",'CELKEM Q+'!S99/'CELKEM Q+'!O99-1),"-")</f>
        <v>-</v>
      </c>
      <c r="P99" s="118" t="str">
        <f>IFERROR(IF(OR('CELKEM Q+'!T99&lt;0,'CELKEM Q+'!P99&lt;0),"-",'CELKEM Q+'!T99/'CELKEM Q+'!P99-1),"-")</f>
        <v>-</v>
      </c>
      <c r="Q99" s="118" t="str">
        <f>IFERROR(IF(OR('CELKEM Q+'!U99&lt;0,'CELKEM Q+'!Q99&lt;0),"-",'CELKEM Q+'!U99/'CELKEM Q+'!Q99-1),"-")</f>
        <v>-</v>
      </c>
      <c r="R99" s="118" t="str">
        <f>IFERROR(IF(OR('CELKEM Q+'!V99&lt;0,'CELKEM Q+'!R99&lt;0),"-",'CELKEM Q+'!V99/'CELKEM Q+'!R99-1),"-")</f>
        <v>-</v>
      </c>
      <c r="S99" s="118" t="str">
        <f>IFERROR(IF(OR('CELKEM Q+'!W99&lt;0,'CELKEM Q+'!S99&lt;0),"-",'CELKEM Q+'!W99/'CELKEM Q+'!S99-1),"-")</f>
        <v>-</v>
      </c>
      <c r="T99" s="118" t="str">
        <f>IFERROR(IF(OR('CELKEM Q+'!X99&lt;0,'CELKEM Q+'!T99&lt;0),"-",'CELKEM Q+'!X99/'CELKEM Q+'!T99-1),"-")</f>
        <v>-</v>
      </c>
    </row>
    <row r="100" spans="2:20" ht="11.8" customHeight="1" x14ac:dyDescent="0.3">
      <c r="B100" s="90"/>
      <c r="C100" s="90" t="s">
        <v>152</v>
      </c>
      <c r="D100" s="90"/>
      <c r="E100" s="90"/>
      <c r="F100" s="91" t="s">
        <v>14</v>
      </c>
      <c r="G100" s="117">
        <f>IFERROR(IF(OR('CELKEM Q+'!K100&lt;0,'CELKEM Q+'!G100&lt;0),"-",'CELKEM Q+'!K100/'CELKEM Q+'!G100-1),"-")</f>
        <v>-1.9737306426285794E-2</v>
      </c>
      <c r="H100" s="117">
        <f>IFERROR(IF(OR('CELKEM Q+'!L100&lt;0,'CELKEM Q+'!H100&lt;0),"-",'CELKEM Q+'!L100/'CELKEM Q+'!H100-1),"-")</f>
        <v>-7.120025063112323E-2</v>
      </c>
      <c r="I100" s="118">
        <f>IFERROR(IF(OR('CELKEM Q+'!M100&lt;0,'CELKEM Q+'!I100&lt;0),"-",'CELKEM Q+'!M100/'CELKEM Q+'!I100-1),"-")</f>
        <v>0.20514279551157033</v>
      </c>
      <c r="J100" s="118">
        <f>IFERROR(IF(OR('CELKEM Q+'!N100&lt;0,'CELKEM Q+'!J100&lt;0),"-",'CELKEM Q+'!N100/'CELKEM Q+'!J100-1),"-")</f>
        <v>0.65470621711106958</v>
      </c>
      <c r="K100" s="118">
        <f>IFERROR(IF(OR('CELKEM Q+'!O100&lt;0,'CELKEM Q+'!K100&lt;0),"-",'CELKEM Q+'!O100/'CELKEM Q+'!K100-1),"-")</f>
        <v>5.3945724439664611E-2</v>
      </c>
      <c r="L100" s="118">
        <f>IFERROR(IF(OR('CELKEM Q+'!P100&lt;0,'CELKEM Q+'!L100&lt;0),"-",'CELKEM Q+'!P100/'CELKEM Q+'!L100-1),"-")</f>
        <v>0.12155137656098569</v>
      </c>
      <c r="M100" s="118">
        <f>IFERROR(IF(OR('CELKEM Q+'!Q100&lt;0,'CELKEM Q+'!M100&lt;0),"-",'CELKEM Q+'!Q100/'CELKEM Q+'!M100-1),"-")</f>
        <v>-1.5576497788668209E-2</v>
      </c>
      <c r="N100" s="118">
        <f>IFERROR(IF(OR('CELKEM Q+'!R100&lt;0,'CELKEM Q+'!N100&lt;0),"-",'CELKEM Q+'!R100/'CELKEM Q+'!N100-1),"-")</f>
        <v>8.9371505492765735E-2</v>
      </c>
      <c r="O100" s="118">
        <f>IFERROR(IF(OR('CELKEM Q+'!S100&lt;0,'CELKEM Q+'!O100&lt;0),"-",'CELKEM Q+'!S100/'CELKEM Q+'!O100-1),"-")</f>
        <v>5.035327362120201E-2</v>
      </c>
      <c r="P100" s="118">
        <f>IFERROR(IF(OR('CELKEM Q+'!T100&lt;0,'CELKEM Q+'!P100&lt;0),"-",'CELKEM Q+'!T100/'CELKEM Q+'!P100-1),"-")</f>
        <v>4.7610094236993694E-2</v>
      </c>
      <c r="Q100" s="118">
        <f>IFERROR(IF(OR('CELKEM Q+'!U100&lt;0,'CELKEM Q+'!Q100&lt;0),"-",'CELKEM Q+'!U100/'CELKEM Q+'!Q100-1),"-")</f>
        <v>7.6510115640616716E-2</v>
      </c>
      <c r="R100" s="118">
        <f>IFERROR(IF(OR('CELKEM Q+'!V100&lt;0,'CELKEM Q+'!R100&lt;0),"-",'CELKEM Q+'!V100/'CELKEM Q+'!R100-1),"-")</f>
        <v>-0.80244680849135386</v>
      </c>
      <c r="S100" s="118">
        <f>IFERROR(IF(OR('CELKEM Q+'!W100&lt;0,'CELKEM Q+'!S100&lt;0),"-",'CELKEM Q+'!W100/'CELKEM Q+'!S100-1),"-")</f>
        <v>-0.15675534623751231</v>
      </c>
      <c r="T100" s="118">
        <f>IFERROR(IF(OR('CELKEM Q+'!X100&lt;0,'CELKEM Q+'!T100&lt;0),"-",'CELKEM Q+'!X100/'CELKEM Q+'!T100-1),"-")</f>
        <v>-7.411074428270148E-2</v>
      </c>
    </row>
    <row r="101" spans="2:20" ht="11.8" customHeight="1" x14ac:dyDescent="0.3">
      <c r="B101" s="90"/>
      <c r="C101" s="90" t="s">
        <v>153</v>
      </c>
      <c r="D101" s="90"/>
      <c r="E101" s="90"/>
      <c r="F101" s="91" t="s">
        <v>14</v>
      </c>
      <c r="G101" s="117">
        <f>IFERROR(IF(OR('CELKEM Q+'!K101&lt;0,'CELKEM Q+'!G101&lt;0),"-",'CELKEM Q+'!K101/'CELKEM Q+'!G101-1),"-")</f>
        <v>4.2917718006060701E-2</v>
      </c>
      <c r="H101" s="117">
        <f>IFERROR(IF(OR('CELKEM Q+'!L101&lt;0,'CELKEM Q+'!H101&lt;0),"-",'CELKEM Q+'!L101/'CELKEM Q+'!H101-1),"-")</f>
        <v>5.7725922897958082E-2</v>
      </c>
      <c r="I101" s="118">
        <f>IFERROR(IF(OR('CELKEM Q+'!M101&lt;0,'CELKEM Q+'!I101&lt;0),"-",'CELKEM Q+'!M101/'CELKEM Q+'!I101-1),"-")</f>
        <v>0.1121379147394499</v>
      </c>
      <c r="J101" s="118">
        <f>IFERROR(IF(OR('CELKEM Q+'!N101&lt;0,'CELKEM Q+'!J101&lt;0),"-",'CELKEM Q+'!N101/'CELKEM Q+'!J101-1),"-")</f>
        <v>0.28300430770077512</v>
      </c>
      <c r="K101" s="118">
        <f>IFERROR(IF(OR('CELKEM Q+'!O101&lt;0,'CELKEM Q+'!K101&lt;0),"-",'CELKEM Q+'!O101/'CELKEM Q+'!K101-1),"-")</f>
        <v>0.18202496798526946</v>
      </c>
      <c r="L101" s="118">
        <f>IFERROR(IF(OR('CELKEM Q+'!P101&lt;0,'CELKEM Q+'!L101&lt;0),"-",'CELKEM Q+'!P101/'CELKEM Q+'!L101-1),"-")</f>
        <v>0.17104570029830346</v>
      </c>
      <c r="M101" s="118">
        <f>IFERROR(IF(OR('CELKEM Q+'!Q101&lt;0,'CELKEM Q+'!M101&lt;0),"-",'CELKEM Q+'!Q101/'CELKEM Q+'!M101-1),"-")</f>
        <v>0.14133144301789091</v>
      </c>
      <c r="N101" s="118">
        <f>IFERROR(IF(OR('CELKEM Q+'!R101&lt;0,'CELKEM Q+'!N101&lt;0),"-",'CELKEM Q+'!R101/'CELKEM Q+'!N101-1),"-")</f>
        <v>2.6575359372143392E-2</v>
      </c>
      <c r="O101" s="118">
        <f>IFERROR(IF(OR('CELKEM Q+'!S101&lt;0,'CELKEM Q+'!O101&lt;0),"-",'CELKEM Q+'!S101/'CELKEM Q+'!O101-1),"-")</f>
        <v>6.1797033172070082E-2</v>
      </c>
      <c r="P101" s="118">
        <f>IFERROR(IF(OR('CELKEM Q+'!T101&lt;0,'CELKEM Q+'!P101&lt;0),"-",'CELKEM Q+'!T101/'CELKEM Q+'!P101-1),"-")</f>
        <v>0.13254639040783367</v>
      </c>
      <c r="Q101" s="118">
        <f>IFERROR(IF(OR('CELKEM Q+'!U101&lt;0,'CELKEM Q+'!Q101&lt;0),"-",'CELKEM Q+'!U101/'CELKEM Q+'!Q101-1),"-")</f>
        <v>8.6573084523833055E-2</v>
      </c>
      <c r="R101" s="118">
        <f>IFERROR(IF(OR('CELKEM Q+'!V101&lt;0,'CELKEM Q+'!R101&lt;0),"-",'CELKEM Q+'!V101/'CELKEM Q+'!R101-1),"-")</f>
        <v>-2.4376506043392254E-2</v>
      </c>
      <c r="S101" s="118">
        <f>IFERROR(IF(OR('CELKEM Q+'!W101&lt;0,'CELKEM Q+'!S101&lt;0),"-",'CELKEM Q+'!W101/'CELKEM Q+'!S101-1),"-")</f>
        <v>4.7343038074048716E-2</v>
      </c>
      <c r="T101" s="118">
        <f>IFERROR(IF(OR('CELKEM Q+'!X101&lt;0,'CELKEM Q+'!T101&lt;0),"-",'CELKEM Q+'!X101/'CELKEM Q+'!T101-1),"-")</f>
        <v>5.5568442162575948E-2</v>
      </c>
    </row>
    <row r="102" spans="2:20" ht="11.8" customHeight="1" x14ac:dyDescent="0.3">
      <c r="B102" s="95"/>
      <c r="C102" s="95" t="s">
        <v>154</v>
      </c>
      <c r="D102" s="95"/>
      <c r="E102" s="95"/>
      <c r="F102" s="96" t="s">
        <v>14</v>
      </c>
      <c r="G102" s="119">
        <f>IFERROR(IF(OR('CELKEM Q+'!K102&lt;0,'CELKEM Q+'!G102&lt;0),"-",'CELKEM Q+'!K102/'CELKEM Q+'!G102-1),"-")</f>
        <v>8.2067442662776324E-2</v>
      </c>
      <c r="H102" s="119">
        <f>IFERROR(IF(OR('CELKEM Q+'!L102&lt;0,'CELKEM Q+'!H102&lt;0),"-",'CELKEM Q+'!L102/'CELKEM Q+'!H102-1),"-")</f>
        <v>0.26035580252428581</v>
      </c>
      <c r="I102" s="120">
        <f>IFERROR(IF(OR('CELKEM Q+'!M102&lt;0,'CELKEM Q+'!I102&lt;0),"-",'CELKEM Q+'!M102/'CELKEM Q+'!I102-1),"-")</f>
        <v>0.2168879188032693</v>
      </c>
      <c r="J102" s="120">
        <f>IFERROR(IF(OR('CELKEM Q+'!N102&lt;0,'CELKEM Q+'!J102&lt;0),"-",'CELKEM Q+'!N102/'CELKEM Q+'!J102-1),"-")</f>
        <v>0.33227218751815091</v>
      </c>
      <c r="K102" s="120">
        <f>IFERROR(IF(OR('CELKEM Q+'!O102&lt;0,'CELKEM Q+'!K102&lt;0),"-",'CELKEM Q+'!O102/'CELKEM Q+'!K102-1),"-")</f>
        <v>0.2141687438739055</v>
      </c>
      <c r="L102" s="120">
        <f>IFERROR(IF(OR('CELKEM Q+'!P102&lt;0,'CELKEM Q+'!L102&lt;0),"-",'CELKEM Q+'!P102/'CELKEM Q+'!L102-1),"-")</f>
        <v>9.9678883830693898E-2</v>
      </c>
      <c r="M102" s="120">
        <f>IFERROR(IF(OR('CELKEM Q+'!Q102&lt;0,'CELKEM Q+'!M102&lt;0),"-",'CELKEM Q+'!Q102/'CELKEM Q+'!M102-1),"-")</f>
        <v>0.11111459568753368</v>
      </c>
      <c r="N102" s="120">
        <f>IFERROR(IF(OR('CELKEM Q+'!R102&lt;0,'CELKEM Q+'!N102&lt;0),"-",'CELKEM Q+'!R102/'CELKEM Q+'!N102-1),"-")</f>
        <v>0.39203544265331614</v>
      </c>
      <c r="O102" s="120">
        <f>IFERROR(IF(OR('CELKEM Q+'!S102&lt;0,'CELKEM Q+'!O102&lt;0),"-",'CELKEM Q+'!S102/'CELKEM Q+'!O102-1),"-")</f>
        <v>0.11059770649761913</v>
      </c>
      <c r="P102" s="120">
        <f>IFERROR(IF(OR('CELKEM Q+'!T102&lt;0,'CELKEM Q+'!P102&lt;0),"-",'CELKEM Q+'!T102/'CELKEM Q+'!P102-1),"-")</f>
        <v>0.13593896909377445</v>
      </c>
      <c r="Q102" s="120">
        <f>IFERROR(IF(OR('CELKEM Q+'!U102&lt;0,'CELKEM Q+'!Q102&lt;0),"-",'CELKEM Q+'!U102/'CELKEM Q+'!Q102-1),"-")</f>
        <v>0.12175831461186104</v>
      </c>
      <c r="R102" s="120">
        <f>IFERROR(IF(OR('CELKEM Q+'!V102&lt;0,'CELKEM Q+'!R102&lt;0),"-",'CELKEM Q+'!V102/'CELKEM Q+'!R102-1),"-")</f>
        <v>7.4098788978373964E-2</v>
      </c>
      <c r="S102" s="120">
        <f>IFERROR(IF(OR('CELKEM Q+'!W102&lt;0,'CELKEM Q+'!S102&lt;0),"-",'CELKEM Q+'!W102/'CELKEM Q+'!S102-1),"-")</f>
        <v>0.11585883167183031</v>
      </c>
      <c r="T102" s="120">
        <f>IFERROR(IF(OR('CELKEM Q+'!X102&lt;0,'CELKEM Q+'!T102&lt;0),"-",'CELKEM Q+'!X102/'CELKEM Q+'!T102-1),"-")</f>
        <v>0.22645988625717584</v>
      </c>
    </row>
    <row r="103" spans="2:20" ht="11.8" customHeight="1" x14ac:dyDescent="0.3">
      <c r="B103" s="99"/>
      <c r="C103" s="99" t="s">
        <v>155</v>
      </c>
      <c r="D103" s="99"/>
      <c r="E103" s="99"/>
      <c r="F103" s="100" t="s">
        <v>14</v>
      </c>
      <c r="G103" s="121">
        <f>IFERROR(IF(OR('CELKEM Q+'!K103&lt;0,'CELKEM Q+'!G103&lt;0),"-",'CELKEM Q+'!K103/'CELKEM Q+'!G103-1),"-")</f>
        <v>-2.3221046648299382E-2</v>
      </c>
      <c r="H103" s="121">
        <f>IFERROR(IF(OR('CELKEM Q+'!L103&lt;0,'CELKEM Q+'!H103&lt;0),"-",'CELKEM Q+'!L103/'CELKEM Q+'!H103-1),"-")</f>
        <v>1.2378703074141573E-2</v>
      </c>
      <c r="I103" s="122">
        <f>IFERROR(IF(OR('CELKEM Q+'!M103&lt;0,'CELKEM Q+'!I103&lt;0),"-",'CELKEM Q+'!M103/'CELKEM Q+'!I103-1),"-")</f>
        <v>4.4552298538221624E-2</v>
      </c>
      <c r="J103" s="122">
        <f>IFERROR(IF(OR('CELKEM Q+'!N103&lt;0,'CELKEM Q+'!J103&lt;0),"-",'CELKEM Q+'!N103/'CELKEM Q+'!J103-1),"-")</f>
        <v>7.5329339764301562E-2</v>
      </c>
      <c r="K103" s="122">
        <f>IFERROR(IF(OR('CELKEM Q+'!O103&lt;0,'CELKEM Q+'!K103&lt;0),"-",'CELKEM Q+'!O103/'CELKEM Q+'!K103-1),"-")</f>
        <v>0.11957285460103528</v>
      </c>
      <c r="L103" s="122">
        <f>IFERROR(IF(OR('CELKEM Q+'!P103&lt;0,'CELKEM Q+'!L103&lt;0),"-",'CELKEM Q+'!P103/'CELKEM Q+'!L103-1),"-")</f>
        <v>0.10040585652650069</v>
      </c>
      <c r="M103" s="122">
        <f>IFERROR(IF(OR('CELKEM Q+'!Q103&lt;0,'CELKEM Q+'!M103&lt;0),"-",'CELKEM Q+'!Q103/'CELKEM Q+'!M103-1),"-")</f>
        <v>5.3631458664773923E-2</v>
      </c>
      <c r="N103" s="122">
        <f>IFERROR(IF(OR('CELKEM Q+'!R103&lt;0,'CELKEM Q+'!N103&lt;0),"-",'CELKEM Q+'!R103/'CELKEM Q+'!N103-1),"-")</f>
        <v>-1.267300450888087E-2</v>
      </c>
      <c r="O103" s="122">
        <f>IFERROR(IF(OR('CELKEM Q+'!S103&lt;0,'CELKEM Q+'!O103&lt;0),"-",'CELKEM Q+'!S103/'CELKEM Q+'!O103-1),"-")</f>
        <v>-2.7377928517597794E-2</v>
      </c>
      <c r="P103" s="122">
        <f>IFERROR(IF(OR('CELKEM Q+'!T103&lt;0,'CELKEM Q+'!P103&lt;0),"-",'CELKEM Q+'!T103/'CELKEM Q+'!P103-1),"-")</f>
        <v>-1.3282384251536605E-2</v>
      </c>
      <c r="Q103" s="122">
        <f>IFERROR(IF(OR('CELKEM Q+'!U103&lt;0,'CELKEM Q+'!Q103&lt;0),"-",'CELKEM Q+'!U103/'CELKEM Q+'!Q103-1),"-")</f>
        <v>1.3809549434775414E-2</v>
      </c>
      <c r="R103" s="122">
        <f>IFERROR(IF(OR('CELKEM Q+'!V103&lt;0,'CELKEM Q+'!R103&lt;0),"-",'CELKEM Q+'!V103/'CELKEM Q+'!R103-1),"-")</f>
        <v>3.2528642629739979E-2</v>
      </c>
      <c r="S103" s="122">
        <f>IFERROR(IF(OR('CELKEM Q+'!W103&lt;0,'CELKEM Q+'!S103&lt;0),"-",'CELKEM Q+'!W103/'CELKEM Q+'!S103-1),"-")</f>
        <v>3.766017806291333E-2</v>
      </c>
      <c r="T103" s="122">
        <f>IFERROR(IF(OR('CELKEM Q+'!X103&lt;0,'CELKEM Q+'!T103&lt;0),"-",'CELKEM Q+'!X103/'CELKEM Q+'!T103-1),"-")</f>
        <v>4.560142317454674E-2</v>
      </c>
    </row>
    <row r="104" spans="2:20" ht="11.8" customHeight="1" x14ac:dyDescent="0.3">
      <c r="B104" s="90"/>
      <c r="C104" s="90" t="s">
        <v>175</v>
      </c>
      <c r="D104" s="90"/>
      <c r="E104" s="90"/>
      <c r="F104" s="91" t="s">
        <v>14</v>
      </c>
      <c r="G104" s="117">
        <f>IFERROR(IF(OR('CELKEM Q+'!K104&lt;0,'CELKEM Q+'!G104&lt;0),"-",'CELKEM Q+'!K104/'CELKEM Q+'!G104-1),"-")</f>
        <v>5.8016307269458167E-2</v>
      </c>
      <c r="H104" s="117">
        <f>IFERROR(IF(OR('CELKEM Q+'!L104&lt;0,'CELKEM Q+'!H104&lt;0),"-",'CELKEM Q+'!L104/'CELKEM Q+'!H104-1),"-")</f>
        <v>5.6529271421951854E-2</v>
      </c>
      <c r="I104" s="118">
        <f>IFERROR(IF(OR('CELKEM Q+'!M104&lt;0,'CELKEM Q+'!I104&lt;0),"-",'CELKEM Q+'!M104/'CELKEM Q+'!I104-1),"-")</f>
        <v>0.13405195430789107</v>
      </c>
      <c r="J104" s="118">
        <f>IFERROR(IF(OR('CELKEM Q+'!N104&lt;0,'CELKEM Q+'!J104&lt;0),"-",'CELKEM Q+'!N104/'CELKEM Q+'!J104-1),"-")</f>
        <v>0.12112608379685752</v>
      </c>
      <c r="K104" s="118">
        <f>IFERROR(IF(OR('CELKEM Q+'!O104&lt;0,'CELKEM Q+'!K104&lt;0),"-",'CELKEM Q+'!O104/'CELKEM Q+'!K104-1),"-")</f>
        <v>0.13977543394231562</v>
      </c>
      <c r="L104" s="118">
        <f>IFERROR(IF(OR('CELKEM Q+'!P104&lt;0,'CELKEM Q+'!L104&lt;0),"-",'CELKEM Q+'!P104/'CELKEM Q+'!L104-1),"-")</f>
        <v>0.13706379408551705</v>
      </c>
      <c r="M104" s="118">
        <f>IFERROR(IF(OR('CELKEM Q+'!Q104&lt;0,'CELKEM Q+'!M104&lt;0),"-",'CELKEM Q+'!Q104/'CELKEM Q+'!M104-1),"-")</f>
        <v>0.12544621087128682</v>
      </c>
      <c r="N104" s="118">
        <f>IFERROR(IF(OR('CELKEM Q+'!R104&lt;0,'CELKEM Q+'!N104&lt;0),"-",'CELKEM Q+'!R104/'CELKEM Q+'!N104-1),"-")</f>
        <v>7.0124829799794952E-2</v>
      </c>
      <c r="O104" s="118">
        <f>IFERROR(IF(OR('CELKEM Q+'!S104&lt;0,'CELKEM Q+'!O104&lt;0),"-",'CELKEM Q+'!S104/'CELKEM Q+'!O104-1),"-")</f>
        <v>5.5981967698834678E-2</v>
      </c>
      <c r="P104" s="118">
        <f>IFERROR(IF(OR('CELKEM Q+'!T104&lt;0,'CELKEM Q+'!P104&lt;0),"-",'CELKEM Q+'!T104/'CELKEM Q+'!P104-1),"-")</f>
        <v>5.94453932424166E-2</v>
      </c>
      <c r="Q104" s="118">
        <f>IFERROR(IF(OR('CELKEM Q+'!U104&lt;0,'CELKEM Q+'!Q104&lt;0),"-",'CELKEM Q+'!U104/'CELKEM Q+'!Q104-1),"-")</f>
        <v>6.0544666662729396E-2</v>
      </c>
      <c r="R104" s="118">
        <f>IFERROR(IF(OR('CELKEM Q+'!V104&lt;0,'CELKEM Q+'!R104&lt;0),"-",'CELKEM Q+'!V104/'CELKEM Q+'!R104-1),"-")</f>
        <v>7.0765466682639167E-2</v>
      </c>
      <c r="S104" s="118">
        <f>IFERROR(IF(OR('CELKEM Q+'!W104&lt;0,'CELKEM Q+'!S104&lt;0),"-",'CELKEM Q+'!W104/'CELKEM Q+'!S104-1),"-")</f>
        <v>7.8109531390796016E-2</v>
      </c>
      <c r="T104" s="118">
        <f>IFERROR(IF(OR('CELKEM Q+'!X104&lt;0,'CELKEM Q+'!T104&lt;0),"-",'CELKEM Q+'!X104/'CELKEM Q+'!T104-1),"-")</f>
        <v>7.799882624276977E-2</v>
      </c>
    </row>
    <row r="105" spans="2:20" ht="11.8" customHeight="1" x14ac:dyDescent="0.3">
      <c r="B105" s="103"/>
      <c r="C105" s="103" t="s">
        <v>157</v>
      </c>
      <c r="D105" s="103"/>
      <c r="E105" s="103"/>
      <c r="F105" s="91" t="s">
        <v>14</v>
      </c>
      <c r="G105" s="117">
        <f>IFERROR(IF(OR('CELKEM Q+'!K105&lt;0,'CELKEM Q+'!G105&lt;0),"-",'CELKEM Q+'!K105/'CELKEM Q+'!G105-1),"-")</f>
        <v>-0.14564311741580049</v>
      </c>
      <c r="H105" s="117">
        <f>IFERROR(IF(OR('CELKEM Q+'!L105&lt;0,'CELKEM Q+'!H105&lt;0),"-",'CELKEM Q+'!L105/'CELKEM Q+'!H105-1),"-")</f>
        <v>0.26079187309302254</v>
      </c>
      <c r="I105" s="118">
        <f>IFERROR(IF(OR('CELKEM Q+'!M105&lt;0,'CELKEM Q+'!I105&lt;0),"-",'CELKEM Q+'!M105/'CELKEM Q+'!I105-1),"-")</f>
        <v>0.20474708954692455</v>
      </c>
      <c r="J105" s="118">
        <f>IFERROR(IF(OR('CELKEM Q+'!N105&lt;0,'CELKEM Q+'!J105&lt;0),"-",'CELKEM Q+'!N105/'CELKEM Q+'!J105-1),"-")</f>
        <v>6.263390504617683E-2</v>
      </c>
      <c r="K105" s="118">
        <f>IFERROR(IF(OR('CELKEM Q+'!O105&lt;0,'CELKEM Q+'!K105&lt;0),"-",'CELKEM Q+'!O105/'CELKEM Q+'!K105-1),"-")</f>
        <v>0.26346814767573701</v>
      </c>
      <c r="L105" s="118">
        <f>IFERROR(IF(OR('CELKEM Q+'!P105&lt;0,'CELKEM Q+'!L105&lt;0),"-",'CELKEM Q+'!P105/'CELKEM Q+'!L105-1),"-")</f>
        <v>3.1759895403345562E-2</v>
      </c>
      <c r="M105" s="118">
        <f>IFERROR(IF(OR('CELKEM Q+'!Q105&lt;0,'CELKEM Q+'!M105&lt;0),"-",'CELKEM Q+'!Q105/'CELKEM Q+'!M105-1),"-")</f>
        <v>0.19863641922465458</v>
      </c>
      <c r="N105" s="118">
        <f>IFERROR(IF(OR('CELKEM Q+'!R105&lt;0,'CELKEM Q+'!N105&lt;0),"-",'CELKEM Q+'!R105/'CELKEM Q+'!N105-1),"-")</f>
        <v>1.7972037464368817E-3</v>
      </c>
      <c r="O105" s="118">
        <f>IFERROR(IF(OR('CELKEM Q+'!S105&lt;0,'CELKEM Q+'!O105&lt;0),"-",'CELKEM Q+'!S105/'CELKEM Q+'!O105-1),"-")</f>
        <v>1.6918406763857474E-2</v>
      </c>
      <c r="P105" s="118">
        <f>IFERROR(IF(OR('CELKEM Q+'!T105&lt;0,'CELKEM Q+'!P105&lt;0),"-",'CELKEM Q+'!T105/'CELKEM Q+'!P105-1),"-")</f>
        <v>1.5163612823907435E-2</v>
      </c>
      <c r="Q105" s="118">
        <f>IFERROR(IF(OR('CELKEM Q+'!U105&lt;0,'CELKEM Q+'!Q105&lt;0),"-",'CELKEM Q+'!U105/'CELKEM Q+'!Q105-1),"-")</f>
        <v>6.4709433320579768E-2</v>
      </c>
      <c r="R105" s="118">
        <f>IFERROR(IF(OR('CELKEM Q+'!V105&lt;0,'CELKEM Q+'!R105&lt;0),"-",'CELKEM Q+'!V105/'CELKEM Q+'!R105-1),"-")</f>
        <v>0.2029491362521183</v>
      </c>
      <c r="S105" s="118">
        <f>IFERROR(IF(OR('CELKEM Q+'!W105&lt;0,'CELKEM Q+'!S105&lt;0),"-",'CELKEM Q+'!W105/'CELKEM Q+'!S105-1),"-")</f>
        <v>8.7536516636074646E-2</v>
      </c>
      <c r="T105" s="118">
        <f>IFERROR(IF(OR('CELKEM Q+'!X105&lt;0,'CELKEM Q+'!T105&lt;0),"-",'CELKEM Q+'!X105/'CELKEM Q+'!T105-1),"-")</f>
        <v>0.14772704207627729</v>
      </c>
    </row>
    <row r="106" spans="2:20" ht="11.8" customHeight="1" x14ac:dyDescent="0.3"/>
    <row r="107" spans="2:20" ht="11.8" customHeight="1" x14ac:dyDescent="0.3">
      <c r="B107" s="85"/>
      <c r="C107" s="85" t="s">
        <v>163</v>
      </c>
      <c r="D107" s="85"/>
      <c r="E107" s="86"/>
      <c r="F107" s="87"/>
      <c r="G107" s="87"/>
      <c r="H107" s="87"/>
      <c r="I107" s="104"/>
      <c r="J107" s="104"/>
      <c r="K107" s="104"/>
      <c r="L107" s="104"/>
      <c r="M107" s="104"/>
      <c r="N107" s="104"/>
      <c r="O107" s="104"/>
      <c r="P107" s="104"/>
      <c r="Q107" s="104"/>
      <c r="R107" s="104"/>
      <c r="S107" s="104"/>
      <c r="T107" s="104"/>
    </row>
    <row r="108" spans="2:20" ht="11.8" customHeight="1" x14ac:dyDescent="0.3">
      <c r="B108" s="90"/>
      <c r="C108" s="90" t="s">
        <v>158</v>
      </c>
      <c r="D108" s="90"/>
      <c r="E108" s="103"/>
      <c r="F108" s="105" t="s">
        <v>14</v>
      </c>
      <c r="G108" s="117">
        <f>IFERROR(IF(OR('CELKEM Q+'!K108&lt;0,'CELKEM Q+'!G108&lt;0),"-",'CELKEM Q+'!K108/'CELKEM Q+'!G108-1),"-")</f>
        <v>8.001833637233835E-3</v>
      </c>
      <c r="H108" s="117">
        <f>IFERROR(IF(OR('CELKEM Q+'!L108&lt;0,'CELKEM Q+'!H108&lt;0),"-",'CELKEM Q+'!L108/'CELKEM Q+'!H108-1),"-")</f>
        <v>0.18231120077276008</v>
      </c>
      <c r="I108" s="118">
        <f>IFERROR(IF(OR('CELKEM Q+'!M108&lt;0,'CELKEM Q+'!I108&lt;0),"-",'CELKEM Q+'!M108/'CELKEM Q+'!I108-1),"-")</f>
        <v>0.1224990047963288</v>
      </c>
      <c r="J108" s="118">
        <f>IFERROR(IF(OR('CELKEM Q+'!N108&lt;0,'CELKEM Q+'!J108&lt;0),"-",'CELKEM Q+'!N108/'CELKEM Q+'!J108-1),"-")</f>
        <v>3.6880503551907529E-2</v>
      </c>
      <c r="K108" s="118">
        <f>IFERROR(IF(OR('CELKEM Q+'!O108&lt;0,'CELKEM Q+'!K108&lt;0),"-",'CELKEM Q+'!O108/'CELKEM Q+'!K108-1),"-")</f>
        <v>0.67121985100390291</v>
      </c>
      <c r="L108" s="118">
        <f>IFERROR(IF(OR('CELKEM Q+'!P108&lt;0,'CELKEM Q+'!L108&lt;0),"-",'CELKEM Q+'!P108/'CELKEM Q+'!L108-1),"-")</f>
        <v>0.40157555002409406</v>
      </c>
      <c r="M108" s="118">
        <f>IFERROR(IF(OR('CELKEM Q+'!Q108&lt;0,'CELKEM Q+'!M108&lt;0),"-",'CELKEM Q+'!Q108/'CELKEM Q+'!M108-1),"-")</f>
        <v>0.26351405494736291</v>
      </c>
      <c r="N108" s="118">
        <f>IFERROR(IF(OR('CELKEM Q+'!R108&lt;0,'CELKEM Q+'!N108&lt;0),"-",'CELKEM Q+'!R108/'CELKEM Q+'!N108-1),"-")</f>
        <v>0.21856710483023245</v>
      </c>
      <c r="O108" s="118">
        <f>IFERROR(IF(OR('CELKEM Q+'!S108&lt;0,'CELKEM Q+'!O108&lt;0),"-",'CELKEM Q+'!S108/'CELKEM Q+'!O108-1),"-")</f>
        <v>0.12835508197222922</v>
      </c>
      <c r="P108" s="118">
        <f>IFERROR(IF(OR('CELKEM Q+'!T108&lt;0,'CELKEM Q+'!P108&lt;0),"-",'CELKEM Q+'!T108/'CELKEM Q+'!P108-1),"-")</f>
        <v>7.0004740747114935E-2</v>
      </c>
      <c r="Q108" s="118">
        <f>IFERROR(IF(OR('CELKEM Q+'!U108&lt;0,'CELKEM Q+'!Q108&lt;0),"-",'CELKEM Q+'!U108/'CELKEM Q+'!Q108-1),"-")</f>
        <v>0.12205933383503975</v>
      </c>
      <c r="R108" s="118">
        <f>IFERROR(IF(OR('CELKEM Q+'!V108&lt;0,'CELKEM Q+'!R108&lt;0),"-",'CELKEM Q+'!V108/'CELKEM Q+'!R108-1),"-")</f>
        <v>0.25163002709505733</v>
      </c>
      <c r="S108" s="118">
        <f>IFERROR(IF(OR('CELKEM Q+'!W108&lt;0,'CELKEM Q+'!S108&lt;0),"-",'CELKEM Q+'!W108/'CELKEM Q+'!S108-1),"-")</f>
        <v>1.1404089285844909E-2</v>
      </c>
      <c r="T108" s="118">
        <f>IFERROR(IF(OR('CELKEM Q+'!X108&lt;0,'CELKEM Q+'!T108&lt;0),"-",'CELKEM Q+'!X108/'CELKEM Q+'!T108-1),"-")</f>
        <v>6.5880135644128535E-2</v>
      </c>
    </row>
    <row r="109" spans="2:20" ht="11.8" customHeight="1" x14ac:dyDescent="0.3">
      <c r="B109" s="90"/>
      <c r="C109" s="90" t="s">
        <v>159</v>
      </c>
      <c r="D109" s="90"/>
      <c r="E109" s="103"/>
      <c r="F109" s="105" t="s">
        <v>14</v>
      </c>
      <c r="G109" s="117">
        <f>IFERROR(IF(OR('CELKEM Q+'!K109&lt;0,'CELKEM Q+'!G109&lt;0),"-",'CELKEM Q+'!K109/'CELKEM Q+'!G109-1),"-")</f>
        <v>-0.2746817255569185</v>
      </c>
      <c r="H109" s="117">
        <f>IFERROR(IF(OR('CELKEM Q+'!L109&lt;0,'CELKEM Q+'!H109&lt;0),"-",'CELKEM Q+'!L109/'CELKEM Q+'!H109-1),"-")</f>
        <v>0.27089057937068395</v>
      </c>
      <c r="I109" s="118">
        <f>IFERROR(IF(OR('CELKEM Q+'!M109&lt;0,'CELKEM Q+'!I109&lt;0),"-",'CELKEM Q+'!M109/'CELKEM Q+'!I109-1),"-")</f>
        <v>0.10648462952736426</v>
      </c>
      <c r="J109" s="118">
        <f>IFERROR(IF(OR('CELKEM Q+'!N109&lt;0,'CELKEM Q+'!J109&lt;0),"-",'CELKEM Q+'!N109/'CELKEM Q+'!J109-1),"-")</f>
        <v>8.6307390782482063E-2</v>
      </c>
      <c r="K109" s="118">
        <f>IFERROR(IF(OR('CELKEM Q+'!O109&lt;0,'CELKEM Q+'!K109&lt;0),"-",'CELKEM Q+'!O109/'CELKEM Q+'!K109-1),"-")</f>
        <v>0.33686731186351881</v>
      </c>
      <c r="L109" s="118">
        <f>IFERROR(IF(OR('CELKEM Q+'!P109&lt;0,'CELKEM Q+'!L109&lt;0),"-",'CELKEM Q+'!P109/'CELKEM Q+'!L109-1),"-")</f>
        <v>0.35761111205350815</v>
      </c>
      <c r="M109" s="118">
        <f>IFERROR(IF(OR('CELKEM Q+'!Q109&lt;0,'CELKEM Q+'!M109&lt;0),"-",'CELKEM Q+'!Q109/'CELKEM Q+'!M109-1),"-")</f>
        <v>-5.0446312425512674E-2</v>
      </c>
      <c r="N109" s="118">
        <f>IFERROR(IF(OR('CELKEM Q+'!R109&lt;0,'CELKEM Q+'!N109&lt;0),"-",'CELKEM Q+'!R109/'CELKEM Q+'!N109-1),"-")</f>
        <v>7.0972966538050297E-2</v>
      </c>
      <c r="O109" s="118">
        <f>IFERROR(IF(OR('CELKEM Q+'!S109&lt;0,'CELKEM Q+'!O109&lt;0),"-",'CELKEM Q+'!S109/'CELKEM Q+'!O109-1),"-")</f>
        <v>0.13577756874040148</v>
      </c>
      <c r="P109" s="118">
        <f>IFERROR(IF(OR('CELKEM Q+'!T109&lt;0,'CELKEM Q+'!P109&lt;0),"-",'CELKEM Q+'!T109/'CELKEM Q+'!P109-1),"-")</f>
        <v>-7.2030784609046217E-2</v>
      </c>
      <c r="Q109" s="118">
        <f>IFERROR(IF(OR('CELKEM Q+'!U109&lt;0,'CELKEM Q+'!Q109&lt;0),"-",'CELKEM Q+'!U109/'CELKEM Q+'!Q109-1),"-")</f>
        <v>0.49112006862801394</v>
      </c>
      <c r="R109" s="118">
        <f>IFERROR(IF(OR('CELKEM Q+'!V109&lt;0,'CELKEM Q+'!R109&lt;0),"-",'CELKEM Q+'!V109/'CELKEM Q+'!R109-1),"-")</f>
        <v>0.15731461662300572</v>
      </c>
      <c r="S109" s="118">
        <f>IFERROR(IF(OR('CELKEM Q+'!W109&lt;0,'CELKEM Q+'!S109&lt;0),"-",'CELKEM Q+'!W109/'CELKEM Q+'!S109-1),"-")</f>
        <v>0.15650160122843815</v>
      </c>
      <c r="T109" s="118">
        <f>IFERROR(IF(OR('CELKEM Q+'!X109&lt;0,'CELKEM Q+'!T109&lt;0),"-",'CELKEM Q+'!X109/'CELKEM Q+'!T109-1),"-")</f>
        <v>0.23039017497227898</v>
      </c>
    </row>
    <row r="110" spans="2:20" ht="11.8" customHeight="1" x14ac:dyDescent="0.3">
      <c r="B110" s="103"/>
      <c r="C110" s="103" t="s">
        <v>176</v>
      </c>
      <c r="D110" s="103"/>
      <c r="E110" s="103"/>
      <c r="F110" s="105" t="s">
        <v>14</v>
      </c>
      <c r="G110" s="117">
        <f>IFERROR(IF(OR('CELKEM Q+'!K110&lt;0,'CELKEM Q+'!G110&lt;0),"-",'CELKEM Q+'!K110/'CELKEM Q+'!G110-1),"-")</f>
        <v>-0.19367240665040242</v>
      </c>
      <c r="H110" s="117">
        <f>IFERROR(IF(OR('CELKEM Q+'!L110&lt;0,'CELKEM Q+'!H110&lt;0),"-",'CELKEM Q+'!L110/'CELKEM Q+'!H110-1),"-")</f>
        <v>0.33924994686250609</v>
      </c>
      <c r="I110" s="118">
        <f>IFERROR(IF(OR('CELKEM Q+'!M110&lt;0,'CELKEM Q+'!I110&lt;0),"-",'CELKEM Q+'!M110/'CELKEM Q+'!I110-1),"-")</f>
        <v>0.36852708500723641</v>
      </c>
      <c r="J110" s="118">
        <f>IFERROR(IF(OR('CELKEM Q+'!N110&lt;0,'CELKEM Q+'!J110&lt;0),"-",'CELKEM Q+'!N110/'CELKEM Q+'!J110-1),"-")</f>
        <v>3.9848396599897029E-2</v>
      </c>
      <c r="K110" s="118">
        <f>IFERROR(IF(OR('CELKEM Q+'!O110&lt;0,'CELKEM Q+'!K110&lt;0),"-",'CELKEM Q+'!O110/'CELKEM Q+'!K110-1),"-")</f>
        <v>0.4025581927246249</v>
      </c>
      <c r="L110" s="118">
        <f>IFERROR(IF(OR('CELKEM Q+'!P110&lt;0,'CELKEM Q+'!L110&lt;0),"-",'CELKEM Q+'!P110/'CELKEM Q+'!L110-1),"-")</f>
        <v>0.43116773228259353</v>
      </c>
      <c r="M110" s="118">
        <f>IFERROR(IF(OR('CELKEM Q+'!Q110&lt;0,'CELKEM Q+'!M110&lt;0),"-",'CELKEM Q+'!Q110/'CELKEM Q+'!M110-1),"-")</f>
        <v>-3.3297773381624873E-2</v>
      </c>
      <c r="N110" s="118">
        <f>IFERROR(IF(OR('CELKEM Q+'!R110&lt;0,'CELKEM Q+'!N110&lt;0),"-",'CELKEM Q+'!R110/'CELKEM Q+'!N110-1),"-")</f>
        <v>0.18582436625988374</v>
      </c>
      <c r="O110" s="118">
        <f>IFERROR(IF(OR('CELKEM Q+'!S110&lt;0,'CELKEM Q+'!O110&lt;0),"-",'CELKEM Q+'!S110/'CELKEM Q+'!O110-1),"-")</f>
        <v>0.16716395296058995</v>
      </c>
      <c r="P110" s="118">
        <f>IFERROR(IF(OR('CELKEM Q+'!T110&lt;0,'CELKEM Q+'!P110&lt;0),"-",'CELKEM Q+'!T110/'CELKEM Q+'!P110-1),"-")</f>
        <v>4.4429719396567036E-2</v>
      </c>
      <c r="Q110" s="118">
        <f>IFERROR(IF(OR('CELKEM Q+'!U110&lt;0,'CELKEM Q+'!Q110&lt;0),"-",'CELKEM Q+'!U110/'CELKEM Q+'!Q110-1),"-")</f>
        <v>0.50114256258283851</v>
      </c>
      <c r="R110" s="118">
        <f>IFERROR(IF(OR('CELKEM Q+'!V110&lt;0,'CELKEM Q+'!R110&lt;0),"-",'CELKEM Q+'!V110/'CELKEM Q+'!R110-1),"-")</f>
        <v>0.20823390083448001</v>
      </c>
      <c r="S110" s="118">
        <f>IFERROR(IF(OR('CELKEM Q+'!W110&lt;0,'CELKEM Q+'!S110&lt;0),"-",'CELKEM Q+'!W110/'CELKEM Q+'!S110-1),"-")</f>
        <v>0.10432111361768492</v>
      </c>
      <c r="T110" s="118">
        <f>IFERROR(IF(OR('CELKEM Q+'!X110&lt;0,'CELKEM Q+'!T110&lt;0),"-",'CELKEM Q+'!X110/'CELKEM Q+'!T110-1),"-")</f>
        <v>0.16106104208554251</v>
      </c>
    </row>
    <row r="111" spans="2:20" ht="11.8" customHeight="1" x14ac:dyDescent="0.3">
      <c r="B111" s="103"/>
      <c r="C111" s="103" t="s">
        <v>165</v>
      </c>
      <c r="D111" s="103"/>
      <c r="E111" s="103"/>
      <c r="F111" s="105" t="s">
        <v>14</v>
      </c>
      <c r="G111" s="117">
        <f>IFERROR(IF(OR('CELKEM Q+'!K111&lt;0,'CELKEM Q+'!G111&lt;0),"-",'CELKEM Q+'!K111/'CELKEM Q+'!G111-1),"-")</f>
        <v>-6.1410185568066655E-2</v>
      </c>
      <c r="H111" s="117">
        <f>IFERROR(IF(OR('CELKEM Q+'!L111&lt;0,'CELKEM Q+'!H111&lt;0),"-",'CELKEM Q+'!L111/'CELKEM Q+'!H111-1),"-")</f>
        <v>0.40403295166898334</v>
      </c>
      <c r="I111" s="118">
        <f>IFERROR(IF(OR('CELKEM Q+'!M111&lt;0,'CELKEM Q+'!I111&lt;0),"-",'CELKEM Q+'!M111/'CELKEM Q+'!I111-1),"-")</f>
        <v>0.2557907086820348</v>
      </c>
      <c r="J111" s="118">
        <f>IFERROR(IF(OR('CELKEM Q+'!N111&lt;0,'CELKEM Q+'!J111&lt;0),"-",'CELKEM Q+'!N111/'CELKEM Q+'!J111-1),"-")</f>
        <v>0.24768513160731831</v>
      </c>
      <c r="K111" s="118">
        <f>IFERROR(IF(OR('CELKEM Q+'!O111&lt;0,'CELKEM Q+'!K111&lt;0),"-",'CELKEM Q+'!O111/'CELKEM Q+'!K111-1),"-")</f>
        <v>0.14192894390564836</v>
      </c>
      <c r="L111" s="118">
        <f>IFERROR(IF(OR('CELKEM Q+'!P111&lt;0,'CELKEM Q+'!L111&lt;0),"-",'CELKEM Q+'!P111/'CELKEM Q+'!L111-1),"-")</f>
        <v>0.35792035612328843</v>
      </c>
      <c r="M111" s="118">
        <f>IFERROR(IF(OR('CELKEM Q+'!Q111&lt;0,'CELKEM Q+'!M111&lt;0),"-",'CELKEM Q+'!Q111/'CELKEM Q+'!M111-1),"-")</f>
        <v>8.6341810599757318E-2</v>
      </c>
      <c r="N111" s="118">
        <f>IFERROR(IF(OR('CELKEM Q+'!R111&lt;0,'CELKEM Q+'!N111&lt;0),"-",'CELKEM Q+'!R111/'CELKEM Q+'!N111-1),"-")</f>
        <v>0.14210255503992819</v>
      </c>
      <c r="O111" s="118">
        <f>IFERROR(IF(OR('CELKEM Q+'!S111&lt;0,'CELKEM Q+'!O111&lt;0),"-",'CELKEM Q+'!S111/'CELKEM Q+'!O111-1),"-")</f>
        <v>0.1840833007557432</v>
      </c>
      <c r="P111" s="118">
        <f>IFERROR(IF(OR('CELKEM Q+'!T111&lt;0,'CELKEM Q+'!P111&lt;0),"-",'CELKEM Q+'!T111/'CELKEM Q+'!P111-1),"-")</f>
        <v>-0.15031210648179494</v>
      </c>
      <c r="Q111" s="118">
        <f>IFERROR(IF(OR('CELKEM Q+'!U111&lt;0,'CELKEM Q+'!Q111&lt;0),"-",'CELKEM Q+'!U111/'CELKEM Q+'!Q111-1),"-")</f>
        <v>0.20028753291956636</v>
      </c>
      <c r="R111" s="118">
        <f>IFERROR(IF(OR('CELKEM Q+'!V111&lt;0,'CELKEM Q+'!R111&lt;0),"-",'CELKEM Q+'!V111/'CELKEM Q+'!R111-1),"-")</f>
        <v>-0.37419235155425845</v>
      </c>
      <c r="S111" s="118">
        <f>IFERROR(IF(OR('CELKEM Q+'!W111&lt;0,'CELKEM Q+'!S111&lt;0),"-",'CELKEM Q+'!W111/'CELKEM Q+'!S111-1),"-")</f>
        <v>-6.4605864793577439E-2</v>
      </c>
      <c r="T111" s="118">
        <f>IFERROR(IF(OR('CELKEM Q+'!X111&lt;0,'CELKEM Q+'!T111&lt;0),"-",'CELKEM Q+'!X111/'CELKEM Q+'!T111-1),"-")</f>
        <v>0.12697687135993996</v>
      </c>
    </row>
    <row r="112" spans="2:20" ht="11.8" customHeight="1" x14ac:dyDescent="0.3"/>
    <row r="113" spans="2:20" ht="11.8" customHeight="1" x14ac:dyDescent="0.3">
      <c r="B113" s="85"/>
      <c r="C113" s="85" t="s">
        <v>166</v>
      </c>
      <c r="D113" s="85"/>
      <c r="E113" s="86"/>
      <c r="F113" s="87"/>
      <c r="G113" s="87"/>
      <c r="H113" s="87"/>
      <c r="I113" s="104"/>
      <c r="J113" s="104"/>
      <c r="K113" s="104"/>
      <c r="L113" s="104"/>
      <c r="M113" s="104"/>
      <c r="N113" s="104"/>
      <c r="O113" s="104"/>
      <c r="P113" s="104"/>
      <c r="Q113" s="104"/>
      <c r="R113" s="104"/>
      <c r="S113" s="104"/>
      <c r="T113" s="104"/>
    </row>
    <row r="114" spans="2:20" ht="11.8" customHeight="1" x14ac:dyDescent="0.3">
      <c r="B114" s="90"/>
      <c r="C114" s="90" t="s">
        <v>167</v>
      </c>
      <c r="D114" s="90"/>
      <c r="E114" s="103"/>
      <c r="F114" s="105" t="s">
        <v>14</v>
      </c>
      <c r="G114" s="117">
        <f>IFERROR(IF(OR('CELKEM Q+'!K114&lt;0,'CELKEM Q+'!G114&lt;0),"-",'CELKEM Q+'!K114/'CELKEM Q+'!G114-1),"-")</f>
        <v>5.6097766707344787E-2</v>
      </c>
      <c r="H114" s="117">
        <f>IFERROR(IF(OR('CELKEM Q+'!L114&lt;0,'CELKEM Q+'!H114&lt;0),"-",'CELKEM Q+'!L114/'CELKEM Q+'!H114-1),"-")</f>
        <v>6.139185470093933E-2</v>
      </c>
      <c r="I114" s="118">
        <f>IFERROR(IF(OR('CELKEM Q+'!M114&lt;0,'CELKEM Q+'!I114&lt;0),"-",'CELKEM Q+'!M114/'CELKEM Q+'!I114-1),"-")</f>
        <v>0.10562193103809658</v>
      </c>
      <c r="J114" s="118">
        <f>IFERROR(IF(OR('CELKEM Q+'!N114&lt;0,'CELKEM Q+'!J114&lt;0),"-",'CELKEM Q+'!N114/'CELKEM Q+'!J114-1),"-")</f>
        <v>9.5974723008194207E-3</v>
      </c>
      <c r="K114" s="118">
        <f>IFERROR(IF(OR('CELKEM Q+'!O114&lt;0,'CELKEM Q+'!K114&lt;0),"-",'CELKEM Q+'!O114/'CELKEM Q+'!K114-1),"-")</f>
        <v>4.9827050403347117E-2</v>
      </c>
      <c r="L114" s="118">
        <f>IFERROR(IF(OR('CELKEM Q+'!P114&lt;0,'CELKEM Q+'!L114&lt;0),"-",'CELKEM Q+'!P114/'CELKEM Q+'!L114-1),"-")</f>
        <v>6.1856009436853432E-2</v>
      </c>
      <c r="M114" s="118">
        <f>IFERROR(IF(OR('CELKEM Q+'!Q114&lt;0,'CELKEM Q+'!M114&lt;0),"-",'CELKEM Q+'!Q114/'CELKEM Q+'!M114-1),"-")</f>
        <v>2.011309986800236E-2</v>
      </c>
      <c r="N114" s="118">
        <f>IFERROR(IF(OR('CELKEM Q+'!R114&lt;0,'CELKEM Q+'!N114&lt;0),"-",'CELKEM Q+'!R114/'CELKEM Q+'!N114-1),"-")</f>
        <v>0.12517213212773926</v>
      </c>
      <c r="O114" s="118">
        <f>IFERROR(IF(OR('CELKEM Q+'!S114&lt;0,'CELKEM Q+'!O114&lt;0),"-",'CELKEM Q+'!S114/'CELKEM Q+'!O114-1),"-")</f>
        <v>0.11015535928162157</v>
      </c>
      <c r="P114" s="118">
        <f>IFERROR(IF(OR('CELKEM Q+'!T114&lt;0,'CELKEM Q+'!P114&lt;0),"-",'CELKEM Q+'!T114/'CELKEM Q+'!P114-1),"-")</f>
        <v>0.10215760127656526</v>
      </c>
      <c r="Q114" s="118">
        <f>IFERROR(IF(OR('CELKEM Q+'!U114&lt;0,'CELKEM Q+'!Q114&lt;0),"-",'CELKEM Q+'!U114/'CELKEM Q+'!Q114-1),"-")</f>
        <v>8.6731214662246092E-2</v>
      </c>
      <c r="R114" s="118">
        <f>IFERROR(IF(OR('CELKEM Q+'!V114&lt;0,'CELKEM Q+'!R114&lt;0),"-",'CELKEM Q+'!V114/'CELKEM Q+'!R114-1),"-")</f>
        <v>7.1596590386238335E-2</v>
      </c>
      <c r="S114" s="118">
        <f>IFERROR(IF(OR('CELKEM Q+'!W114&lt;0,'CELKEM Q+'!S114&lt;0),"-",'CELKEM Q+'!W114/'CELKEM Q+'!S114-1),"-")</f>
        <v>6.2973655910395943E-2</v>
      </c>
      <c r="T114" s="118">
        <f>IFERROR(IF(OR('CELKEM Q+'!X114&lt;0,'CELKEM Q+'!T114&lt;0),"-",'CELKEM Q+'!X114/'CELKEM Q+'!T114-1),"-")</f>
        <v>4.2171149341270864E-2</v>
      </c>
    </row>
    <row r="115" spans="2:20" ht="11.8" customHeight="1" x14ac:dyDescent="0.3">
      <c r="B115" s="90"/>
      <c r="C115" s="90" t="s">
        <v>168</v>
      </c>
      <c r="D115" s="90"/>
      <c r="E115" s="103"/>
      <c r="F115" s="105" t="s">
        <v>14</v>
      </c>
      <c r="G115" s="117">
        <f>IFERROR(IF(OR('CELKEM Q+'!K115&lt;0,'CELKEM Q+'!G115&lt;0),"-",'CELKEM Q+'!K115/'CELKEM Q+'!G115-1),"-")</f>
        <v>0.38973726315003465</v>
      </c>
      <c r="H115" s="117">
        <f>IFERROR(IF(OR('CELKEM Q+'!L115&lt;0,'CELKEM Q+'!H115&lt;0),"-",'CELKEM Q+'!L115/'CELKEM Q+'!H115-1),"-")</f>
        <v>-6.9698666459378611E-2</v>
      </c>
      <c r="I115" s="118">
        <f>IFERROR(IF(OR('CELKEM Q+'!M115&lt;0,'CELKEM Q+'!I115&lt;0),"-",'CELKEM Q+'!M115/'CELKEM Q+'!I115-1),"-")</f>
        <v>1.4473201743258723E-2</v>
      </c>
      <c r="J115" s="118">
        <f>IFERROR(IF(OR('CELKEM Q+'!N115&lt;0,'CELKEM Q+'!J115&lt;0),"-",'CELKEM Q+'!N115/'CELKEM Q+'!J115-1),"-")</f>
        <v>-4.5499908819520929E-2</v>
      </c>
      <c r="K115" s="118">
        <f>IFERROR(IF(OR('CELKEM Q+'!O115&lt;0,'CELKEM Q+'!K115&lt;0),"-",'CELKEM Q+'!O115/'CELKEM Q+'!K115-1),"-")</f>
        <v>0.25010151431881078</v>
      </c>
      <c r="L115" s="118">
        <f>IFERROR(IF(OR('CELKEM Q+'!P115&lt;0,'CELKEM Q+'!L115&lt;0),"-",'CELKEM Q+'!P115/'CELKEM Q+'!L115-1),"-")</f>
        <v>3.2383675693465452E-2</v>
      </c>
      <c r="M115" s="118">
        <f>IFERROR(IF(OR('CELKEM Q+'!Q115&lt;0,'CELKEM Q+'!M115&lt;0),"-",'CELKEM Q+'!Q115/'CELKEM Q+'!M115-1),"-")</f>
        <v>0.33063993271917758</v>
      </c>
      <c r="N115" s="118">
        <f>IFERROR(IF(OR('CELKEM Q+'!R115&lt;0,'CELKEM Q+'!N115&lt;0),"-",'CELKEM Q+'!R115/'CELKEM Q+'!N115-1),"-")</f>
        <v>0.13781313152028862</v>
      </c>
      <c r="O115" s="118">
        <f>IFERROR(IF(OR('CELKEM Q+'!S115&lt;0,'CELKEM Q+'!O115&lt;0),"-",'CELKEM Q+'!S115/'CELKEM Q+'!O115-1),"-")</f>
        <v>-6.5351587955763124E-3</v>
      </c>
      <c r="P115" s="118">
        <f>IFERROR(IF(OR('CELKEM Q+'!T115&lt;0,'CELKEM Q+'!P115&lt;0),"-",'CELKEM Q+'!T115/'CELKEM Q+'!P115-1),"-")</f>
        <v>0.15306060050313386</v>
      </c>
      <c r="Q115" s="118">
        <f>IFERROR(IF(OR('CELKEM Q+'!U115&lt;0,'CELKEM Q+'!Q115&lt;0),"-",'CELKEM Q+'!U115/'CELKEM Q+'!Q115-1),"-")</f>
        <v>-0.2475057123552421</v>
      </c>
      <c r="R115" s="118">
        <f>IFERROR(IF(OR('CELKEM Q+'!V115&lt;0,'CELKEM Q+'!R115&lt;0),"-",'CELKEM Q+'!V115/'CELKEM Q+'!R115-1),"-")</f>
        <v>8.149504820673581E-2</v>
      </c>
      <c r="S115" s="118">
        <f>IFERROR(IF(OR('CELKEM Q+'!W115&lt;0,'CELKEM Q+'!S115&lt;0),"-",'CELKEM Q+'!W115/'CELKEM Q+'!S115-1),"-")</f>
        <v>-0.1254624392983722</v>
      </c>
      <c r="T115" s="118">
        <f>IFERROR(IF(OR('CELKEM Q+'!X115&lt;0,'CELKEM Q+'!T115&lt;0),"-",'CELKEM Q+'!X115/'CELKEM Q+'!T115-1),"-")</f>
        <v>-0.13370558597955062</v>
      </c>
    </row>
    <row r="116" spans="2:20" ht="11.8" customHeight="1" x14ac:dyDescent="0.3">
      <c r="B116" s="90"/>
      <c r="C116" s="90" t="s">
        <v>169</v>
      </c>
      <c r="D116" s="90"/>
      <c r="E116" s="103"/>
      <c r="F116" s="105" t="s">
        <v>14</v>
      </c>
      <c r="G116" s="117">
        <f>IFERROR(IF(OR('CELKEM Q+'!K116&lt;0,'CELKEM Q+'!G116&lt;0),"-",'CELKEM Q+'!K116/'CELKEM Q+'!G116-1),"-")</f>
        <v>2.1175752519415614E-2</v>
      </c>
      <c r="H116" s="117">
        <f>IFERROR(IF(OR('CELKEM Q+'!L116&lt;0,'CELKEM Q+'!H116&lt;0),"-",'CELKEM Q+'!L116/'CELKEM Q+'!H116-1),"-")</f>
        <v>0.13386234706312905</v>
      </c>
      <c r="I116" s="118">
        <f>IFERROR(IF(OR('CELKEM Q+'!M116&lt;0,'CELKEM Q+'!I116&lt;0),"-",'CELKEM Q+'!M116/'CELKEM Q+'!I116-1),"-")</f>
        <v>1.8999937701533964E-2</v>
      </c>
      <c r="J116" s="118">
        <f>IFERROR(IF(OR('CELKEM Q+'!N116&lt;0,'CELKEM Q+'!J116&lt;0),"-",'CELKEM Q+'!N116/'CELKEM Q+'!J116-1),"-")</f>
        <v>0.15506850312249632</v>
      </c>
      <c r="K116" s="118">
        <f>IFERROR(IF(OR('CELKEM Q+'!O116&lt;0,'CELKEM Q+'!K116&lt;0),"-",'CELKEM Q+'!O116/'CELKEM Q+'!K116-1),"-")</f>
        <v>3.7813249510369351E-2</v>
      </c>
      <c r="L116" s="118">
        <f>IFERROR(IF(OR('CELKEM Q+'!P116&lt;0,'CELKEM Q+'!L116&lt;0),"-",'CELKEM Q+'!P116/'CELKEM Q+'!L116-1),"-")</f>
        <v>-8.3693849938236808E-2</v>
      </c>
      <c r="M116" s="118">
        <f>IFERROR(IF(OR('CELKEM Q+'!Q116&lt;0,'CELKEM Q+'!M116&lt;0),"-",'CELKEM Q+'!Q116/'CELKEM Q+'!M116-1),"-")</f>
        <v>-0.1783739012694221</v>
      </c>
      <c r="N116" s="118">
        <f>IFERROR(IF(OR('CELKEM Q+'!R116&lt;0,'CELKEM Q+'!N116&lt;0),"-",'CELKEM Q+'!R116/'CELKEM Q+'!N116-1),"-")</f>
        <v>-2.0821907254282124E-2</v>
      </c>
      <c r="O116" s="118">
        <f>IFERROR(IF(OR('CELKEM Q+'!S116&lt;0,'CELKEM Q+'!O116&lt;0),"-",'CELKEM Q+'!S116/'CELKEM Q+'!O116-1),"-")</f>
        <v>2.3484340043951502E-2</v>
      </c>
      <c r="P116" s="118">
        <f>IFERROR(IF(OR('CELKEM Q+'!T116&lt;0,'CELKEM Q+'!P116&lt;0),"-",'CELKEM Q+'!T116/'CELKEM Q+'!P116-1),"-")</f>
        <v>2.8201061613634337E-2</v>
      </c>
      <c r="Q116" s="118">
        <f>IFERROR(IF(OR('CELKEM Q+'!U116&lt;0,'CELKEM Q+'!Q116&lt;0),"-",'CELKEM Q+'!U116/'CELKEM Q+'!Q116-1),"-")</f>
        <v>0.13665980318670368</v>
      </c>
      <c r="R116" s="118">
        <f>IFERROR(IF(OR('CELKEM Q+'!V116&lt;0,'CELKEM Q+'!R116&lt;0),"-",'CELKEM Q+'!V116/'CELKEM Q+'!R116-1),"-")</f>
        <v>-3.1885712581273373E-2</v>
      </c>
      <c r="S116" s="118">
        <f>IFERROR(IF(OR('CELKEM Q+'!W116&lt;0,'CELKEM Q+'!S116&lt;0),"-",'CELKEM Q+'!W116/'CELKEM Q+'!S116-1),"-")</f>
        <v>5.4566226750505153E-2</v>
      </c>
      <c r="T116" s="118">
        <f>IFERROR(IF(OR('CELKEM Q+'!X116&lt;0,'CELKEM Q+'!T116&lt;0),"-",'CELKEM Q+'!X116/'CELKEM Q+'!T116-1),"-")</f>
        <v>-2.3284117300633733E-2</v>
      </c>
    </row>
    <row r="117" spans="2:20" ht="11.8" customHeight="1" x14ac:dyDescent="0.3">
      <c r="B117" s="90"/>
      <c r="C117" s="90" t="s">
        <v>177</v>
      </c>
      <c r="D117" s="90"/>
      <c r="E117" s="103"/>
      <c r="F117" s="105" t="s">
        <v>14</v>
      </c>
      <c r="G117" s="117">
        <f>IFERROR(IF(OR('CELKEM Q+'!K117&lt;0,'CELKEM Q+'!G117&lt;0),"-",'CELKEM Q+'!K117/'CELKEM Q+'!G117-1),"-")</f>
        <v>-0.12533242075643036</v>
      </c>
      <c r="H117" s="117">
        <f>IFERROR(IF(OR('CELKEM Q+'!L117&lt;0,'CELKEM Q+'!H117&lt;0),"-",'CELKEM Q+'!L117/'CELKEM Q+'!H117-1),"-")</f>
        <v>0.2453757366334961</v>
      </c>
      <c r="I117" s="118">
        <f>IFERROR(IF(OR('CELKEM Q+'!M117&lt;0,'CELKEM Q+'!I117&lt;0),"-",'CELKEM Q+'!M117/'CELKEM Q+'!I117-1),"-")</f>
        <v>0.15336215451623092</v>
      </c>
      <c r="J117" s="118">
        <f>IFERROR(IF(OR('CELKEM Q+'!N117&lt;0,'CELKEM Q+'!J117&lt;0),"-",'CELKEM Q+'!N117/'CELKEM Q+'!J117-1),"-")</f>
        <v>-1.1806089770513783E-2</v>
      </c>
      <c r="K117" s="118">
        <f>IFERROR(IF(OR('CELKEM Q+'!O117&lt;0,'CELKEM Q+'!K117&lt;0),"-",'CELKEM Q+'!O117/'CELKEM Q+'!K117-1),"-")</f>
        <v>0.12852695783337764</v>
      </c>
      <c r="L117" s="118">
        <f>IFERROR(IF(OR('CELKEM Q+'!P117&lt;0,'CELKEM Q+'!L117&lt;0),"-",'CELKEM Q+'!P117/'CELKEM Q+'!L117-1),"-")</f>
        <v>-6.238240256176053E-2</v>
      </c>
      <c r="M117" s="118">
        <f>IFERROR(IF(OR('CELKEM Q+'!Q117&lt;0,'CELKEM Q+'!M117&lt;0),"-",'CELKEM Q+'!Q117/'CELKEM Q+'!M117-1),"-")</f>
        <v>0.13762398547176979</v>
      </c>
      <c r="N117" s="118">
        <f>IFERROR(IF(OR('CELKEM Q+'!R117&lt;0,'CELKEM Q+'!N117&lt;0),"-",'CELKEM Q+'!R117/'CELKEM Q+'!N117-1),"-")</f>
        <v>1.4655943088155654E-2</v>
      </c>
      <c r="O117" s="118">
        <f>IFERROR(IF(OR('CELKEM Q+'!S117&lt;0,'CELKEM Q+'!O117&lt;0),"-",'CELKEM Q+'!S117/'CELKEM Q+'!O117-1),"-")</f>
        <v>4.5543214142716115E-2</v>
      </c>
      <c r="P117" s="118">
        <f>IFERROR(IF(OR('CELKEM Q+'!T117&lt;0,'CELKEM Q+'!P117&lt;0),"-",'CELKEM Q+'!T117/'CELKEM Q+'!P117-1),"-")</f>
        <v>2.8828913785902799E-2</v>
      </c>
      <c r="Q117" s="118">
        <f>IFERROR(IF(OR('CELKEM Q+'!U117&lt;0,'CELKEM Q+'!Q117&lt;0),"-",'CELKEM Q+'!U117/'CELKEM Q+'!Q117-1),"-")</f>
        <v>5.0206553996440917E-2</v>
      </c>
      <c r="R117" s="118">
        <f>IFERROR(IF(OR('CELKEM Q+'!V117&lt;0,'CELKEM Q+'!R117&lt;0),"-",'CELKEM Q+'!V117/'CELKEM Q+'!R117-1),"-")</f>
        <v>0.16505158945357246</v>
      </c>
      <c r="S117" s="118">
        <f>IFERROR(IF(OR('CELKEM Q+'!W117&lt;0,'CELKEM Q+'!S117&lt;0),"-",'CELKEM Q+'!W117/'CELKEM Q+'!S117-1),"-")</f>
        <v>4.8066158485786215E-2</v>
      </c>
      <c r="T117" s="118">
        <f>IFERROR(IF(OR('CELKEM Q+'!X117&lt;0,'CELKEM Q+'!T117&lt;0),"-",'CELKEM Q+'!X117/'CELKEM Q+'!T117-1),"-")</f>
        <v>9.7671652542005161E-2</v>
      </c>
    </row>
    <row r="118" spans="2:20" ht="11.8" customHeight="1" x14ac:dyDescent="0.3">
      <c r="B118" s="90"/>
      <c r="C118" s="90" t="s">
        <v>178</v>
      </c>
      <c r="D118" s="90"/>
      <c r="E118" s="103"/>
      <c r="F118" s="105" t="s">
        <v>14</v>
      </c>
      <c r="G118" s="117">
        <f>IFERROR(IF(OR('CELKEM Q+'!K118&lt;0,'CELKEM Q+'!G118&lt;0),"-",'CELKEM Q+'!K118/'CELKEM Q+'!G118-1),"-")</f>
        <v>-0.15375683861409895</v>
      </c>
      <c r="H118" s="117">
        <f>IFERROR(IF(OR('CELKEM Q+'!L118&lt;0,'CELKEM Q+'!H118&lt;0),"-",'CELKEM Q+'!L118/'CELKEM Q+'!H118-1),"-")</f>
        <v>0.35226628822281958</v>
      </c>
      <c r="I118" s="118">
        <f>IFERROR(IF(OR('CELKEM Q+'!M118&lt;0,'CELKEM Q+'!I118&lt;0),"-",'CELKEM Q+'!M118/'CELKEM Q+'!I118-1),"-")</f>
        <v>6.0720921008830864E-2</v>
      </c>
      <c r="J118" s="118">
        <f>IFERROR(IF(OR('CELKEM Q+'!N118&lt;0,'CELKEM Q+'!J118&lt;0),"-",'CELKEM Q+'!N118/'CELKEM Q+'!J118-1),"-")</f>
        <v>0.1190316964661855</v>
      </c>
      <c r="K118" s="118">
        <f>IFERROR(IF(OR('CELKEM Q+'!O118&lt;0,'CELKEM Q+'!K118&lt;0),"-",'CELKEM Q+'!O118/'CELKEM Q+'!K118-1),"-")</f>
        <v>0.1437469226912691</v>
      </c>
      <c r="L118" s="118">
        <f>IFERROR(IF(OR('CELKEM Q+'!P118&lt;0,'CELKEM Q+'!L118&lt;0),"-",'CELKEM Q+'!P118/'CELKEM Q+'!L118-1),"-")</f>
        <v>-0.19049715667470846</v>
      </c>
      <c r="M118" s="118">
        <f>IFERROR(IF(OR('CELKEM Q+'!Q118&lt;0,'CELKEM Q+'!M118&lt;0),"-",'CELKEM Q+'!Q118/'CELKEM Q+'!M118-1),"-")</f>
        <v>-9.0699062542102138E-2</v>
      </c>
      <c r="N118" s="118">
        <f>IFERROR(IF(OR('CELKEM Q+'!R118&lt;0,'CELKEM Q+'!N118&lt;0),"-",'CELKEM Q+'!R118/'CELKEM Q+'!N118-1),"-")</f>
        <v>-0.1216527139702468</v>
      </c>
      <c r="O118" s="118">
        <f>IFERROR(IF(OR('CELKEM Q+'!S118&lt;0,'CELKEM Q+'!O118&lt;0),"-",'CELKEM Q+'!S118/'CELKEM Q+'!O118-1),"-")</f>
        <v>-3.460030790291857E-2</v>
      </c>
      <c r="P118" s="118">
        <f>IFERROR(IF(OR('CELKEM Q+'!T118&lt;0,'CELKEM Q+'!P118&lt;0),"-",'CELKEM Q+'!T118/'CELKEM Q+'!P118-1),"-")</f>
        <v>-3.0462877618980033E-2</v>
      </c>
      <c r="Q118" s="118">
        <f>IFERROR(IF(OR('CELKEM Q+'!U118&lt;0,'CELKEM Q+'!Q118&lt;0),"-",'CELKEM Q+'!U118/'CELKEM Q+'!Q118-1),"-")</f>
        <v>0.11367314519629224</v>
      </c>
      <c r="R118" s="118">
        <f>IFERROR(IF(OR('CELKEM Q+'!V118&lt;0,'CELKEM Q+'!R118&lt;0),"-",'CELKEM Q+'!V118/'CELKEM Q+'!R118-1),"-")</f>
        <v>6.8357797090477623E-2</v>
      </c>
      <c r="S118" s="118">
        <f>IFERROR(IF(OR('CELKEM Q+'!W118&lt;0,'CELKEM Q+'!S118&lt;0),"-",'CELKEM Q+'!W118/'CELKEM Q+'!S118-1),"-")</f>
        <v>3.9864825071150189E-2</v>
      </c>
      <c r="T118" s="118">
        <f>IFERROR(IF(OR('CELKEM Q+'!X118&lt;0,'CELKEM Q+'!T118&lt;0),"-",'CELKEM Q+'!X118/'CELKEM Q+'!T118-1),"-")</f>
        <v>2.5690639642809154E-2</v>
      </c>
    </row>
    <row r="119" spans="2:20" ht="11.8" customHeight="1" x14ac:dyDescent="0.3">
      <c r="B119" s="90"/>
      <c r="C119" s="90" t="s">
        <v>179</v>
      </c>
      <c r="D119" s="90"/>
      <c r="E119" s="103"/>
      <c r="F119" s="105" t="s">
        <v>14</v>
      </c>
      <c r="G119" s="117">
        <f>IFERROR(IF(OR('CELKEM Q+'!K119&lt;0,'CELKEM Q+'!G119&lt;0),"-",'CELKEM Q+'!K119/'CELKEM Q+'!G119-1),"-")</f>
        <v>-8.9225934723113354E-2</v>
      </c>
      <c r="H119" s="117">
        <f>IFERROR(IF(OR('CELKEM Q+'!L119&lt;0,'CELKEM Q+'!H119&lt;0),"-",'CELKEM Q+'!L119/'CELKEM Q+'!H119-1),"-")</f>
        <v>0.21181544453029977</v>
      </c>
      <c r="I119" s="118">
        <f>IFERROR(IF(OR('CELKEM Q+'!M119&lt;0,'CELKEM Q+'!I119&lt;0),"-",'CELKEM Q+'!M119/'CELKEM Q+'!I119-1),"-")</f>
        <v>2.2490777187651467E-2</v>
      </c>
      <c r="J119" s="118">
        <f>IFERROR(IF(OR('CELKEM Q+'!N119&lt;0,'CELKEM Q+'!J119&lt;0),"-",'CELKEM Q+'!N119/'CELKEM Q+'!J119-1),"-")</f>
        <v>0.13911316070547697</v>
      </c>
      <c r="K119" s="118">
        <f>IFERROR(IF(OR('CELKEM Q+'!O119&lt;0,'CELKEM Q+'!K119&lt;0),"-",'CELKEM Q+'!O119/'CELKEM Q+'!K119-1),"-")</f>
        <v>9.488909966543746E-2</v>
      </c>
      <c r="L119" s="118">
        <f>IFERROR(IF(OR('CELKEM Q+'!P119&lt;0,'CELKEM Q+'!L119&lt;0),"-",'CELKEM Q+'!P119/'CELKEM Q+'!L119-1),"-")</f>
        <v>-0.12680036309295406</v>
      </c>
      <c r="M119" s="118">
        <f>IFERROR(IF(OR('CELKEM Q+'!Q119&lt;0,'CELKEM Q+'!M119&lt;0),"-",'CELKEM Q+'!Q119/'CELKEM Q+'!M119-1),"-")</f>
        <v>-3.8677012764861129E-2</v>
      </c>
      <c r="N119" s="118">
        <f>IFERROR(IF(OR('CELKEM Q+'!R119&lt;0,'CELKEM Q+'!N119&lt;0),"-",'CELKEM Q+'!R119/'CELKEM Q+'!N119-1),"-")</f>
        <v>-0.10502580758075797</v>
      </c>
      <c r="O119" s="118">
        <f>IFERROR(IF(OR('CELKEM Q+'!S119&lt;0,'CELKEM Q+'!O119&lt;0),"-",'CELKEM Q+'!S119/'CELKEM Q+'!O119-1),"-")</f>
        <v>-2.665042653456573E-2</v>
      </c>
      <c r="P119" s="118">
        <f>IFERROR(IF(OR('CELKEM Q+'!T119&lt;0,'CELKEM Q+'!P119&lt;0),"-",'CELKEM Q+'!T119/'CELKEM Q+'!P119-1),"-")</f>
        <v>7.4791450344724453E-4</v>
      </c>
      <c r="Q119" s="118">
        <f>IFERROR(IF(OR('CELKEM Q+'!U119&lt;0,'CELKEM Q+'!Q119&lt;0),"-",'CELKEM Q+'!U119/'CELKEM Q+'!Q119-1),"-")</f>
        <v>6.8771005750656311E-2</v>
      </c>
      <c r="R119" s="118">
        <f>IFERROR(IF(OR('CELKEM Q+'!V119&lt;0,'CELKEM Q+'!R119&lt;0),"-",'CELKEM Q+'!V119/'CELKEM Q+'!R119-1),"-")</f>
        <v>-4.0862835293252742E-3</v>
      </c>
      <c r="S119" s="118">
        <f>IFERROR(IF(OR('CELKEM Q+'!W119&lt;0,'CELKEM Q+'!S119&lt;0),"-",'CELKEM Q+'!W119/'CELKEM Q+'!S119-1),"-")</f>
        <v>2.589869480945417E-3</v>
      </c>
      <c r="T119" s="118">
        <f>IFERROR(IF(OR('CELKEM Q+'!X119&lt;0,'CELKEM Q+'!T119&lt;0),"-",'CELKEM Q+'!X119/'CELKEM Q+'!T119-1),"-")</f>
        <v>1.8638256292962119E-3</v>
      </c>
    </row>
    <row r="120" spans="2:20" ht="11.8" customHeight="1" x14ac:dyDescent="0.3"/>
  </sheetData>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F0EB5-1624-4EB7-8486-14C009023BDD}">
  <sheetPr codeName="List13">
    <tabColor theme="5" tint="0.39997558519241921"/>
    <outlinePr summaryBelow="0" summaryRight="0"/>
  </sheetPr>
  <dimension ref="B2:X154"/>
  <sheetViews>
    <sheetView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3" width="15.77734375" style="1" hidden="1" customWidth="1" outlineLevel="1"/>
    <col min="14" max="15" width="15.77734375" style="66" hidden="1" customWidth="1" outlineLevel="1"/>
    <col min="16" max="16" width="15.77734375" style="1" hidden="1" customWidth="1" outlineLevel="1"/>
    <col min="17" max="17" width="15.77734375" style="1" customWidth="1"/>
    <col min="18" max="24" width="15.77734375" style="66" customWidth="1"/>
    <col min="25" max="16384" width="10.77734375" style="1"/>
  </cols>
  <sheetData>
    <row r="2" spans="2:24" ht="20.149999999999999" customHeight="1" x14ac:dyDescent="0.3">
      <c r="N2" s="1"/>
      <c r="O2" s="1"/>
      <c r="R2" s="1"/>
      <c r="S2" s="1"/>
      <c r="T2" s="1"/>
      <c r="U2" s="1"/>
      <c r="V2" s="1"/>
      <c r="W2" s="1"/>
      <c r="X2" s="123" t="s">
        <v>27</v>
      </c>
    </row>
    <row r="3" spans="2:24" ht="20.149999999999999" customHeight="1" x14ac:dyDescent="0.3">
      <c r="N3" s="1"/>
      <c r="O3" s="1"/>
      <c r="R3" s="1"/>
      <c r="S3" s="1"/>
      <c r="T3" s="1"/>
      <c r="U3" s="1"/>
      <c r="V3" s="1"/>
      <c r="W3" s="1"/>
      <c r="X3" s="123" t="s">
        <v>1</v>
      </c>
    </row>
    <row r="5" spans="2:24" ht="29.95" customHeight="1" x14ac:dyDescent="0.3">
      <c r="B5" s="67"/>
      <c r="C5" s="67" t="s">
        <v>160</v>
      </c>
      <c r="D5" s="67"/>
      <c r="E5" s="68"/>
      <c r="F5" s="69" t="s">
        <v>122</v>
      </c>
      <c r="G5" s="70" t="s">
        <v>123</v>
      </c>
      <c r="H5" s="70" t="s">
        <v>124</v>
      </c>
      <c r="I5" s="70" t="s">
        <v>125</v>
      </c>
      <c r="J5" s="70" t="s">
        <v>126</v>
      </c>
      <c r="K5" s="70" t="s">
        <v>127</v>
      </c>
      <c r="L5" s="70" t="s">
        <v>128</v>
      </c>
      <c r="M5" s="70" t="s">
        <v>129</v>
      </c>
      <c r="N5" s="71" t="s">
        <v>130</v>
      </c>
      <c r="O5" s="71" t="s">
        <v>131</v>
      </c>
      <c r="P5" s="70" t="s">
        <v>132</v>
      </c>
      <c r="Q5" s="70" t="s">
        <v>133</v>
      </c>
      <c r="R5" s="71" t="s">
        <v>134</v>
      </c>
      <c r="S5" s="71" t="s">
        <v>135</v>
      </c>
      <c r="T5" s="71" t="s">
        <v>136</v>
      </c>
      <c r="U5" s="71" t="s">
        <v>137</v>
      </c>
      <c r="V5" s="71" t="s">
        <v>138</v>
      </c>
      <c r="W5" s="71" t="s">
        <v>139</v>
      </c>
      <c r="X5" s="71" t="s">
        <v>140</v>
      </c>
    </row>
    <row r="6" spans="2:24" ht="11.8" customHeight="1" collapsed="1" x14ac:dyDescent="0.3">
      <c r="B6" s="72"/>
      <c r="C6" s="72" t="s">
        <v>141</v>
      </c>
      <c r="D6" s="72"/>
      <c r="E6" s="73"/>
      <c r="F6" s="74" t="s">
        <v>142</v>
      </c>
      <c r="G6" s="75">
        <f t="shared" ref="G6:X7" si="0">G8+G10</f>
        <v>12445008291</v>
      </c>
      <c r="H6" s="75">
        <f t="shared" si="0"/>
        <v>12689473042</v>
      </c>
      <c r="I6" s="75">
        <f t="shared" si="0"/>
        <v>11755533912</v>
      </c>
      <c r="J6" s="76">
        <f t="shared" si="0"/>
        <v>12196726681</v>
      </c>
      <c r="K6" s="75">
        <f t="shared" si="0"/>
        <v>12741959494</v>
      </c>
      <c r="L6" s="75">
        <f t="shared" si="0"/>
        <v>13130030310</v>
      </c>
      <c r="M6" s="75">
        <f t="shared" si="0"/>
        <v>11436468524</v>
      </c>
      <c r="N6" s="76">
        <f t="shared" si="0"/>
        <v>11538972496</v>
      </c>
      <c r="O6" s="75">
        <f t="shared" si="0"/>
        <v>13368649170</v>
      </c>
      <c r="P6" s="75">
        <f t="shared" si="0"/>
        <v>12842886655</v>
      </c>
      <c r="Q6" s="75">
        <f t="shared" si="0"/>
        <v>12811789581</v>
      </c>
      <c r="R6" s="76">
        <f t="shared" si="0"/>
        <v>12524780347</v>
      </c>
      <c r="S6" s="76">
        <f t="shared" si="0"/>
        <v>13525153748</v>
      </c>
      <c r="T6" s="75">
        <f t="shared" si="0"/>
        <v>12472910703</v>
      </c>
      <c r="U6" s="75">
        <f t="shared" si="0"/>
        <v>12563646239</v>
      </c>
      <c r="V6" s="76">
        <f t="shared" si="0"/>
        <v>15576181004</v>
      </c>
      <c r="W6" s="76">
        <f t="shared" si="0"/>
        <v>14610872904</v>
      </c>
      <c r="X6" s="75">
        <f t="shared" si="0"/>
        <v>14358572428</v>
      </c>
    </row>
    <row r="7" spans="2:24" ht="11.8" hidden="1" customHeight="1" outlineLevel="2" x14ac:dyDescent="0.3">
      <c r="B7" s="72"/>
      <c r="C7" s="72"/>
      <c r="D7" s="77" t="s">
        <v>143</v>
      </c>
      <c r="E7" s="73" t="s">
        <v>144</v>
      </c>
      <c r="F7" s="74" t="s">
        <v>142</v>
      </c>
      <c r="G7" s="75">
        <f t="shared" si="0"/>
        <v>11904217395</v>
      </c>
      <c r="H7" s="75">
        <f t="shared" si="0"/>
        <v>12194631579</v>
      </c>
      <c r="I7" s="75">
        <f t="shared" si="0"/>
        <v>11248426531</v>
      </c>
      <c r="J7" s="76">
        <f t="shared" si="0"/>
        <v>11696886193</v>
      </c>
      <c r="K7" s="75">
        <f t="shared" si="0"/>
        <v>12182726094</v>
      </c>
      <c r="L7" s="75">
        <f t="shared" si="0"/>
        <v>12617762194</v>
      </c>
      <c r="M7" s="75">
        <f t="shared" si="0"/>
        <v>10866718011</v>
      </c>
      <c r="N7" s="76">
        <f t="shared" si="0"/>
        <v>10979495540</v>
      </c>
      <c r="O7" s="75">
        <f t="shared" si="0"/>
        <v>12749394190</v>
      </c>
      <c r="P7" s="75">
        <f t="shared" si="0"/>
        <v>12153129107</v>
      </c>
      <c r="Q7" s="75">
        <f t="shared" si="0"/>
        <v>12209641709</v>
      </c>
      <c r="R7" s="76">
        <f t="shared" si="0"/>
        <v>11880433331</v>
      </c>
      <c r="S7" s="76">
        <f t="shared" si="0"/>
        <v>12876029738</v>
      </c>
      <c r="T7" s="75">
        <f t="shared" si="0"/>
        <v>11842797856</v>
      </c>
      <c r="U7" s="75">
        <f t="shared" si="0"/>
        <v>11879888172</v>
      </c>
      <c r="V7" s="76">
        <f t="shared" si="0"/>
        <v>14372719218</v>
      </c>
      <c r="W7" s="76">
        <f t="shared" si="0"/>
        <v>13922394217</v>
      </c>
      <c r="X7" s="75">
        <f t="shared" si="0"/>
        <v>13670913071</v>
      </c>
    </row>
    <row r="8" spans="2:24" ht="11.8" hidden="1" customHeight="1" outlineLevel="1" x14ac:dyDescent="0.3">
      <c r="B8" s="72"/>
      <c r="C8" s="77" t="s">
        <v>143</v>
      </c>
      <c r="D8" s="72" t="s">
        <v>145</v>
      </c>
      <c r="E8" s="73"/>
      <c r="F8" s="74" t="s">
        <v>142</v>
      </c>
      <c r="G8" s="75">
        <f t="shared" ref="G8:X9" si="1">G49+G76+G103+G130</f>
        <v>12321340816</v>
      </c>
      <c r="H8" s="75">
        <f t="shared" si="1"/>
        <v>12575004850</v>
      </c>
      <c r="I8" s="75">
        <f t="shared" si="1"/>
        <v>11633769403</v>
      </c>
      <c r="J8" s="76">
        <f t="shared" si="1"/>
        <v>12044853320</v>
      </c>
      <c r="K8" s="75">
        <f t="shared" si="1"/>
        <v>12613428014</v>
      </c>
      <c r="L8" s="75">
        <f t="shared" si="1"/>
        <v>12994658636</v>
      </c>
      <c r="M8" s="75">
        <f t="shared" si="1"/>
        <v>11307790270</v>
      </c>
      <c r="N8" s="76">
        <f t="shared" si="1"/>
        <v>11373474697</v>
      </c>
      <c r="O8" s="75">
        <f t="shared" si="1"/>
        <v>13234582602</v>
      </c>
      <c r="P8" s="75">
        <f t="shared" si="1"/>
        <v>12708186605</v>
      </c>
      <c r="Q8" s="75">
        <f t="shared" si="1"/>
        <v>12669108028</v>
      </c>
      <c r="R8" s="76">
        <f t="shared" si="1"/>
        <v>12334572093</v>
      </c>
      <c r="S8" s="76">
        <f t="shared" si="1"/>
        <v>13382001158</v>
      </c>
      <c r="T8" s="75">
        <f t="shared" si="1"/>
        <v>12331605164</v>
      </c>
      <c r="U8" s="75">
        <f t="shared" si="1"/>
        <v>12416146138</v>
      </c>
      <c r="V8" s="76">
        <f t="shared" si="1"/>
        <v>15375893749</v>
      </c>
      <c r="W8" s="76">
        <f t="shared" si="1"/>
        <v>14450234141</v>
      </c>
      <c r="X8" s="75">
        <f t="shared" si="1"/>
        <v>14195803626</v>
      </c>
    </row>
    <row r="9" spans="2:24" ht="11.8" hidden="1" customHeight="1" outlineLevel="2" x14ac:dyDescent="0.3">
      <c r="B9" s="72"/>
      <c r="C9" s="78"/>
      <c r="D9" s="77" t="s">
        <v>143</v>
      </c>
      <c r="E9" s="73" t="s">
        <v>144</v>
      </c>
      <c r="F9" s="74" t="s">
        <v>142</v>
      </c>
      <c r="G9" s="75">
        <f t="shared" si="1"/>
        <v>11780549920</v>
      </c>
      <c r="H9" s="75">
        <f t="shared" si="1"/>
        <v>12080163387</v>
      </c>
      <c r="I9" s="75">
        <f t="shared" si="1"/>
        <v>11126662022</v>
      </c>
      <c r="J9" s="76">
        <f t="shared" si="1"/>
        <v>11545012832</v>
      </c>
      <c r="K9" s="75">
        <f t="shared" si="1"/>
        <v>12054194614</v>
      </c>
      <c r="L9" s="75">
        <f t="shared" si="1"/>
        <v>12482390520</v>
      </c>
      <c r="M9" s="75">
        <f t="shared" si="1"/>
        <v>10738039757</v>
      </c>
      <c r="N9" s="76">
        <f t="shared" si="1"/>
        <v>10845723488</v>
      </c>
      <c r="O9" s="75">
        <f t="shared" si="1"/>
        <v>12615327622</v>
      </c>
      <c r="P9" s="75">
        <f t="shared" si="1"/>
        <v>12018429057</v>
      </c>
      <c r="Q9" s="75">
        <f t="shared" si="1"/>
        <v>12066960156</v>
      </c>
      <c r="R9" s="76">
        <f t="shared" si="1"/>
        <v>11726989072</v>
      </c>
      <c r="S9" s="76">
        <f t="shared" si="1"/>
        <v>12732877148</v>
      </c>
      <c r="T9" s="75">
        <f t="shared" si="1"/>
        <v>11701492317</v>
      </c>
      <c r="U9" s="75">
        <f t="shared" si="1"/>
        <v>11732388071</v>
      </c>
      <c r="V9" s="76">
        <f t="shared" si="1"/>
        <v>14219597177</v>
      </c>
      <c r="W9" s="76">
        <f t="shared" si="1"/>
        <v>13761755454</v>
      </c>
      <c r="X9" s="75">
        <f t="shared" si="1"/>
        <v>13508144269</v>
      </c>
    </row>
    <row r="10" spans="2:24" ht="11.8" hidden="1" customHeight="1" outlineLevel="1" x14ac:dyDescent="0.3">
      <c r="B10" s="72"/>
      <c r="C10" s="77" t="s">
        <v>143</v>
      </c>
      <c r="D10" s="72" t="s">
        <v>146</v>
      </c>
      <c r="E10" s="73"/>
      <c r="F10" s="74" t="s">
        <v>142</v>
      </c>
      <c r="G10" s="75">
        <f>ŽP!G10</f>
        <v>123667475</v>
      </c>
      <c r="H10" s="75">
        <f>ŽP!H10-ŽP!G10</f>
        <v>114468192</v>
      </c>
      <c r="I10" s="75">
        <f>ŽP!I10-ŽP!H10</f>
        <v>121764509</v>
      </c>
      <c r="J10" s="76">
        <f>ŽP!J10-ŽP!I10</f>
        <v>151873361</v>
      </c>
      <c r="K10" s="75">
        <f>ŽP!K10</f>
        <v>128531480</v>
      </c>
      <c r="L10" s="75">
        <f>ŽP!L10-ŽP!K10</f>
        <v>135371674</v>
      </c>
      <c r="M10" s="75">
        <f>ŽP!M10-ŽP!L10</f>
        <v>128678254</v>
      </c>
      <c r="N10" s="76">
        <f>ŽP!N10-ŽP!M10</f>
        <v>165497799</v>
      </c>
      <c r="O10" s="75">
        <f>ŽP!O10</f>
        <v>134066568</v>
      </c>
      <c r="P10" s="75">
        <f>ŽP!P10-ŽP!O10</f>
        <v>134700050</v>
      </c>
      <c r="Q10" s="75">
        <f>ŽP!Q10-ŽP!P10</f>
        <v>142681553</v>
      </c>
      <c r="R10" s="76">
        <f>ŽP!R10-ŽP!Q10</f>
        <v>190208254</v>
      </c>
      <c r="S10" s="76">
        <f>ŽP!S10</f>
        <v>143152590</v>
      </c>
      <c r="T10" s="75">
        <f>ŽP!T10-ŽP!S10</f>
        <v>141305539</v>
      </c>
      <c r="U10" s="75">
        <f>ŽP!U10-ŽP!T10</f>
        <v>147500101</v>
      </c>
      <c r="V10" s="76">
        <f>ŽP!V10-ŽP!U10</f>
        <v>200287255</v>
      </c>
      <c r="W10" s="76">
        <f>ŽP!W10</f>
        <v>160638763</v>
      </c>
      <c r="X10" s="75">
        <f>ŽP!X10-ŽP!W10</f>
        <v>162768802</v>
      </c>
    </row>
    <row r="11" spans="2:24" ht="11.8" hidden="1" customHeight="1" outlineLevel="2" x14ac:dyDescent="0.3">
      <c r="B11" s="72"/>
      <c r="C11" s="78"/>
      <c r="D11" s="77" t="s">
        <v>143</v>
      </c>
      <c r="E11" s="73" t="s">
        <v>144</v>
      </c>
      <c r="F11" s="74" t="s">
        <v>142</v>
      </c>
      <c r="G11" s="75">
        <f>ŽP!G11</f>
        <v>123667475</v>
      </c>
      <c r="H11" s="75">
        <f>ŽP!H11-ŽP!G11</f>
        <v>114468192</v>
      </c>
      <c r="I11" s="75">
        <f>ŽP!I11-ŽP!H11</f>
        <v>121764509</v>
      </c>
      <c r="J11" s="76">
        <f>ŽP!J11-ŽP!I11</f>
        <v>151873361</v>
      </c>
      <c r="K11" s="75">
        <f>ŽP!K11</f>
        <v>128531480</v>
      </c>
      <c r="L11" s="75">
        <f>ŽP!L11-ŽP!K11</f>
        <v>135371674</v>
      </c>
      <c r="M11" s="75">
        <f>ŽP!M11-ŽP!L11</f>
        <v>128678254</v>
      </c>
      <c r="N11" s="76">
        <f>ŽP!N11-ŽP!M11</f>
        <v>133772052</v>
      </c>
      <c r="O11" s="75">
        <f>ŽP!O11</f>
        <v>134066568</v>
      </c>
      <c r="P11" s="75">
        <f>ŽP!P11-ŽP!O11</f>
        <v>134700050</v>
      </c>
      <c r="Q11" s="75">
        <f>ŽP!Q11-ŽP!P11</f>
        <v>142681553</v>
      </c>
      <c r="R11" s="76">
        <f>ŽP!R11-ŽP!Q11</f>
        <v>153444259</v>
      </c>
      <c r="S11" s="76">
        <f>ŽP!S11</f>
        <v>143152590</v>
      </c>
      <c r="T11" s="75">
        <f>ŽP!T11-ŽP!S11</f>
        <v>141305539</v>
      </c>
      <c r="U11" s="75">
        <f>ŽP!U11-ŽP!T11</f>
        <v>147500101</v>
      </c>
      <c r="V11" s="76">
        <f>ŽP!V11-ŽP!U11</f>
        <v>153122041</v>
      </c>
      <c r="W11" s="76">
        <f>ŽP!W11</f>
        <v>160638763</v>
      </c>
      <c r="X11" s="75">
        <f>ŽP!X11-ŽP!W11</f>
        <v>162768802</v>
      </c>
    </row>
    <row r="12" spans="2:24" ht="11.8" customHeight="1" collapsed="1" x14ac:dyDescent="0.3">
      <c r="B12" s="72"/>
      <c r="C12" s="72" t="s">
        <v>147</v>
      </c>
      <c r="D12" s="72"/>
      <c r="E12" s="72"/>
      <c r="F12" s="74" t="s">
        <v>142</v>
      </c>
      <c r="G12" s="75">
        <f t="shared" ref="G12:X13" si="2">G14+G16</f>
        <v>12409563959</v>
      </c>
      <c r="H12" s="75">
        <f t="shared" si="2"/>
        <v>12718908035</v>
      </c>
      <c r="I12" s="75">
        <f t="shared" si="2"/>
        <v>11836371720</v>
      </c>
      <c r="J12" s="76">
        <f t="shared" si="2"/>
        <v>12180811737</v>
      </c>
      <c r="K12" s="75">
        <f t="shared" si="2"/>
        <v>12678134143</v>
      </c>
      <c r="L12" s="75">
        <f t="shared" si="2"/>
        <v>13175892444</v>
      </c>
      <c r="M12" s="75">
        <f t="shared" si="2"/>
        <v>11505025358</v>
      </c>
      <c r="N12" s="76">
        <f t="shared" si="2"/>
        <v>11517563927</v>
      </c>
      <c r="O12" s="75">
        <f t="shared" si="2"/>
        <v>13337930119</v>
      </c>
      <c r="P12" s="75">
        <f t="shared" si="2"/>
        <v>12895786877</v>
      </c>
      <c r="Q12" s="75">
        <f t="shared" si="2"/>
        <v>12869041645</v>
      </c>
      <c r="R12" s="76">
        <f t="shared" si="2"/>
        <v>12502365854</v>
      </c>
      <c r="S12" s="76">
        <f t="shared" si="2"/>
        <v>13481363191</v>
      </c>
      <c r="T12" s="75">
        <f t="shared" si="2"/>
        <v>12604619092</v>
      </c>
      <c r="U12" s="75">
        <f t="shared" si="2"/>
        <v>12646782226</v>
      </c>
      <c r="V12" s="76">
        <f t="shared" si="2"/>
        <v>12831951334</v>
      </c>
      <c r="W12" s="76">
        <f t="shared" si="2"/>
        <v>13882711286</v>
      </c>
      <c r="X12" s="75">
        <f t="shared" si="2"/>
        <v>13696884644</v>
      </c>
    </row>
    <row r="13" spans="2:24" ht="11.8" hidden="1" customHeight="1" outlineLevel="2" x14ac:dyDescent="0.3">
      <c r="B13" s="72"/>
      <c r="C13" s="72"/>
      <c r="D13" s="77" t="s">
        <v>143</v>
      </c>
      <c r="E13" s="73" t="s">
        <v>144</v>
      </c>
      <c r="F13" s="74" t="s">
        <v>142</v>
      </c>
      <c r="G13" s="75">
        <f t="shared" si="2"/>
        <v>11871933073</v>
      </c>
      <c r="H13" s="75">
        <f t="shared" si="2"/>
        <v>12234551031</v>
      </c>
      <c r="I13" s="75">
        <f t="shared" si="2"/>
        <v>11329265109</v>
      </c>
      <c r="J13" s="76">
        <f t="shared" si="2"/>
        <v>11671018273</v>
      </c>
      <c r="K13" s="75">
        <f t="shared" si="2"/>
        <v>12123609037</v>
      </c>
      <c r="L13" s="75">
        <f t="shared" si="2"/>
        <v>12662529524</v>
      </c>
      <c r="M13" s="75">
        <f t="shared" si="2"/>
        <v>10935037799</v>
      </c>
      <c r="N13" s="76">
        <f t="shared" si="2"/>
        <v>10959613326</v>
      </c>
      <c r="O13" s="75">
        <f t="shared" si="2"/>
        <v>12723405069</v>
      </c>
      <c r="P13" s="75">
        <f t="shared" si="2"/>
        <v>12204837298</v>
      </c>
      <c r="Q13" s="75">
        <f t="shared" si="2"/>
        <v>12264510304</v>
      </c>
      <c r="R13" s="76">
        <f t="shared" si="2"/>
        <v>11858205698</v>
      </c>
      <c r="S13" s="76">
        <f t="shared" si="2"/>
        <v>12773211029</v>
      </c>
      <c r="T13" s="75">
        <f t="shared" si="2"/>
        <v>12039581425</v>
      </c>
      <c r="U13" s="75">
        <f t="shared" si="2"/>
        <v>11958620004</v>
      </c>
      <c r="V13" s="76">
        <f t="shared" si="2"/>
        <v>11735773793</v>
      </c>
      <c r="W13" s="76">
        <f t="shared" si="2"/>
        <v>13234036220</v>
      </c>
      <c r="X13" s="75">
        <f t="shared" si="2"/>
        <v>13027965225</v>
      </c>
    </row>
    <row r="14" spans="2:24" ht="11.8" hidden="1" customHeight="1" outlineLevel="1" x14ac:dyDescent="0.3">
      <c r="B14" s="72"/>
      <c r="C14" s="77" t="s">
        <v>143</v>
      </c>
      <c r="D14" s="72" t="s">
        <v>145</v>
      </c>
      <c r="E14" s="72"/>
      <c r="F14" s="74" t="s">
        <v>142</v>
      </c>
      <c r="G14" s="75">
        <f t="shared" ref="G14:X15" si="3">G51+G78+G105+G132</f>
        <v>12285896484</v>
      </c>
      <c r="H14" s="75">
        <f t="shared" si="3"/>
        <v>12604439843</v>
      </c>
      <c r="I14" s="75">
        <f t="shared" si="3"/>
        <v>11714607211</v>
      </c>
      <c r="J14" s="76">
        <f t="shared" si="3"/>
        <v>12028938376</v>
      </c>
      <c r="K14" s="75">
        <f t="shared" si="3"/>
        <v>12549602663</v>
      </c>
      <c r="L14" s="75">
        <f t="shared" si="3"/>
        <v>13040520770</v>
      </c>
      <c r="M14" s="75">
        <f t="shared" si="3"/>
        <v>11376347104</v>
      </c>
      <c r="N14" s="76">
        <f t="shared" si="3"/>
        <v>11352066128</v>
      </c>
      <c r="O14" s="75">
        <f t="shared" si="3"/>
        <v>13203863551</v>
      </c>
      <c r="P14" s="75">
        <f t="shared" si="3"/>
        <v>12761086827</v>
      </c>
      <c r="Q14" s="75">
        <f t="shared" si="3"/>
        <v>12726360092</v>
      </c>
      <c r="R14" s="76">
        <f t="shared" si="3"/>
        <v>12312157600</v>
      </c>
      <c r="S14" s="76">
        <f t="shared" si="3"/>
        <v>13338210601</v>
      </c>
      <c r="T14" s="75">
        <f t="shared" si="3"/>
        <v>12463313553</v>
      </c>
      <c r="U14" s="75">
        <f t="shared" si="3"/>
        <v>12499282125</v>
      </c>
      <c r="V14" s="76">
        <f t="shared" si="3"/>
        <v>12584498864</v>
      </c>
      <c r="W14" s="76">
        <f t="shared" si="3"/>
        <v>13722072523</v>
      </c>
      <c r="X14" s="75">
        <f t="shared" si="3"/>
        <v>13534115842</v>
      </c>
    </row>
    <row r="15" spans="2:24" ht="11.8" hidden="1" customHeight="1" outlineLevel="2" x14ac:dyDescent="0.3">
      <c r="B15" s="72"/>
      <c r="C15" s="78"/>
      <c r="D15" s="77" t="s">
        <v>143</v>
      </c>
      <c r="E15" s="73" t="s">
        <v>144</v>
      </c>
      <c r="F15" s="74" t="s">
        <v>142</v>
      </c>
      <c r="G15" s="75">
        <f t="shared" si="3"/>
        <v>11748265598</v>
      </c>
      <c r="H15" s="75">
        <f t="shared" si="3"/>
        <v>12120082839</v>
      </c>
      <c r="I15" s="75">
        <f t="shared" si="3"/>
        <v>11207500600</v>
      </c>
      <c r="J15" s="76">
        <f t="shared" si="3"/>
        <v>11519144912</v>
      </c>
      <c r="K15" s="75">
        <f t="shared" si="3"/>
        <v>11995077557</v>
      </c>
      <c r="L15" s="75">
        <f t="shared" si="3"/>
        <v>12527157850</v>
      </c>
      <c r="M15" s="75">
        <f t="shared" si="3"/>
        <v>10806359545</v>
      </c>
      <c r="N15" s="76">
        <f t="shared" si="3"/>
        <v>10825841274</v>
      </c>
      <c r="O15" s="75">
        <f t="shared" si="3"/>
        <v>12589338501</v>
      </c>
      <c r="P15" s="75">
        <f t="shared" si="3"/>
        <v>12070137248</v>
      </c>
      <c r="Q15" s="75">
        <f t="shared" si="3"/>
        <v>12121828751</v>
      </c>
      <c r="R15" s="76">
        <f t="shared" si="3"/>
        <v>11704761439</v>
      </c>
      <c r="S15" s="76">
        <f t="shared" si="3"/>
        <v>12630058439</v>
      </c>
      <c r="T15" s="75">
        <f t="shared" si="3"/>
        <v>11898275886</v>
      </c>
      <c r="U15" s="75">
        <f t="shared" si="3"/>
        <v>11811119903</v>
      </c>
      <c r="V15" s="76">
        <f t="shared" si="3"/>
        <v>11535486538</v>
      </c>
      <c r="W15" s="76">
        <f t="shared" si="3"/>
        <v>13073397457</v>
      </c>
      <c r="X15" s="75">
        <f t="shared" si="3"/>
        <v>12865196423</v>
      </c>
    </row>
    <row r="16" spans="2:24" ht="11.8" hidden="1" customHeight="1" outlineLevel="1" x14ac:dyDescent="0.3">
      <c r="B16" s="72"/>
      <c r="C16" s="77" t="s">
        <v>143</v>
      </c>
      <c r="D16" s="72" t="s">
        <v>146</v>
      </c>
      <c r="E16" s="72"/>
      <c r="F16" s="74" t="s">
        <v>142</v>
      </c>
      <c r="G16" s="75">
        <f>ŽP!G16</f>
        <v>123667475</v>
      </c>
      <c r="H16" s="75">
        <f>ŽP!H16-ŽP!G16</f>
        <v>114468192</v>
      </c>
      <c r="I16" s="75">
        <f>ŽP!I16-ŽP!H16</f>
        <v>121764509</v>
      </c>
      <c r="J16" s="76">
        <f>ŽP!J16-ŽP!I16</f>
        <v>151873361</v>
      </c>
      <c r="K16" s="75">
        <f>ŽP!K16</f>
        <v>128531480</v>
      </c>
      <c r="L16" s="75">
        <f>ŽP!L16-ŽP!K16</f>
        <v>135371674</v>
      </c>
      <c r="M16" s="75">
        <f>ŽP!M16-ŽP!L16</f>
        <v>128678254</v>
      </c>
      <c r="N16" s="76">
        <f>ŽP!N16-ŽP!M16</f>
        <v>165497799</v>
      </c>
      <c r="O16" s="75">
        <f>ŽP!O16</f>
        <v>134066568</v>
      </c>
      <c r="P16" s="75">
        <f>ŽP!P16-ŽP!O16</f>
        <v>134700050</v>
      </c>
      <c r="Q16" s="75">
        <f>ŽP!Q16-ŽP!P16</f>
        <v>142681553</v>
      </c>
      <c r="R16" s="76">
        <f>ŽP!R16-ŽP!Q16</f>
        <v>190208254</v>
      </c>
      <c r="S16" s="76">
        <f>ŽP!S16</f>
        <v>143152590</v>
      </c>
      <c r="T16" s="75">
        <f>ŽP!T16-ŽP!S16</f>
        <v>141305539</v>
      </c>
      <c r="U16" s="75">
        <f>ŽP!U16-ŽP!T16</f>
        <v>147500101</v>
      </c>
      <c r="V16" s="76">
        <f>ŽP!V16-ŽP!U16</f>
        <v>247452470</v>
      </c>
      <c r="W16" s="76">
        <f>ŽP!W16</f>
        <v>160638763</v>
      </c>
      <c r="X16" s="75">
        <f>ŽP!X16-ŽP!W16</f>
        <v>162768802</v>
      </c>
    </row>
    <row r="17" spans="2:24" ht="11.8" hidden="1" customHeight="1" outlineLevel="2" x14ac:dyDescent="0.3">
      <c r="B17" s="72"/>
      <c r="C17" s="78"/>
      <c r="D17" s="77" t="s">
        <v>143</v>
      </c>
      <c r="E17" s="73" t="s">
        <v>144</v>
      </c>
      <c r="F17" s="74" t="s">
        <v>142</v>
      </c>
      <c r="G17" s="75">
        <f>ŽP!G17</f>
        <v>123667475</v>
      </c>
      <c r="H17" s="75">
        <f>ŽP!H17-ŽP!G17</f>
        <v>114468192</v>
      </c>
      <c r="I17" s="75">
        <f>ŽP!I17-ŽP!H17</f>
        <v>121764509</v>
      </c>
      <c r="J17" s="76">
        <f>ŽP!J17-ŽP!I17</f>
        <v>151873361</v>
      </c>
      <c r="K17" s="75">
        <f>ŽP!K17</f>
        <v>128531480</v>
      </c>
      <c r="L17" s="75">
        <f>ŽP!L17-ŽP!K17</f>
        <v>135371674</v>
      </c>
      <c r="M17" s="75">
        <f>ŽP!M17-ŽP!L17</f>
        <v>128678254</v>
      </c>
      <c r="N17" s="76">
        <f>ŽP!N17-ŽP!M17</f>
        <v>133772052</v>
      </c>
      <c r="O17" s="75">
        <f>ŽP!O17</f>
        <v>134066568</v>
      </c>
      <c r="P17" s="75">
        <f>ŽP!P17-ŽP!O17</f>
        <v>134700050</v>
      </c>
      <c r="Q17" s="75">
        <f>ŽP!Q17-ŽP!P17</f>
        <v>142681553</v>
      </c>
      <c r="R17" s="76">
        <f>ŽP!R17-ŽP!Q17</f>
        <v>153444259</v>
      </c>
      <c r="S17" s="76">
        <f>ŽP!S17</f>
        <v>143152590</v>
      </c>
      <c r="T17" s="75">
        <f>ŽP!T17-ŽP!S17</f>
        <v>141305539</v>
      </c>
      <c r="U17" s="75">
        <f>ŽP!U17-ŽP!T17</f>
        <v>147500101</v>
      </c>
      <c r="V17" s="76">
        <f>ŽP!V17-ŽP!U17</f>
        <v>200287255</v>
      </c>
      <c r="W17" s="76">
        <f>ŽP!W17</f>
        <v>160638763</v>
      </c>
      <c r="X17" s="75">
        <f>ŽP!X17-ŽP!W17</f>
        <v>162768802</v>
      </c>
    </row>
    <row r="18" spans="2:24" ht="11.8" customHeight="1" x14ac:dyDescent="0.3">
      <c r="B18" s="72"/>
      <c r="C18" s="72" t="s">
        <v>161</v>
      </c>
      <c r="D18" s="72"/>
      <c r="E18" s="72"/>
      <c r="F18" s="74" t="s">
        <v>142</v>
      </c>
      <c r="G18" s="75">
        <f t="shared" ref="G18:X18" si="4">G53+G80+G107+G134</f>
        <v>2570589496</v>
      </c>
      <c r="H18" s="75">
        <f t="shared" si="4"/>
        <v>3023659143</v>
      </c>
      <c r="I18" s="75">
        <f t="shared" si="4"/>
        <v>2060680659</v>
      </c>
      <c r="J18" s="76">
        <f t="shared" si="4"/>
        <v>2239877802</v>
      </c>
      <c r="K18" s="75">
        <f t="shared" si="4"/>
        <v>2788909380</v>
      </c>
      <c r="L18" s="75">
        <f t="shared" si="4"/>
        <v>3251274606</v>
      </c>
      <c r="M18" s="75">
        <f t="shared" si="4"/>
        <v>1330551140</v>
      </c>
      <c r="N18" s="76">
        <f t="shared" si="4"/>
        <v>1603496300</v>
      </c>
      <c r="O18" s="75">
        <f t="shared" si="4"/>
        <v>2210492541</v>
      </c>
      <c r="P18" s="75">
        <f t="shared" si="4"/>
        <v>2039906783</v>
      </c>
      <c r="Q18" s="75">
        <f t="shared" si="4"/>
        <v>1891204785</v>
      </c>
      <c r="R18" s="76">
        <f t="shared" si="4"/>
        <v>1658216615</v>
      </c>
      <c r="S18" s="76">
        <f t="shared" si="4"/>
        <v>2133030008</v>
      </c>
      <c r="T18" s="75">
        <f t="shared" si="4"/>
        <v>1765116676</v>
      </c>
      <c r="U18" s="75">
        <f t="shared" si="4"/>
        <v>1257292824</v>
      </c>
      <c r="V18" s="76">
        <f t="shared" si="4"/>
        <v>1603646695</v>
      </c>
      <c r="W18" s="76">
        <f t="shared" si="4"/>
        <v>2263484200</v>
      </c>
      <c r="X18" s="75">
        <f t="shared" si="4"/>
        <v>2024087916</v>
      </c>
    </row>
    <row r="19" spans="2:24" ht="11.8" customHeight="1" collapsed="1" x14ac:dyDescent="0.3">
      <c r="B19" s="72"/>
      <c r="C19" s="72" t="s">
        <v>148</v>
      </c>
      <c r="D19" s="72"/>
      <c r="E19" s="72"/>
      <c r="F19" s="74" t="s">
        <v>142</v>
      </c>
      <c r="G19" s="75">
        <f t="shared" ref="G19:X20" si="5">G21+G23</f>
        <v>8933381703</v>
      </c>
      <c r="H19" s="75">
        <f t="shared" si="5"/>
        <v>8363221159</v>
      </c>
      <c r="I19" s="75">
        <f t="shared" si="5"/>
        <v>8238766594</v>
      </c>
      <c r="J19" s="76">
        <f t="shared" si="5"/>
        <v>9734796739</v>
      </c>
      <c r="K19" s="75">
        <f t="shared" si="5"/>
        <v>9411964661</v>
      </c>
      <c r="L19" s="75">
        <f t="shared" si="5"/>
        <v>9903727146</v>
      </c>
      <c r="M19" s="75">
        <f t="shared" si="5"/>
        <v>7569278875</v>
      </c>
      <c r="N19" s="76">
        <f t="shared" si="5"/>
        <v>10344600812</v>
      </c>
      <c r="O19" s="75">
        <f t="shared" si="5"/>
        <v>11202183498</v>
      </c>
      <c r="P19" s="75">
        <f t="shared" si="5"/>
        <v>11988966461</v>
      </c>
      <c r="Q19" s="75">
        <f t="shared" si="5"/>
        <v>9877700200</v>
      </c>
      <c r="R19" s="76">
        <f t="shared" si="5"/>
        <v>11780963043</v>
      </c>
      <c r="S19" s="76">
        <f t="shared" si="5"/>
        <v>8615330468</v>
      </c>
      <c r="T19" s="75">
        <f t="shared" si="5"/>
        <v>7954144582</v>
      </c>
      <c r="U19" s="75">
        <f t="shared" si="5"/>
        <v>6979447110</v>
      </c>
      <c r="V19" s="76">
        <f t="shared" si="5"/>
        <v>10623382759</v>
      </c>
      <c r="W19" s="76">
        <f t="shared" si="5"/>
        <v>8534971200</v>
      </c>
      <c r="X19" s="75">
        <f t="shared" si="5"/>
        <v>9530821523</v>
      </c>
    </row>
    <row r="20" spans="2:24" ht="11.8" hidden="1" customHeight="1" outlineLevel="2" x14ac:dyDescent="0.3">
      <c r="B20" s="72"/>
      <c r="C20" s="72"/>
      <c r="D20" s="77" t="s">
        <v>143</v>
      </c>
      <c r="E20" s="73" t="s">
        <v>144</v>
      </c>
      <c r="F20" s="74" t="s">
        <v>142</v>
      </c>
      <c r="G20" s="75">
        <f t="shared" si="5"/>
        <v>8766920010</v>
      </c>
      <c r="H20" s="75">
        <f t="shared" si="5"/>
        <v>8168548469</v>
      </c>
      <c r="I20" s="75">
        <f t="shared" si="5"/>
        <v>8065146674</v>
      </c>
      <c r="J20" s="76">
        <f t="shared" si="5"/>
        <v>9548303061</v>
      </c>
      <c r="K20" s="75">
        <f t="shared" si="5"/>
        <v>9074210287</v>
      </c>
      <c r="L20" s="75">
        <f t="shared" si="5"/>
        <v>9713037250</v>
      </c>
      <c r="M20" s="75">
        <f t="shared" si="5"/>
        <v>7385051075</v>
      </c>
      <c r="N20" s="76">
        <f t="shared" si="5"/>
        <v>10155164135</v>
      </c>
      <c r="O20" s="75">
        <f t="shared" si="5"/>
        <v>10954119032</v>
      </c>
      <c r="P20" s="75">
        <f t="shared" si="5"/>
        <v>11744242271</v>
      </c>
      <c r="Q20" s="75">
        <f t="shared" si="5"/>
        <v>9667729324</v>
      </c>
      <c r="R20" s="76">
        <f t="shared" si="5"/>
        <v>11611882749</v>
      </c>
      <c r="S20" s="76">
        <f t="shared" si="5"/>
        <v>8183585531</v>
      </c>
      <c r="T20" s="75">
        <f t="shared" si="5"/>
        <v>7688922653</v>
      </c>
      <c r="U20" s="75">
        <f t="shared" si="5"/>
        <v>6794564429</v>
      </c>
      <c r="V20" s="76">
        <f t="shared" si="5"/>
        <v>10303324870</v>
      </c>
      <c r="W20" s="76">
        <f t="shared" si="5"/>
        <v>8225590410</v>
      </c>
      <c r="X20" s="75">
        <f t="shared" si="5"/>
        <v>9192257563</v>
      </c>
    </row>
    <row r="21" spans="2:24" ht="11.8" hidden="1" customHeight="1" outlineLevel="1" x14ac:dyDescent="0.3">
      <c r="B21" s="72"/>
      <c r="C21" s="77" t="s">
        <v>143</v>
      </c>
      <c r="D21" s="72" t="s">
        <v>145</v>
      </c>
      <c r="E21" s="72"/>
      <c r="F21" s="74" t="s">
        <v>142</v>
      </c>
      <c r="G21" s="75">
        <f t="shared" ref="G21:X22" si="6">G54+G81+G108+G135</f>
        <v>8897379843</v>
      </c>
      <c r="H21" s="75">
        <f t="shared" si="6"/>
        <v>8325133311</v>
      </c>
      <c r="I21" s="75">
        <f t="shared" si="6"/>
        <v>8203877296</v>
      </c>
      <c r="J21" s="76">
        <f t="shared" si="6"/>
        <v>9686748171</v>
      </c>
      <c r="K21" s="75">
        <f t="shared" si="6"/>
        <v>9368673167</v>
      </c>
      <c r="L21" s="75">
        <f t="shared" si="6"/>
        <v>9841006128</v>
      </c>
      <c r="M21" s="75">
        <f t="shared" si="6"/>
        <v>7538095541</v>
      </c>
      <c r="N21" s="76">
        <f t="shared" si="6"/>
        <v>10291642835</v>
      </c>
      <c r="O21" s="75">
        <f t="shared" si="6"/>
        <v>11147403290</v>
      </c>
      <c r="P21" s="75">
        <f t="shared" si="6"/>
        <v>11942616150</v>
      </c>
      <c r="Q21" s="75">
        <f t="shared" si="6"/>
        <v>9827902716</v>
      </c>
      <c r="R21" s="76">
        <f t="shared" si="6"/>
        <v>11707582513</v>
      </c>
      <c r="S21" s="76">
        <f t="shared" si="6"/>
        <v>8557313569</v>
      </c>
      <c r="T21" s="75">
        <f t="shared" si="6"/>
        <v>7900422784</v>
      </c>
      <c r="U21" s="75">
        <f t="shared" si="6"/>
        <v>6926235786</v>
      </c>
      <c r="V21" s="76">
        <f t="shared" si="6"/>
        <v>10544938094</v>
      </c>
      <c r="W21" s="76">
        <f t="shared" si="6"/>
        <v>8468386415</v>
      </c>
      <c r="X21" s="75">
        <f t="shared" si="6"/>
        <v>9455813933</v>
      </c>
    </row>
    <row r="22" spans="2:24" ht="11.8" hidden="1" customHeight="1" outlineLevel="2" x14ac:dyDescent="0.3">
      <c r="B22" s="72"/>
      <c r="C22" s="78"/>
      <c r="D22" s="77" t="s">
        <v>143</v>
      </c>
      <c r="E22" s="73" t="s">
        <v>144</v>
      </c>
      <c r="F22" s="74" t="s">
        <v>142</v>
      </c>
      <c r="G22" s="75">
        <f t="shared" si="6"/>
        <v>8730918150</v>
      </c>
      <c r="H22" s="75">
        <f t="shared" si="6"/>
        <v>8130460621</v>
      </c>
      <c r="I22" s="75">
        <f t="shared" si="6"/>
        <v>8030257376</v>
      </c>
      <c r="J22" s="76">
        <f t="shared" si="6"/>
        <v>9500254493</v>
      </c>
      <c r="K22" s="75">
        <f t="shared" si="6"/>
        <v>9030918793</v>
      </c>
      <c r="L22" s="75">
        <f t="shared" si="6"/>
        <v>9650316232</v>
      </c>
      <c r="M22" s="75">
        <f t="shared" si="6"/>
        <v>7353867741</v>
      </c>
      <c r="N22" s="76">
        <f t="shared" si="6"/>
        <v>10108247159</v>
      </c>
      <c r="O22" s="75">
        <f t="shared" si="6"/>
        <v>10898911253</v>
      </c>
      <c r="P22" s="75">
        <f t="shared" si="6"/>
        <v>11698573676</v>
      </c>
      <c r="Q22" s="75">
        <f t="shared" si="6"/>
        <v>9617741631</v>
      </c>
      <c r="R22" s="76">
        <f t="shared" si="6"/>
        <v>11549221644</v>
      </c>
      <c r="S22" s="76">
        <f t="shared" si="6"/>
        <v>8125568632</v>
      </c>
      <c r="T22" s="75">
        <f t="shared" si="6"/>
        <v>7635200855</v>
      </c>
      <c r="U22" s="75">
        <f t="shared" si="6"/>
        <v>6741353105</v>
      </c>
      <c r="V22" s="76">
        <f t="shared" si="6"/>
        <v>10241138169</v>
      </c>
      <c r="W22" s="76">
        <f t="shared" si="6"/>
        <v>8159005625</v>
      </c>
      <c r="X22" s="75">
        <f t="shared" si="6"/>
        <v>9117249973</v>
      </c>
    </row>
    <row r="23" spans="2:24" ht="11.8" hidden="1" customHeight="1" outlineLevel="1" x14ac:dyDescent="0.3">
      <c r="B23" s="72"/>
      <c r="C23" s="77" t="s">
        <v>143</v>
      </c>
      <c r="D23" s="72" t="s">
        <v>146</v>
      </c>
      <c r="E23" s="72"/>
      <c r="F23" s="74" t="s">
        <v>142</v>
      </c>
      <c r="G23" s="75">
        <f>ŽP!G23</f>
        <v>36001860</v>
      </c>
      <c r="H23" s="75">
        <f>ŽP!H23-ŽP!G23</f>
        <v>38087848</v>
      </c>
      <c r="I23" s="75">
        <f>ŽP!I23-ŽP!H23</f>
        <v>34889298</v>
      </c>
      <c r="J23" s="76">
        <f>ŽP!J23-ŽP!I23</f>
        <v>48048568</v>
      </c>
      <c r="K23" s="75">
        <f>ŽP!K23</f>
        <v>43291494</v>
      </c>
      <c r="L23" s="75">
        <f>ŽP!L23-ŽP!K23</f>
        <v>62721018</v>
      </c>
      <c r="M23" s="75">
        <f>ŽP!M23-ŽP!L23</f>
        <v>31183334</v>
      </c>
      <c r="N23" s="76">
        <f>ŽP!N23-ŽP!M23</f>
        <v>52957977</v>
      </c>
      <c r="O23" s="75">
        <f>ŽP!O23</f>
        <v>54780208</v>
      </c>
      <c r="P23" s="75">
        <f>ŽP!P23-ŽP!O23</f>
        <v>46350311</v>
      </c>
      <c r="Q23" s="75">
        <f>ŽP!Q23-ŽP!P23</f>
        <v>49797484</v>
      </c>
      <c r="R23" s="76">
        <f>ŽP!R23-ŽP!Q23</f>
        <v>73380530</v>
      </c>
      <c r="S23" s="76">
        <f>ŽP!S23</f>
        <v>58016899</v>
      </c>
      <c r="T23" s="75">
        <f>ŽP!T23-ŽP!S23</f>
        <v>53721798</v>
      </c>
      <c r="U23" s="75">
        <f>ŽP!U23-ŽP!T23</f>
        <v>53211324</v>
      </c>
      <c r="V23" s="76">
        <f>ŽP!V23-ŽP!U23</f>
        <v>78444665</v>
      </c>
      <c r="W23" s="76">
        <f>ŽP!W23</f>
        <v>66584785</v>
      </c>
      <c r="X23" s="75">
        <f>ŽP!X23-ŽP!W23</f>
        <v>75007590</v>
      </c>
    </row>
    <row r="24" spans="2:24" ht="11.8" hidden="1" customHeight="1" outlineLevel="2" x14ac:dyDescent="0.3">
      <c r="B24" s="72"/>
      <c r="C24" s="78"/>
      <c r="D24" s="77" t="s">
        <v>143</v>
      </c>
      <c r="E24" s="73" t="s">
        <v>144</v>
      </c>
      <c r="F24" s="74" t="s">
        <v>142</v>
      </c>
      <c r="G24" s="75">
        <f>ŽP!G24</f>
        <v>36001860</v>
      </c>
      <c r="H24" s="75">
        <f>ŽP!H24-ŽP!G24</f>
        <v>38087848</v>
      </c>
      <c r="I24" s="75">
        <f>ŽP!I24-ŽP!H24</f>
        <v>34889298</v>
      </c>
      <c r="J24" s="76">
        <f>ŽP!J24-ŽP!I24</f>
        <v>48048568</v>
      </c>
      <c r="K24" s="75">
        <f>ŽP!K24</f>
        <v>43291494</v>
      </c>
      <c r="L24" s="75">
        <f>ŽP!L24-ŽP!K24</f>
        <v>62721018</v>
      </c>
      <c r="M24" s="75">
        <f>ŽP!M24-ŽP!L24</f>
        <v>31183334</v>
      </c>
      <c r="N24" s="76">
        <f>ŽP!N24-ŽP!M24</f>
        <v>46916976</v>
      </c>
      <c r="O24" s="75">
        <f>ŽP!O24</f>
        <v>55207779</v>
      </c>
      <c r="P24" s="75">
        <f>ŽP!P24-ŽP!O24</f>
        <v>45668595</v>
      </c>
      <c r="Q24" s="75">
        <f>ŽP!Q24-ŽP!P24</f>
        <v>49987693</v>
      </c>
      <c r="R24" s="76">
        <f>ŽP!R24-ŽP!Q24</f>
        <v>62661105</v>
      </c>
      <c r="S24" s="76">
        <f>ŽP!S24</f>
        <v>58016899</v>
      </c>
      <c r="T24" s="75">
        <f>ŽP!T24-ŽP!S24</f>
        <v>53721798</v>
      </c>
      <c r="U24" s="75">
        <f>ŽP!U24-ŽP!T24</f>
        <v>53211324</v>
      </c>
      <c r="V24" s="76">
        <f>ŽP!V24-ŽP!U24</f>
        <v>62186701</v>
      </c>
      <c r="W24" s="76">
        <f>ŽP!W24</f>
        <v>66584785</v>
      </c>
      <c r="X24" s="75">
        <f>ŽP!X24-ŽP!W24</f>
        <v>75007590</v>
      </c>
    </row>
    <row r="25" spans="2:24" ht="11.8" customHeight="1" collapsed="1" x14ac:dyDescent="0.3">
      <c r="B25" s="72"/>
      <c r="C25" s="72" t="s">
        <v>149</v>
      </c>
      <c r="D25" s="72"/>
      <c r="E25" s="72"/>
      <c r="F25" s="74" t="s">
        <v>142</v>
      </c>
      <c r="G25" s="75">
        <f t="shared" ref="G25:X25" si="7">G26+G27</f>
        <v>3165372288</v>
      </c>
      <c r="H25" s="75">
        <f t="shared" si="7"/>
        <v>3325971091</v>
      </c>
      <c r="I25" s="75">
        <f t="shared" si="7"/>
        <v>3234875923</v>
      </c>
      <c r="J25" s="76">
        <f t="shared" si="7"/>
        <v>3108759522</v>
      </c>
      <c r="K25" s="75">
        <f t="shared" si="7"/>
        <v>3400625293</v>
      </c>
      <c r="L25" s="75">
        <f t="shared" si="7"/>
        <v>3749226488</v>
      </c>
      <c r="M25" s="75">
        <f t="shared" si="7"/>
        <v>3743779757</v>
      </c>
      <c r="N25" s="76">
        <f t="shared" si="7"/>
        <v>2529317349</v>
      </c>
      <c r="O25" s="75">
        <f t="shared" si="7"/>
        <v>3273913544</v>
      </c>
      <c r="P25" s="75">
        <f t="shared" si="7"/>
        <v>4287840010</v>
      </c>
      <c r="Q25" s="75">
        <f t="shared" si="7"/>
        <v>3592880941</v>
      </c>
      <c r="R25" s="76">
        <f t="shared" si="7"/>
        <v>3831095755</v>
      </c>
      <c r="S25" s="76">
        <f t="shared" si="7"/>
        <v>3510840374</v>
      </c>
      <c r="T25" s="75">
        <f t="shared" si="7"/>
        <v>3949100328</v>
      </c>
      <c r="U25" s="75">
        <f t="shared" si="7"/>
        <v>3693885747</v>
      </c>
      <c r="V25" s="76">
        <f t="shared" si="7"/>
        <v>5543435197</v>
      </c>
      <c r="W25" s="76">
        <f t="shared" si="7"/>
        <v>4573298401</v>
      </c>
      <c r="X25" s="75">
        <f t="shared" si="7"/>
        <v>4908031220</v>
      </c>
    </row>
    <row r="26" spans="2:24" ht="11.8" hidden="1" customHeight="1" outlineLevel="1" x14ac:dyDescent="0.3">
      <c r="B26" s="72"/>
      <c r="C26" s="77" t="s">
        <v>143</v>
      </c>
      <c r="D26" s="72" t="s">
        <v>145</v>
      </c>
      <c r="E26" s="72"/>
      <c r="F26" s="74" t="s">
        <v>142</v>
      </c>
      <c r="G26" s="75">
        <f t="shared" ref="G26:X26" si="8">G56+G83+G110+G137</f>
        <v>3087532624</v>
      </c>
      <c r="H26" s="75">
        <f t="shared" si="8"/>
        <v>3246780361</v>
      </c>
      <c r="I26" s="75">
        <f t="shared" si="8"/>
        <v>3154583968</v>
      </c>
      <c r="J26" s="76">
        <f t="shared" si="8"/>
        <v>3010249718</v>
      </c>
      <c r="K26" s="75">
        <f t="shared" si="8"/>
        <v>3315684854</v>
      </c>
      <c r="L26" s="75">
        <f t="shared" si="8"/>
        <v>3663084141</v>
      </c>
      <c r="M26" s="75">
        <f t="shared" si="8"/>
        <v>3666814323</v>
      </c>
      <c r="N26" s="76">
        <f t="shared" si="8"/>
        <v>2448335511</v>
      </c>
      <c r="O26" s="75">
        <f t="shared" si="8"/>
        <v>3191684191</v>
      </c>
      <c r="P26" s="75">
        <f t="shared" si="8"/>
        <v>4213350244</v>
      </c>
      <c r="Q26" s="75">
        <f t="shared" si="8"/>
        <v>3502375559</v>
      </c>
      <c r="R26" s="76">
        <f t="shared" si="8"/>
        <v>3727045274</v>
      </c>
      <c r="S26" s="76">
        <f t="shared" si="8"/>
        <v>3427391348</v>
      </c>
      <c r="T26" s="75">
        <f t="shared" si="8"/>
        <v>3863843317</v>
      </c>
      <c r="U26" s="75">
        <f t="shared" si="8"/>
        <v>3604058231</v>
      </c>
      <c r="V26" s="76">
        <f t="shared" si="8"/>
        <v>5433766035</v>
      </c>
      <c r="W26" s="76">
        <f t="shared" si="8"/>
        <v>4477713045</v>
      </c>
      <c r="X26" s="75">
        <f t="shared" si="8"/>
        <v>4812278816</v>
      </c>
    </row>
    <row r="27" spans="2:24" ht="11.8" hidden="1" customHeight="1" outlineLevel="1" x14ac:dyDescent="0.3">
      <c r="B27" s="72"/>
      <c r="C27" s="77" t="s">
        <v>143</v>
      </c>
      <c r="D27" s="72" t="s">
        <v>146</v>
      </c>
      <c r="E27" s="72"/>
      <c r="F27" s="74" t="s">
        <v>142</v>
      </c>
      <c r="G27" s="75">
        <f>ŽP!G27</f>
        <v>77839664</v>
      </c>
      <c r="H27" s="75">
        <f>ŽP!H27-ŽP!G27</f>
        <v>79190730</v>
      </c>
      <c r="I27" s="75">
        <f>ŽP!I27-ŽP!H27</f>
        <v>80291955</v>
      </c>
      <c r="J27" s="76">
        <f>ŽP!J27-ŽP!I27</f>
        <v>98509804</v>
      </c>
      <c r="K27" s="75">
        <f>ŽP!K27</f>
        <v>84940439</v>
      </c>
      <c r="L27" s="75">
        <f>ŽP!L27-ŽP!K27</f>
        <v>86142347</v>
      </c>
      <c r="M27" s="75">
        <f>ŽP!M27-ŽP!L27</f>
        <v>76965434</v>
      </c>
      <c r="N27" s="76">
        <f>ŽP!N27-ŽP!M27</f>
        <v>80981838</v>
      </c>
      <c r="O27" s="75">
        <f>ŽP!O27</f>
        <v>82229353</v>
      </c>
      <c r="P27" s="75">
        <f>ŽP!P27-ŽP!O27</f>
        <v>74489766</v>
      </c>
      <c r="Q27" s="75">
        <f>ŽP!Q27-ŽP!P27</f>
        <v>90505382</v>
      </c>
      <c r="R27" s="76">
        <f>ŽP!R27-ŽP!Q27</f>
        <v>104050481</v>
      </c>
      <c r="S27" s="76">
        <f>ŽP!S27</f>
        <v>83449026</v>
      </c>
      <c r="T27" s="75">
        <f>ŽP!T27-ŽP!S27</f>
        <v>85257011</v>
      </c>
      <c r="U27" s="75">
        <f>ŽP!U27-ŽP!T27</f>
        <v>89827516</v>
      </c>
      <c r="V27" s="76">
        <f>ŽP!V27-ŽP!U27</f>
        <v>109669162</v>
      </c>
      <c r="W27" s="76">
        <f>ŽP!W27</f>
        <v>95585356</v>
      </c>
      <c r="X27" s="75">
        <f>ŽP!X27-ŽP!W27</f>
        <v>95752404</v>
      </c>
    </row>
    <row r="28" spans="2:24" ht="11.8" customHeight="1" x14ac:dyDescent="0.3">
      <c r="B28" s="72"/>
      <c r="C28" s="72" t="s">
        <v>152</v>
      </c>
      <c r="D28" s="72"/>
      <c r="E28" s="72"/>
      <c r="F28" s="74" t="s">
        <v>142</v>
      </c>
      <c r="G28" s="75">
        <f>ŽP!G28</f>
        <v>212856064</v>
      </c>
      <c r="H28" s="75">
        <f>ŽP!H28-ŽP!G28</f>
        <v>214273477</v>
      </c>
      <c r="I28" s="75">
        <f>ŽP!I28-ŽP!H28</f>
        <v>89455635</v>
      </c>
      <c r="J28" s="76">
        <f>ŽP!J28-ŽP!I28</f>
        <v>186498807</v>
      </c>
      <c r="K28" s="75">
        <f>ŽP!K28</f>
        <v>172426965</v>
      </c>
      <c r="L28" s="75">
        <f>ŽP!L28-ŽP!K28</f>
        <v>128065381</v>
      </c>
      <c r="M28" s="75">
        <f>ŽP!M28-ŽP!L28</f>
        <v>294821231</v>
      </c>
      <c r="N28" s="76">
        <f>ŽP!N28-ŽP!M28</f>
        <v>-48641128</v>
      </c>
      <c r="O28" s="75">
        <f>ŽP!O28</f>
        <v>249478048</v>
      </c>
      <c r="P28" s="75">
        <f>ŽP!P28-ŽP!O28</f>
        <v>61477783</v>
      </c>
      <c r="Q28" s="75">
        <f>ŽP!Q28-ŽP!P28</f>
        <v>192090170</v>
      </c>
      <c r="R28" s="76">
        <f>ŽP!R28-ŽP!Q28</f>
        <v>77576082</v>
      </c>
      <c r="S28" s="76">
        <f>ŽP!S28</f>
        <v>264104715</v>
      </c>
      <c r="T28" s="75">
        <f>ŽP!T28-ŽP!S28</f>
        <v>301746212</v>
      </c>
      <c r="U28" s="75">
        <f>ŽP!U28-ŽP!T28</f>
        <v>344072014</v>
      </c>
      <c r="V28" s="76">
        <f>ŽP!V28-ŽP!U28</f>
        <v>-370393297</v>
      </c>
      <c r="W28" s="76">
        <f>ŽP!W28</f>
        <v>208338060</v>
      </c>
      <c r="X28" s="75">
        <f>ŽP!X28-ŽP!W28</f>
        <v>213352422</v>
      </c>
    </row>
    <row r="29" spans="2:24" ht="11.8" customHeight="1" x14ac:dyDescent="0.3">
      <c r="B29" s="72"/>
      <c r="C29" s="72" t="s">
        <v>153</v>
      </c>
      <c r="D29" s="72"/>
      <c r="E29" s="72"/>
      <c r="F29" s="74" t="s">
        <v>142</v>
      </c>
      <c r="G29" s="75">
        <f t="shared" ref="G29:X29" si="9">G25+G28</f>
        <v>3378228352</v>
      </c>
      <c r="H29" s="75">
        <f t="shared" si="9"/>
        <v>3540244568</v>
      </c>
      <c r="I29" s="75">
        <f t="shared" si="9"/>
        <v>3324331558</v>
      </c>
      <c r="J29" s="76">
        <f t="shared" si="9"/>
        <v>3295258329</v>
      </c>
      <c r="K29" s="75">
        <f t="shared" si="9"/>
        <v>3573052258</v>
      </c>
      <c r="L29" s="75">
        <f t="shared" si="9"/>
        <v>3877291869</v>
      </c>
      <c r="M29" s="75">
        <f t="shared" si="9"/>
        <v>4038600988</v>
      </c>
      <c r="N29" s="76">
        <f t="shared" si="9"/>
        <v>2480676221</v>
      </c>
      <c r="O29" s="75">
        <f t="shared" si="9"/>
        <v>3523391592</v>
      </c>
      <c r="P29" s="75">
        <f t="shared" si="9"/>
        <v>4349317793</v>
      </c>
      <c r="Q29" s="75">
        <f t="shared" si="9"/>
        <v>3784971111</v>
      </c>
      <c r="R29" s="76">
        <f t="shared" si="9"/>
        <v>3908671837</v>
      </c>
      <c r="S29" s="76">
        <f t="shared" si="9"/>
        <v>3774945089</v>
      </c>
      <c r="T29" s="75">
        <f t="shared" si="9"/>
        <v>4250846540</v>
      </c>
      <c r="U29" s="75">
        <f t="shared" si="9"/>
        <v>4037957761</v>
      </c>
      <c r="V29" s="76">
        <f t="shared" si="9"/>
        <v>5173041900</v>
      </c>
      <c r="W29" s="76">
        <f t="shared" si="9"/>
        <v>4781636461</v>
      </c>
      <c r="X29" s="75">
        <f t="shared" si="9"/>
        <v>5121383642</v>
      </c>
    </row>
    <row r="30" spans="2:24" ht="11.8" customHeight="1" x14ac:dyDescent="0.3">
      <c r="B30" s="72"/>
      <c r="C30" s="72" t="s">
        <v>154</v>
      </c>
      <c r="D30" s="72"/>
      <c r="E30" s="72"/>
      <c r="F30" s="74" t="s">
        <v>142</v>
      </c>
      <c r="G30" s="75">
        <f t="shared" ref="G30:X33" si="10">G57+G84+G111+G138</f>
        <v>1642607013</v>
      </c>
      <c r="H30" s="75">
        <f t="shared" si="10"/>
        <v>1410960763</v>
      </c>
      <c r="I30" s="75">
        <f t="shared" si="10"/>
        <v>1704457335</v>
      </c>
      <c r="J30" s="76">
        <f t="shared" si="10"/>
        <v>1053730528</v>
      </c>
      <c r="K30" s="75">
        <f t="shared" si="10"/>
        <v>1242999156</v>
      </c>
      <c r="L30" s="75">
        <f t="shared" si="10"/>
        <v>1315536945</v>
      </c>
      <c r="M30" s="75">
        <f t="shared" si="10"/>
        <v>1363114190</v>
      </c>
      <c r="N30" s="76">
        <f t="shared" si="10"/>
        <v>1339184946</v>
      </c>
      <c r="O30" s="75">
        <f t="shared" si="10"/>
        <v>1402922691</v>
      </c>
      <c r="P30" s="75">
        <f t="shared" si="10"/>
        <v>1279889086</v>
      </c>
      <c r="Q30" s="75">
        <f t="shared" si="10"/>
        <v>1458079594</v>
      </c>
      <c r="R30" s="76">
        <f t="shared" si="10"/>
        <v>1850798550</v>
      </c>
      <c r="S30" s="76">
        <f t="shared" si="10"/>
        <v>1668734885</v>
      </c>
      <c r="T30" s="75">
        <f t="shared" si="10"/>
        <v>1980376715</v>
      </c>
      <c r="U30" s="75">
        <f t="shared" si="10"/>
        <v>1886903380</v>
      </c>
      <c r="V30" s="76">
        <f t="shared" si="10"/>
        <v>2847268713</v>
      </c>
      <c r="W30" s="76">
        <f t="shared" si="10"/>
        <v>2104655863</v>
      </c>
      <c r="X30" s="75">
        <f t="shared" si="10"/>
        <v>2299383384</v>
      </c>
    </row>
    <row r="31" spans="2:24" ht="11.8" customHeight="1" x14ac:dyDescent="0.3">
      <c r="B31" s="72"/>
      <c r="C31" s="72" t="s">
        <v>162</v>
      </c>
      <c r="D31" s="72"/>
      <c r="E31" s="72"/>
      <c r="F31" s="74" t="s">
        <v>142</v>
      </c>
      <c r="G31" s="75">
        <f t="shared" si="10"/>
        <v>0</v>
      </c>
      <c r="H31" s="75">
        <f t="shared" si="10"/>
        <v>0</v>
      </c>
      <c r="I31" s="75">
        <f t="shared" si="10"/>
        <v>0</v>
      </c>
      <c r="J31" s="76">
        <f t="shared" si="10"/>
        <v>0</v>
      </c>
      <c r="K31" s="75">
        <f t="shared" si="10"/>
        <v>0</v>
      </c>
      <c r="L31" s="75">
        <f t="shared" si="10"/>
        <v>0</v>
      </c>
      <c r="M31" s="75">
        <f t="shared" si="10"/>
        <v>0</v>
      </c>
      <c r="N31" s="76">
        <f t="shared" si="10"/>
        <v>0</v>
      </c>
      <c r="O31" s="75">
        <f t="shared" si="10"/>
        <v>0</v>
      </c>
      <c r="P31" s="75">
        <f t="shared" si="10"/>
        <v>0</v>
      </c>
      <c r="Q31" s="75">
        <f t="shared" si="10"/>
        <v>0</v>
      </c>
      <c r="R31" s="76">
        <f t="shared" si="10"/>
        <v>0</v>
      </c>
      <c r="S31" s="76">
        <f t="shared" si="10"/>
        <v>0</v>
      </c>
      <c r="T31" s="75">
        <f t="shared" si="10"/>
        <v>0</v>
      </c>
      <c r="U31" s="75">
        <f t="shared" si="10"/>
        <v>0</v>
      </c>
      <c r="V31" s="76">
        <f t="shared" si="10"/>
        <v>13364334325</v>
      </c>
      <c r="W31" s="76">
        <f t="shared" si="10"/>
        <v>3556881441</v>
      </c>
      <c r="X31" s="75">
        <f t="shared" si="10"/>
        <v>3553321217</v>
      </c>
    </row>
    <row r="32" spans="2:24" ht="11.8" customHeight="1" x14ac:dyDescent="0.3">
      <c r="B32" s="79"/>
      <c r="C32" s="79" t="s">
        <v>155</v>
      </c>
      <c r="D32" s="79"/>
      <c r="E32" s="79"/>
      <c r="F32" s="80" t="s">
        <v>156</v>
      </c>
      <c r="G32" s="81">
        <f t="shared" si="10"/>
        <v>5117501</v>
      </c>
      <c r="H32" s="81">
        <f t="shared" si="10"/>
        <v>5070746</v>
      </c>
      <c r="I32" s="81">
        <f t="shared" si="10"/>
        <v>5059306</v>
      </c>
      <c r="J32" s="82">
        <f t="shared" si="10"/>
        <v>5042992</v>
      </c>
      <c r="K32" s="81">
        <f t="shared" si="10"/>
        <v>5010602</v>
      </c>
      <c r="L32" s="81">
        <f t="shared" si="10"/>
        <v>4981440</v>
      </c>
      <c r="M32" s="81">
        <f t="shared" si="10"/>
        <v>5050203</v>
      </c>
      <c r="N32" s="82">
        <f t="shared" si="10"/>
        <v>5337811</v>
      </c>
      <c r="O32" s="81">
        <f t="shared" si="10"/>
        <v>5301579</v>
      </c>
      <c r="P32" s="81">
        <f t="shared" si="10"/>
        <v>5366703</v>
      </c>
      <c r="Q32" s="81">
        <f t="shared" si="10"/>
        <v>5331659</v>
      </c>
      <c r="R32" s="82">
        <f t="shared" si="10"/>
        <v>5074056</v>
      </c>
      <c r="S32" s="82">
        <f t="shared" si="10"/>
        <v>5052287</v>
      </c>
      <c r="T32" s="81">
        <f t="shared" si="10"/>
        <v>4990844</v>
      </c>
      <c r="U32" s="81">
        <f t="shared" si="10"/>
        <v>4981198</v>
      </c>
      <c r="V32" s="82">
        <f t="shared" si="10"/>
        <v>5128760</v>
      </c>
      <c r="W32" s="82">
        <f t="shared" si="10"/>
        <v>5156360</v>
      </c>
      <c r="X32" s="81">
        <f t="shared" si="10"/>
        <v>5151836</v>
      </c>
    </row>
    <row r="33" spans="2:24" ht="11.8" customHeight="1" x14ac:dyDescent="0.3">
      <c r="B33" s="72"/>
      <c r="C33" s="72" t="s">
        <v>157</v>
      </c>
      <c r="D33" s="72"/>
      <c r="E33" s="72"/>
      <c r="F33" s="74" t="s">
        <v>156</v>
      </c>
      <c r="G33" s="75">
        <f t="shared" si="10"/>
        <v>141382</v>
      </c>
      <c r="H33" s="75">
        <f t="shared" si="10"/>
        <v>115147</v>
      </c>
      <c r="I33" s="75">
        <f t="shared" si="10"/>
        <v>133385</v>
      </c>
      <c r="J33" s="76">
        <f t="shared" si="10"/>
        <v>131916</v>
      </c>
      <c r="K33" s="75">
        <f t="shared" si="10"/>
        <v>127885</v>
      </c>
      <c r="L33" s="75">
        <f t="shared" si="10"/>
        <v>124420</v>
      </c>
      <c r="M33" s="75">
        <f t="shared" si="10"/>
        <v>119114</v>
      </c>
      <c r="N33" s="76">
        <f t="shared" si="10"/>
        <v>129861</v>
      </c>
      <c r="O33" s="75">
        <f t="shared" si="10"/>
        <v>142660</v>
      </c>
      <c r="P33" s="75">
        <f t="shared" si="10"/>
        <v>152693</v>
      </c>
      <c r="Q33" s="75">
        <f t="shared" si="10"/>
        <v>146762</v>
      </c>
      <c r="R33" s="76">
        <f t="shared" si="10"/>
        <v>152185</v>
      </c>
      <c r="S33" s="76">
        <f t="shared" si="10"/>
        <v>149415</v>
      </c>
      <c r="T33" s="75">
        <f t="shared" si="10"/>
        <v>156752</v>
      </c>
      <c r="U33" s="75">
        <f t="shared" si="10"/>
        <v>136765</v>
      </c>
      <c r="V33" s="76">
        <f t="shared" si="10"/>
        <v>166368</v>
      </c>
      <c r="W33" s="76">
        <f t="shared" si="10"/>
        <v>157295</v>
      </c>
      <c r="X33" s="75">
        <f t="shared" si="10"/>
        <v>159093</v>
      </c>
    </row>
    <row r="34" spans="2:24" ht="11.8" customHeight="1" x14ac:dyDescent="0.3">
      <c r="B34" s="66"/>
      <c r="C34" s="66"/>
      <c r="D34" s="66"/>
      <c r="E34" s="66"/>
      <c r="F34" s="83"/>
      <c r="G34" s="15"/>
      <c r="H34" s="15"/>
      <c r="I34" s="15"/>
      <c r="J34" s="15"/>
      <c r="K34" s="15"/>
      <c r="L34" s="15"/>
      <c r="M34" s="15"/>
      <c r="N34" s="15"/>
      <c r="O34" s="15"/>
      <c r="P34" s="15"/>
      <c r="Q34" s="15"/>
      <c r="R34" s="15"/>
      <c r="S34" s="15"/>
      <c r="T34" s="15"/>
      <c r="U34" s="15"/>
      <c r="V34" s="15"/>
      <c r="W34" s="15"/>
      <c r="X34" s="15"/>
    </row>
    <row r="35" spans="2:24" ht="11.8" customHeight="1" x14ac:dyDescent="0.3">
      <c r="B35" s="67"/>
      <c r="C35" s="67" t="s">
        <v>163</v>
      </c>
      <c r="D35" s="67"/>
      <c r="E35" s="68"/>
      <c r="F35" s="69"/>
      <c r="G35" s="69"/>
      <c r="H35" s="69"/>
      <c r="I35" s="69"/>
      <c r="J35" s="84"/>
      <c r="K35" s="69"/>
      <c r="L35" s="69"/>
      <c r="M35" s="69"/>
      <c r="N35" s="84"/>
      <c r="O35" s="69"/>
      <c r="P35" s="69"/>
      <c r="Q35" s="69"/>
      <c r="R35" s="84"/>
      <c r="S35" s="84"/>
      <c r="T35" s="69"/>
      <c r="U35" s="69"/>
      <c r="V35" s="84"/>
      <c r="W35" s="84"/>
      <c r="X35" s="69"/>
    </row>
    <row r="36" spans="2:24" ht="11.8" customHeight="1" x14ac:dyDescent="0.3">
      <c r="B36" s="72"/>
      <c r="C36" s="72" t="s">
        <v>158</v>
      </c>
      <c r="D36" s="72"/>
      <c r="E36" s="73"/>
      <c r="F36" s="74" t="s">
        <v>142</v>
      </c>
      <c r="G36" s="75">
        <f t="shared" ref="G36:X39" si="11">G63+G90+G117+G144</f>
        <v>2244678812</v>
      </c>
      <c r="H36" s="75">
        <f t="shared" si="11"/>
        <v>3203380174</v>
      </c>
      <c r="I36" s="75">
        <f t="shared" si="11"/>
        <v>2713689663</v>
      </c>
      <c r="J36" s="76">
        <f t="shared" si="11"/>
        <v>3019950523</v>
      </c>
      <c r="K36" s="75">
        <f t="shared" si="11"/>
        <v>2518702593</v>
      </c>
      <c r="L36" s="75">
        <f t="shared" si="11"/>
        <v>3216471559</v>
      </c>
      <c r="M36" s="75">
        <f t="shared" si="11"/>
        <v>1846350153</v>
      </c>
      <c r="N36" s="76">
        <f t="shared" si="11"/>
        <v>2163708402</v>
      </c>
      <c r="O36" s="75">
        <f t="shared" si="11"/>
        <v>2314853092</v>
      </c>
      <c r="P36" s="75">
        <f t="shared" si="11"/>
        <v>2529668608</v>
      </c>
      <c r="Q36" s="75">
        <f t="shared" si="11"/>
        <v>2583656360</v>
      </c>
      <c r="R36" s="76">
        <f t="shared" si="11"/>
        <v>2564769181</v>
      </c>
      <c r="S36" s="76">
        <f t="shared" si="11"/>
        <v>2610240274</v>
      </c>
      <c r="T36" s="75">
        <f t="shared" si="11"/>
        <v>2525149279</v>
      </c>
      <c r="U36" s="75">
        <f t="shared" si="11"/>
        <v>1960394049</v>
      </c>
      <c r="V36" s="76">
        <f t="shared" si="11"/>
        <v>2626405695</v>
      </c>
      <c r="W36" s="76">
        <f t="shared" si="11"/>
        <v>2728425156</v>
      </c>
      <c r="X36" s="75">
        <f t="shared" si="11"/>
        <v>2548875960</v>
      </c>
    </row>
    <row r="37" spans="2:24" ht="11.8" customHeight="1" x14ac:dyDescent="0.3">
      <c r="B37" s="72"/>
      <c r="C37" s="72" t="s">
        <v>159</v>
      </c>
      <c r="D37" s="72"/>
      <c r="E37" s="72"/>
      <c r="F37" s="74" t="s">
        <v>156</v>
      </c>
      <c r="G37" s="75">
        <f t="shared" si="11"/>
        <v>118365</v>
      </c>
      <c r="H37" s="75">
        <f t="shared" si="11"/>
        <v>95050</v>
      </c>
      <c r="I37" s="75">
        <f t="shared" si="11"/>
        <v>114442</v>
      </c>
      <c r="J37" s="76">
        <f t="shared" si="11"/>
        <v>116481</v>
      </c>
      <c r="K37" s="75">
        <f t="shared" si="11"/>
        <v>111181</v>
      </c>
      <c r="L37" s="75">
        <f t="shared" si="11"/>
        <v>119099</v>
      </c>
      <c r="M37" s="75">
        <f t="shared" si="11"/>
        <v>134050</v>
      </c>
      <c r="N37" s="76">
        <f t="shared" si="11"/>
        <v>118318</v>
      </c>
      <c r="O37" s="75">
        <f t="shared" si="11"/>
        <v>146493</v>
      </c>
      <c r="P37" s="75">
        <f t="shared" si="11"/>
        <v>171534</v>
      </c>
      <c r="Q37" s="75">
        <f t="shared" si="11"/>
        <v>168759</v>
      </c>
      <c r="R37" s="76">
        <f t="shared" si="11"/>
        <v>193059</v>
      </c>
      <c r="S37" s="76">
        <f t="shared" si="11"/>
        <v>146362</v>
      </c>
      <c r="T37" s="75">
        <f t="shared" si="11"/>
        <v>140234</v>
      </c>
      <c r="U37" s="75">
        <f t="shared" si="11"/>
        <v>132395</v>
      </c>
      <c r="V37" s="76">
        <f t="shared" si="11"/>
        <v>144774</v>
      </c>
      <c r="W37" s="76">
        <f t="shared" si="11"/>
        <v>162097</v>
      </c>
      <c r="X37" s="75">
        <f t="shared" si="11"/>
        <v>140044</v>
      </c>
    </row>
    <row r="38" spans="2:24" ht="11.8" customHeight="1" x14ac:dyDescent="0.3">
      <c r="B38" s="72"/>
      <c r="C38" s="72" t="s">
        <v>164</v>
      </c>
      <c r="D38" s="72"/>
      <c r="E38" s="73"/>
      <c r="F38" s="74" t="s">
        <v>142</v>
      </c>
      <c r="G38" s="75">
        <f t="shared" si="11"/>
        <v>3356092208</v>
      </c>
      <c r="H38" s="75">
        <f t="shared" si="11"/>
        <v>2715238055</v>
      </c>
      <c r="I38" s="75">
        <f t="shared" si="11"/>
        <v>2260617622</v>
      </c>
      <c r="J38" s="76">
        <f t="shared" si="11"/>
        <v>2568762631</v>
      </c>
      <c r="K38" s="75">
        <f t="shared" si="11"/>
        <v>3060589606</v>
      </c>
      <c r="L38" s="75">
        <f t="shared" si="11"/>
        <v>3766195277</v>
      </c>
      <c r="M38" s="75">
        <f t="shared" si="11"/>
        <v>2368567101</v>
      </c>
      <c r="N38" s="76">
        <f t="shared" si="11"/>
        <v>3066528485</v>
      </c>
      <c r="O38" s="75">
        <f t="shared" si="11"/>
        <v>4093949982</v>
      </c>
      <c r="P38" s="75">
        <f t="shared" si="11"/>
        <v>4180700805</v>
      </c>
      <c r="Q38" s="75">
        <f t="shared" si="11"/>
        <v>3356078589</v>
      </c>
      <c r="R38" s="76">
        <f t="shared" si="11"/>
        <v>3408664032</v>
      </c>
      <c r="S38" s="76">
        <f t="shared" si="11"/>
        <v>3634229150</v>
      </c>
      <c r="T38" s="75">
        <f t="shared" si="11"/>
        <v>3788281680</v>
      </c>
      <c r="U38" s="75">
        <f t="shared" si="11"/>
        <v>2858980835</v>
      </c>
      <c r="V38" s="76">
        <f t="shared" si="11"/>
        <v>3414552261</v>
      </c>
      <c r="W38" s="76">
        <f t="shared" si="11"/>
        <v>3567400294</v>
      </c>
      <c r="X38" s="75">
        <f t="shared" si="11"/>
        <v>2618780706</v>
      </c>
    </row>
    <row r="39" spans="2:24" ht="11.8" customHeight="1" x14ac:dyDescent="0.3">
      <c r="B39" s="72"/>
      <c r="C39" s="72" t="s">
        <v>165</v>
      </c>
      <c r="D39" s="72"/>
      <c r="E39" s="72"/>
      <c r="F39" s="74" t="s">
        <v>156</v>
      </c>
      <c r="G39" s="75">
        <f t="shared" si="11"/>
        <v>84355</v>
      </c>
      <c r="H39" s="75">
        <f t="shared" si="11"/>
        <v>101275</v>
      </c>
      <c r="I39" s="75">
        <f t="shared" si="11"/>
        <v>61383</v>
      </c>
      <c r="J39" s="76">
        <f t="shared" si="11"/>
        <v>55345</v>
      </c>
      <c r="K39" s="75">
        <f t="shared" si="11"/>
        <v>74147</v>
      </c>
      <c r="L39" s="75">
        <f t="shared" si="11"/>
        <v>84015</v>
      </c>
      <c r="M39" s="75">
        <f t="shared" si="11"/>
        <v>72042</v>
      </c>
      <c r="N39" s="76">
        <f t="shared" si="11"/>
        <v>70371</v>
      </c>
      <c r="O39" s="75">
        <f t="shared" si="11"/>
        <v>80311</v>
      </c>
      <c r="P39" s="75">
        <f t="shared" si="11"/>
        <v>88831</v>
      </c>
      <c r="Q39" s="75">
        <f t="shared" si="11"/>
        <v>96777</v>
      </c>
      <c r="R39" s="76">
        <f t="shared" si="11"/>
        <v>87765</v>
      </c>
      <c r="S39" s="76">
        <f t="shared" si="11"/>
        <v>83875</v>
      </c>
      <c r="T39" s="75">
        <f t="shared" si="11"/>
        <v>100901</v>
      </c>
      <c r="U39" s="75">
        <f t="shared" si="11"/>
        <v>77818</v>
      </c>
      <c r="V39" s="76">
        <f t="shared" si="11"/>
        <v>138534</v>
      </c>
      <c r="W39" s="76">
        <f t="shared" si="11"/>
        <v>94058</v>
      </c>
      <c r="X39" s="75">
        <f t="shared" si="11"/>
        <v>95402</v>
      </c>
    </row>
    <row r="40" spans="2:24" ht="11.8" customHeight="1" x14ac:dyDescent="0.3">
      <c r="B40" s="66"/>
      <c r="C40" s="66"/>
      <c r="D40" s="66"/>
      <c r="E40" s="66"/>
      <c r="F40" s="83"/>
      <c r="G40" s="15"/>
      <c r="H40" s="15"/>
      <c r="I40" s="15"/>
      <c r="J40" s="15"/>
      <c r="K40" s="15"/>
      <c r="L40" s="15"/>
      <c r="M40" s="15"/>
      <c r="N40" s="15"/>
      <c r="O40" s="15"/>
      <c r="P40" s="15"/>
      <c r="Q40" s="15"/>
      <c r="R40" s="15"/>
      <c r="S40" s="15"/>
      <c r="T40" s="15"/>
      <c r="U40" s="15"/>
      <c r="V40" s="15"/>
      <c r="W40" s="15"/>
      <c r="X40" s="15"/>
    </row>
    <row r="41" spans="2:24" ht="11.8" customHeight="1" x14ac:dyDescent="0.3">
      <c r="B41" s="67"/>
      <c r="C41" s="67" t="s">
        <v>166</v>
      </c>
      <c r="D41" s="67"/>
      <c r="E41" s="68"/>
      <c r="F41" s="69"/>
      <c r="G41" s="69"/>
      <c r="H41" s="69"/>
      <c r="I41" s="69"/>
      <c r="J41" s="84"/>
      <c r="K41" s="69"/>
      <c r="L41" s="69"/>
      <c r="M41" s="69"/>
      <c r="N41" s="84"/>
      <c r="O41" s="69"/>
      <c r="P41" s="69"/>
      <c r="Q41" s="69"/>
      <c r="R41" s="84"/>
      <c r="S41" s="84"/>
      <c r="T41" s="69"/>
      <c r="U41" s="69"/>
      <c r="V41" s="84"/>
      <c r="W41" s="84"/>
      <c r="X41" s="69"/>
    </row>
    <row r="42" spans="2:24" ht="11.8" customHeight="1" x14ac:dyDescent="0.3">
      <c r="B42" s="72"/>
      <c r="C42" s="72" t="s">
        <v>167</v>
      </c>
      <c r="D42" s="72"/>
      <c r="E42" s="73"/>
      <c r="F42" s="74" t="s">
        <v>142</v>
      </c>
      <c r="G42" s="75">
        <f t="shared" ref="G42:X42" si="12">IFERROR(G6*4/G32,"-")</f>
        <v>9727.4105396364357</v>
      </c>
      <c r="H42" s="75">
        <f t="shared" si="12"/>
        <v>10009.945709763415</v>
      </c>
      <c r="I42" s="75">
        <f t="shared" si="12"/>
        <v>9294.1869197079595</v>
      </c>
      <c r="J42" s="76">
        <f t="shared" si="12"/>
        <v>9674.198714572618</v>
      </c>
      <c r="K42" s="75">
        <f t="shared" si="12"/>
        <v>10171.998888756281</v>
      </c>
      <c r="L42" s="75">
        <f t="shared" si="12"/>
        <v>10543.160459626131</v>
      </c>
      <c r="M42" s="75">
        <f t="shared" si="12"/>
        <v>9058.2248072008188</v>
      </c>
      <c r="N42" s="76">
        <f t="shared" si="12"/>
        <v>8646.9697005008238</v>
      </c>
      <c r="O42" s="75">
        <f t="shared" si="12"/>
        <v>10086.541515273091</v>
      </c>
      <c r="P42" s="75">
        <f t="shared" si="12"/>
        <v>9572.2730734307443</v>
      </c>
      <c r="Q42" s="75">
        <f t="shared" si="12"/>
        <v>9611.8597089573814</v>
      </c>
      <c r="R42" s="76">
        <f t="shared" si="12"/>
        <v>9873.5846407686477</v>
      </c>
      <c r="S42" s="76">
        <f t="shared" si="12"/>
        <v>10708.143656922102</v>
      </c>
      <c r="T42" s="75">
        <f t="shared" si="12"/>
        <v>9996.6343993120208</v>
      </c>
      <c r="U42" s="75">
        <f t="shared" si="12"/>
        <v>10088.855122000772</v>
      </c>
      <c r="V42" s="76">
        <f t="shared" si="12"/>
        <v>12148.106757968788</v>
      </c>
      <c r="W42" s="76">
        <f t="shared" si="12"/>
        <v>11334.253546300104</v>
      </c>
      <c r="X42" s="75">
        <f t="shared" si="12"/>
        <v>11148.314836108913</v>
      </c>
    </row>
    <row r="43" spans="2:24" ht="11.8" customHeight="1" x14ac:dyDescent="0.3">
      <c r="B43" s="72"/>
      <c r="C43" s="72" t="s">
        <v>168</v>
      </c>
      <c r="D43" s="72"/>
      <c r="E43" s="72"/>
      <c r="F43" s="74" t="s">
        <v>142</v>
      </c>
      <c r="G43" s="75">
        <f t="shared" ref="G43:X43" si="13">IFERROR(G36/G37,"-")</f>
        <v>18964.041836691591</v>
      </c>
      <c r="H43" s="75">
        <f t="shared" si="13"/>
        <v>33702.053382430298</v>
      </c>
      <c r="I43" s="75">
        <f t="shared" si="13"/>
        <v>23712.357901819261</v>
      </c>
      <c r="J43" s="76">
        <f t="shared" si="13"/>
        <v>25926.550450288029</v>
      </c>
      <c r="K43" s="75">
        <f t="shared" si="13"/>
        <v>22654.073924501488</v>
      </c>
      <c r="L43" s="75">
        <f t="shared" si="13"/>
        <v>27006.705001721257</v>
      </c>
      <c r="M43" s="75">
        <f t="shared" si="13"/>
        <v>13773.593084669899</v>
      </c>
      <c r="N43" s="76">
        <f t="shared" si="13"/>
        <v>18287.229348028195</v>
      </c>
      <c r="O43" s="75">
        <f t="shared" si="13"/>
        <v>15801.800031400819</v>
      </c>
      <c r="P43" s="75">
        <f t="shared" si="13"/>
        <v>14747.330605011251</v>
      </c>
      <c r="Q43" s="75">
        <f t="shared" si="13"/>
        <v>15309.739687957383</v>
      </c>
      <c r="R43" s="76">
        <f t="shared" si="13"/>
        <v>13284.89830051953</v>
      </c>
      <c r="S43" s="76">
        <f t="shared" si="13"/>
        <v>17834.139148139544</v>
      </c>
      <c r="T43" s="75">
        <f t="shared" si="13"/>
        <v>18006.683678708443</v>
      </c>
      <c r="U43" s="75">
        <f t="shared" si="13"/>
        <v>14807.160761358058</v>
      </c>
      <c r="V43" s="76">
        <f t="shared" si="13"/>
        <v>18141.418314061917</v>
      </c>
      <c r="W43" s="76">
        <f t="shared" si="13"/>
        <v>16832.052141618908</v>
      </c>
      <c r="X43" s="75">
        <f t="shared" si="13"/>
        <v>18200.536688469339</v>
      </c>
    </row>
    <row r="44" spans="2:24" ht="11.8" customHeight="1" x14ac:dyDescent="0.3">
      <c r="B44" s="72"/>
      <c r="C44" s="72" t="s">
        <v>169</v>
      </c>
      <c r="D44" s="72"/>
      <c r="E44" s="73"/>
      <c r="F44" s="74" t="s">
        <v>142</v>
      </c>
      <c r="G44" s="75">
        <f t="shared" ref="G44:X44" si="14">IFERROR(G19/G33,"-")</f>
        <v>63186.131919197636</v>
      </c>
      <c r="H44" s="75">
        <f t="shared" si="14"/>
        <v>72630.821115617422</v>
      </c>
      <c r="I44" s="75">
        <f t="shared" si="14"/>
        <v>61766.814814259473</v>
      </c>
      <c r="J44" s="76">
        <f t="shared" si="14"/>
        <v>73795.420866308865</v>
      </c>
      <c r="K44" s="75">
        <f t="shared" si="14"/>
        <v>73597.096305274274</v>
      </c>
      <c r="L44" s="75">
        <f t="shared" si="14"/>
        <v>79599.157257675615</v>
      </c>
      <c r="M44" s="75">
        <f t="shared" si="14"/>
        <v>63546.50901657236</v>
      </c>
      <c r="N44" s="76">
        <f t="shared" si="14"/>
        <v>79659.026281947619</v>
      </c>
      <c r="O44" s="75">
        <f t="shared" si="14"/>
        <v>78523.647119024259</v>
      </c>
      <c r="P44" s="75">
        <f t="shared" si="14"/>
        <v>78516.804706175142</v>
      </c>
      <c r="Q44" s="75">
        <f t="shared" si="14"/>
        <v>67304.208173777952</v>
      </c>
      <c r="R44" s="76">
        <f t="shared" si="14"/>
        <v>77412.117114038832</v>
      </c>
      <c r="S44" s="76">
        <f t="shared" si="14"/>
        <v>57660.41206036877</v>
      </c>
      <c r="T44" s="75">
        <f t="shared" si="14"/>
        <v>50743.496618862919</v>
      </c>
      <c r="U44" s="75">
        <f t="shared" si="14"/>
        <v>51032.406756114506</v>
      </c>
      <c r="V44" s="76">
        <f t="shared" si="14"/>
        <v>63854.724219801887</v>
      </c>
      <c r="W44" s="76">
        <f t="shared" si="14"/>
        <v>54260.91865602848</v>
      </c>
      <c r="X44" s="75">
        <f t="shared" si="14"/>
        <v>59907.233649500609</v>
      </c>
    </row>
    <row r="45" spans="2:24" ht="11.8" customHeight="1" x14ac:dyDescent="0.3">
      <c r="B45" s="72"/>
      <c r="C45" s="72" t="s">
        <v>170</v>
      </c>
      <c r="D45" s="72"/>
      <c r="E45" s="72"/>
      <c r="F45" s="74" t="s">
        <v>142</v>
      </c>
      <c r="G45" s="75">
        <f t="shared" ref="G45:X45" si="15">IFERROR(G38/G39,"-")</f>
        <v>39785.338249066444</v>
      </c>
      <c r="H45" s="75">
        <f t="shared" si="15"/>
        <v>26810.546087385832</v>
      </c>
      <c r="I45" s="75">
        <f t="shared" si="15"/>
        <v>36828.073277617579</v>
      </c>
      <c r="J45" s="76">
        <f t="shared" si="15"/>
        <v>46413.635034781822</v>
      </c>
      <c r="K45" s="75">
        <f t="shared" si="15"/>
        <v>41277.322157336101</v>
      </c>
      <c r="L45" s="75">
        <f t="shared" si="15"/>
        <v>44827.653121466406</v>
      </c>
      <c r="M45" s="75">
        <f t="shared" si="15"/>
        <v>32877.586699425337</v>
      </c>
      <c r="N45" s="76">
        <f t="shared" si="15"/>
        <v>43576.593838370922</v>
      </c>
      <c r="O45" s="75">
        <f t="shared" si="15"/>
        <v>50976.204778921943</v>
      </c>
      <c r="P45" s="75">
        <f t="shared" si="15"/>
        <v>47063.534182886608</v>
      </c>
      <c r="Q45" s="75">
        <f t="shared" si="15"/>
        <v>34678.47307728076</v>
      </c>
      <c r="R45" s="76">
        <f t="shared" si="15"/>
        <v>38838.53508801914</v>
      </c>
      <c r="S45" s="76">
        <f t="shared" si="15"/>
        <v>43329.110581222056</v>
      </c>
      <c r="T45" s="75">
        <f t="shared" si="15"/>
        <v>37544.540490183448</v>
      </c>
      <c r="U45" s="75">
        <f t="shared" si="15"/>
        <v>36739.325541648461</v>
      </c>
      <c r="V45" s="76">
        <f t="shared" si="15"/>
        <v>24647.756225908441</v>
      </c>
      <c r="W45" s="76">
        <f t="shared" si="15"/>
        <v>37927.664781305153</v>
      </c>
      <c r="X45" s="75">
        <f t="shared" si="15"/>
        <v>27449.95603865747</v>
      </c>
    </row>
    <row r="46" spans="2:24" ht="11.8" customHeight="1" x14ac:dyDescent="0.3">
      <c r="E46" s="66"/>
      <c r="F46" s="83"/>
      <c r="G46" s="83"/>
      <c r="H46" s="83"/>
      <c r="I46" s="83"/>
      <c r="J46" s="83"/>
      <c r="K46" s="15"/>
      <c r="L46" s="15"/>
      <c r="M46" s="15"/>
      <c r="N46" s="15"/>
      <c r="O46" s="15"/>
      <c r="P46" s="15"/>
      <c r="Q46" s="15"/>
      <c r="R46" s="15"/>
      <c r="S46" s="15"/>
      <c r="T46" s="15"/>
      <c r="U46" s="15"/>
      <c r="V46" s="15"/>
      <c r="W46" s="15"/>
      <c r="X46" s="15"/>
    </row>
    <row r="47" spans="2:24" ht="11.8" customHeight="1" x14ac:dyDescent="0.3">
      <c r="O47" s="1"/>
      <c r="T47" s="1"/>
      <c r="U47" s="1"/>
      <c r="X47" s="1"/>
    </row>
    <row r="48" spans="2:24" ht="29.95" customHeight="1" x14ac:dyDescent="0.3">
      <c r="B48" s="67"/>
      <c r="C48" s="67" t="s">
        <v>105</v>
      </c>
      <c r="D48" s="67"/>
      <c r="E48" s="68"/>
      <c r="F48" s="69" t="s">
        <v>122</v>
      </c>
      <c r="G48" s="70" t="str">
        <f t="shared" ref="G48:X48" si="16">G5</f>
        <v>2020
Q1</v>
      </c>
      <c r="H48" s="70" t="str">
        <f t="shared" si="16"/>
        <v>2020
Q2</v>
      </c>
      <c r="I48" s="70" t="str">
        <f t="shared" si="16"/>
        <v>2020
Q3</v>
      </c>
      <c r="J48" s="70" t="str">
        <f t="shared" si="16"/>
        <v>2020
Q4</v>
      </c>
      <c r="K48" s="70" t="str">
        <f t="shared" si="16"/>
        <v>2021
Q1</v>
      </c>
      <c r="L48" s="70" t="str">
        <f t="shared" si="16"/>
        <v>2021
Q2</v>
      </c>
      <c r="M48" s="70" t="str">
        <f t="shared" si="16"/>
        <v>2021
Q3</v>
      </c>
      <c r="N48" s="71" t="str">
        <f t="shared" si="16"/>
        <v>2021
Q4</v>
      </c>
      <c r="O48" s="70" t="str">
        <f t="shared" si="16"/>
        <v>2022
Q1</v>
      </c>
      <c r="P48" s="70" t="str">
        <f t="shared" si="16"/>
        <v>2022
Q2</v>
      </c>
      <c r="Q48" s="70" t="str">
        <f t="shared" si="16"/>
        <v>2022
Q3</v>
      </c>
      <c r="R48" s="71" t="str">
        <f t="shared" si="16"/>
        <v>2022
Q4</v>
      </c>
      <c r="S48" s="71" t="str">
        <f t="shared" si="16"/>
        <v>2023
Q1</v>
      </c>
      <c r="T48" s="70" t="str">
        <f t="shared" si="16"/>
        <v>2023
Q2</v>
      </c>
      <c r="U48" s="70" t="str">
        <f t="shared" si="16"/>
        <v>2023
Q3</v>
      </c>
      <c r="V48" s="71" t="str">
        <f t="shared" si="16"/>
        <v>2023
Q4</v>
      </c>
      <c r="W48" s="71" t="str">
        <f t="shared" si="16"/>
        <v>2024
Q1</v>
      </c>
      <c r="X48" s="70" t="str">
        <f t="shared" si="16"/>
        <v>2024
Q2</v>
      </c>
    </row>
    <row r="49" spans="2:24" ht="11.8" customHeight="1" collapsed="1" x14ac:dyDescent="0.3">
      <c r="B49" s="72"/>
      <c r="C49" s="72" t="s">
        <v>141</v>
      </c>
      <c r="D49" s="72"/>
      <c r="E49" s="73"/>
      <c r="F49" s="74" t="s">
        <v>142</v>
      </c>
      <c r="G49" s="75">
        <f>ŽP!G49</f>
        <v>1338940994</v>
      </c>
      <c r="H49" s="75">
        <f>ŽP!H49-ŽP!G49</f>
        <v>1338272191</v>
      </c>
      <c r="I49" s="75">
        <f>ŽP!I49-ŽP!H49</f>
        <v>1401405664</v>
      </c>
      <c r="J49" s="76">
        <f>ŽP!J49-ŽP!I49</f>
        <v>1466098297</v>
      </c>
      <c r="K49" s="75">
        <f>ŽP!K49</f>
        <v>1477902776</v>
      </c>
      <c r="L49" s="75">
        <f>ŽP!L49-ŽP!K49</f>
        <v>1534958775</v>
      </c>
      <c r="M49" s="75">
        <f>ŽP!M49-ŽP!L49</f>
        <v>710982677</v>
      </c>
      <c r="N49" s="76">
        <f>ŽP!N49-ŽP!M49</f>
        <v>1269650078</v>
      </c>
      <c r="O49" s="75">
        <f>ŽP!O49</f>
        <v>1445708018</v>
      </c>
      <c r="P49" s="75">
        <f>ŽP!P49-ŽP!O49</f>
        <v>1502216225</v>
      </c>
      <c r="Q49" s="75">
        <f>ŽP!Q49-ŽP!P49</f>
        <v>1571555873</v>
      </c>
      <c r="R49" s="76">
        <f>ŽP!R49-ŽP!Q49</f>
        <v>1662395798</v>
      </c>
      <c r="S49" s="76">
        <f>ŽP!S49</f>
        <v>1741479980</v>
      </c>
      <c r="T49" s="75">
        <f>ŽP!T49-ŽP!S49</f>
        <v>1795411762</v>
      </c>
      <c r="U49" s="75">
        <f>ŽP!U49-ŽP!T49</f>
        <v>1876831573</v>
      </c>
      <c r="V49" s="76">
        <f>ŽP!V49-ŽP!U49</f>
        <v>2486174538</v>
      </c>
      <c r="W49" s="76">
        <f>ŽP!W49</f>
        <v>2182767521</v>
      </c>
      <c r="X49" s="75">
        <f>ŽP!X49-ŽP!W49</f>
        <v>2271533180</v>
      </c>
    </row>
    <row r="50" spans="2:24" ht="11.8" hidden="1" customHeight="1" outlineLevel="2" x14ac:dyDescent="0.3">
      <c r="B50" s="72"/>
      <c r="C50" s="78"/>
      <c r="D50" s="77" t="s">
        <v>143</v>
      </c>
      <c r="E50" s="72" t="s">
        <v>144</v>
      </c>
      <c r="F50" s="74" t="s">
        <v>142</v>
      </c>
      <c r="G50" s="75">
        <f>ŽP!G50</f>
        <v>1305793243</v>
      </c>
      <c r="H50" s="75">
        <f>ŽP!H50-ŽP!G50</f>
        <v>1302391411</v>
      </c>
      <c r="I50" s="75">
        <f>ŽP!I50-ŽP!H50</f>
        <v>1366599289</v>
      </c>
      <c r="J50" s="76">
        <f>ŽP!J50-ŽP!I50</f>
        <v>1425637384</v>
      </c>
      <c r="K50" s="75">
        <f>ŽP!K50</f>
        <v>1435623186</v>
      </c>
      <c r="L50" s="75">
        <f>ŽP!L50-ŽP!K50</f>
        <v>1488973905</v>
      </c>
      <c r="M50" s="75">
        <f>ŽP!M50-ŽP!L50</f>
        <v>656873369</v>
      </c>
      <c r="N50" s="76">
        <f>ŽP!N50-ŽP!M50</f>
        <v>1212976657</v>
      </c>
      <c r="O50" s="75">
        <f>ŽP!O50</f>
        <v>1381902677</v>
      </c>
      <c r="P50" s="75">
        <f>ŽP!P50-ŽP!O50</f>
        <v>1436232698</v>
      </c>
      <c r="Q50" s="75">
        <f>ŽP!Q50-ŽP!P50</f>
        <v>1502675671</v>
      </c>
      <c r="R50" s="76">
        <f>ŽP!R50-ŽP!Q50</f>
        <v>1593200890</v>
      </c>
      <c r="S50" s="76">
        <f>ŽP!S50</f>
        <v>1664610580</v>
      </c>
      <c r="T50" s="75">
        <f>ŽP!T50-ŽP!S50</f>
        <v>1718233689</v>
      </c>
      <c r="U50" s="75">
        <f>ŽP!U50-ŽP!T50</f>
        <v>1794594881</v>
      </c>
      <c r="V50" s="76">
        <f>ŽP!V50-ŽP!U50</f>
        <v>2249551282</v>
      </c>
      <c r="W50" s="76">
        <f>ŽP!W50</f>
        <v>2106663720</v>
      </c>
      <c r="X50" s="75">
        <f>ŽP!X50-ŽP!W50</f>
        <v>2192317397</v>
      </c>
    </row>
    <row r="51" spans="2:24" ht="11.8" customHeight="1" collapsed="1" x14ac:dyDescent="0.3">
      <c r="B51" s="72"/>
      <c r="C51" s="72" t="s">
        <v>147</v>
      </c>
      <c r="D51" s="72"/>
      <c r="E51" s="72"/>
      <c r="F51" s="74" t="s">
        <v>142</v>
      </c>
      <c r="G51" s="75">
        <f>ŽP!G51</f>
        <v>1339483494</v>
      </c>
      <c r="H51" s="75">
        <f>ŽP!H51-ŽP!G51</f>
        <v>1341151328</v>
      </c>
      <c r="I51" s="75">
        <f>ŽP!I51-ŽP!H51</f>
        <v>1408315207</v>
      </c>
      <c r="J51" s="76">
        <f>ŽP!J51-ŽP!I51</f>
        <v>1466272512</v>
      </c>
      <c r="K51" s="75">
        <f>ŽP!K51</f>
        <v>1473661407</v>
      </c>
      <c r="L51" s="75">
        <f>ŽP!L51-ŽP!K51</f>
        <v>1543977075</v>
      </c>
      <c r="M51" s="75">
        <f>ŽP!M51-ŽP!L51</f>
        <v>715386212</v>
      </c>
      <c r="N51" s="76">
        <f>ŽP!N51-ŽP!M51</f>
        <v>1268010107</v>
      </c>
      <c r="O51" s="75">
        <f>ŽP!O51</f>
        <v>1447425108</v>
      </c>
      <c r="P51" s="75">
        <f>ŽP!P51-ŽP!O51</f>
        <v>1502097939</v>
      </c>
      <c r="Q51" s="75">
        <f>ŽP!Q51-ŽP!P51</f>
        <v>1574688406</v>
      </c>
      <c r="R51" s="76">
        <f>ŽP!R51-ŽP!Q51</f>
        <v>1656726229</v>
      </c>
      <c r="S51" s="76">
        <f>ŽP!S51</f>
        <v>1736584717</v>
      </c>
      <c r="T51" s="75">
        <f>ŽP!T51-ŽP!S51</f>
        <v>1789926569</v>
      </c>
      <c r="U51" s="75">
        <f>ŽP!U51-ŽP!T51</f>
        <v>1874082253</v>
      </c>
      <c r="V51" s="76">
        <f>ŽP!V51-ŽP!U51</f>
        <v>2470606364</v>
      </c>
      <c r="W51" s="76">
        <f>ŽP!W51</f>
        <v>2175002499</v>
      </c>
      <c r="X51" s="75">
        <f>ŽP!X51-ŽP!W51</f>
        <v>2259450573</v>
      </c>
    </row>
    <row r="52" spans="2:24" ht="11.8" hidden="1" customHeight="1" outlineLevel="2" x14ac:dyDescent="0.3">
      <c r="B52" s="72"/>
      <c r="C52" s="78"/>
      <c r="D52" s="77" t="s">
        <v>143</v>
      </c>
      <c r="E52" s="72" t="s">
        <v>144</v>
      </c>
      <c r="F52" s="74" t="s">
        <v>142</v>
      </c>
      <c r="G52" s="75">
        <f>ŽP!G52</f>
        <v>1306518787</v>
      </c>
      <c r="H52" s="75">
        <f>ŽP!H52-ŽP!G52</f>
        <v>1307770888</v>
      </c>
      <c r="I52" s="75">
        <f>ŽP!I52-ŽP!H52</f>
        <v>1374353401</v>
      </c>
      <c r="J52" s="76">
        <f>ŽP!J52-ŽP!I52</f>
        <v>1422954386</v>
      </c>
      <c r="K52" s="75">
        <f>ŽP!K52</f>
        <v>1431871189</v>
      </c>
      <c r="L52" s="75">
        <f>ŽP!L52-ŽP!K52</f>
        <v>1497558815</v>
      </c>
      <c r="M52" s="75">
        <f>ŽP!M52-ŽP!L52</f>
        <v>662497544</v>
      </c>
      <c r="N52" s="76">
        <f>ŽP!N52-ŽP!M52</f>
        <v>1211456912</v>
      </c>
      <c r="O52" s="75">
        <f>ŽP!O52</f>
        <v>1384226451</v>
      </c>
      <c r="P52" s="75">
        <f>ŽP!P52-ŽP!O52</f>
        <v>1435331460</v>
      </c>
      <c r="Q52" s="75">
        <f>ŽP!Q52-ŽP!P52</f>
        <v>1505769224</v>
      </c>
      <c r="R52" s="76">
        <f>ŽP!R52-ŽP!Q52</f>
        <v>1587299805</v>
      </c>
      <c r="S52" s="76">
        <f>ŽP!S52</f>
        <v>1606075236</v>
      </c>
      <c r="T52" s="75">
        <f>ŽP!T52-ŽP!S52</f>
        <v>1768932748</v>
      </c>
      <c r="U52" s="75">
        <f>ŽP!U52-ŽP!T52</f>
        <v>1791454317</v>
      </c>
      <c r="V52" s="76">
        <f>ŽP!V52-ŽP!U52</f>
        <v>2233231566</v>
      </c>
      <c r="W52" s="76">
        <f>ŽP!W52</f>
        <v>2099654459</v>
      </c>
      <c r="X52" s="75">
        <f>ŽP!X52-ŽP!W52</f>
        <v>2180306077</v>
      </c>
    </row>
    <row r="53" spans="2:24" ht="11.8" customHeight="1" x14ac:dyDescent="0.3">
      <c r="B53" s="72"/>
      <c r="C53" s="72" t="s">
        <v>161</v>
      </c>
      <c r="D53" s="72"/>
      <c r="E53" s="72"/>
      <c r="F53" s="74" t="s">
        <v>142</v>
      </c>
      <c r="G53" s="75">
        <f>ŽP!G53</f>
        <v>-3379992</v>
      </c>
      <c r="H53" s="75">
        <f>ŽP!H53-ŽP!G53</f>
        <v>-1497000</v>
      </c>
      <c r="I53" s="75">
        <f>ŽP!I53-ŽP!H53</f>
        <v>-1034000</v>
      </c>
      <c r="J53" s="76">
        <f>ŽP!J53-ŽP!I53</f>
        <v>-1583381</v>
      </c>
      <c r="K53" s="75">
        <f>ŽP!K53</f>
        <v>-1751000</v>
      </c>
      <c r="L53" s="75">
        <f>ŽP!L53-ŽP!K53</f>
        <v>-3271000</v>
      </c>
      <c r="M53" s="75">
        <f>ŽP!M53-ŽP!L53</f>
        <v>5024826</v>
      </c>
      <c r="N53" s="76">
        <f>ŽP!N53-ŽP!M53</f>
        <v>942</v>
      </c>
      <c r="O53" s="75">
        <f>ŽP!O53</f>
        <v>1023</v>
      </c>
      <c r="P53" s="75">
        <f>ŽP!P53-ŽP!O53</f>
        <v>-1023</v>
      </c>
      <c r="Q53" s="75">
        <f>ŽP!Q53-ŽP!P53</f>
        <v>0</v>
      </c>
      <c r="R53" s="76">
        <f>ŽP!R53-ŽP!Q53</f>
        <v>0</v>
      </c>
      <c r="S53" s="76">
        <f>ŽP!S53</f>
        <v>0</v>
      </c>
      <c r="T53" s="75">
        <f>ŽP!T53-ŽP!S53</f>
        <v>0</v>
      </c>
      <c r="U53" s="75">
        <f>ŽP!U53-ŽP!T53</f>
        <v>0</v>
      </c>
      <c r="V53" s="76">
        <f>ŽP!V53-ŽP!U53</f>
        <v>0</v>
      </c>
      <c r="W53" s="76">
        <f>ŽP!W53</f>
        <v>0</v>
      </c>
      <c r="X53" s="75">
        <f>ŽP!X53-ŽP!W53</f>
        <v>0</v>
      </c>
    </row>
    <row r="54" spans="2:24" ht="11.8" customHeight="1" collapsed="1" x14ac:dyDescent="0.3">
      <c r="B54" s="72"/>
      <c r="C54" s="72" t="s">
        <v>148</v>
      </c>
      <c r="D54" s="72"/>
      <c r="E54" s="72"/>
      <c r="F54" s="74" t="s">
        <v>142</v>
      </c>
      <c r="G54" s="75">
        <f>ŽP!G54</f>
        <v>409775395</v>
      </c>
      <c r="H54" s="75">
        <f>ŽP!H54-ŽP!G54</f>
        <v>404590870</v>
      </c>
      <c r="I54" s="75">
        <f>ŽP!I54-ŽP!H54</f>
        <v>365963218</v>
      </c>
      <c r="J54" s="76">
        <f>ŽP!J54-ŽP!I54</f>
        <v>466775191</v>
      </c>
      <c r="K54" s="75">
        <f>ŽP!K54</f>
        <v>544627745</v>
      </c>
      <c r="L54" s="75">
        <f>ŽP!L54-ŽP!K54</f>
        <v>461408826</v>
      </c>
      <c r="M54" s="75">
        <f>ŽP!M54-ŽP!L54</f>
        <v>157605057</v>
      </c>
      <c r="N54" s="76">
        <f>ŽP!N54-ŽP!M54</f>
        <v>366145775</v>
      </c>
      <c r="O54" s="75">
        <f>ŽP!O54</f>
        <v>438269950</v>
      </c>
      <c r="P54" s="75">
        <f>ŽP!P54-ŽP!O54</f>
        <v>494994939</v>
      </c>
      <c r="Q54" s="75">
        <f>ŽP!Q54-ŽP!P54</f>
        <v>476377684</v>
      </c>
      <c r="R54" s="76">
        <f>ŽP!R54-ŽP!Q54</f>
        <v>583627836</v>
      </c>
      <c r="S54" s="76">
        <f>ŽP!S54</f>
        <v>617398331</v>
      </c>
      <c r="T54" s="75">
        <f>ŽP!T54-ŽP!S54</f>
        <v>628620392</v>
      </c>
      <c r="U54" s="75">
        <f>ŽP!U54-ŽP!T54</f>
        <v>635243107</v>
      </c>
      <c r="V54" s="76">
        <f>ŽP!V54-ŽP!U54</f>
        <v>611309095</v>
      </c>
      <c r="W54" s="76">
        <f>ŽP!W54</f>
        <v>732675700</v>
      </c>
      <c r="X54" s="75">
        <f>ŽP!X54-ŽP!W54</f>
        <v>782824537</v>
      </c>
    </row>
    <row r="55" spans="2:24" ht="11.8" hidden="1" customHeight="1" outlineLevel="2" x14ac:dyDescent="0.3">
      <c r="B55" s="72"/>
      <c r="C55" s="78"/>
      <c r="D55" s="77" t="s">
        <v>143</v>
      </c>
      <c r="E55" s="72" t="s">
        <v>144</v>
      </c>
      <c r="F55" s="74" t="s">
        <v>142</v>
      </c>
      <c r="G55" s="75">
        <f>ŽP!G55</f>
        <v>403572178</v>
      </c>
      <c r="H55" s="75">
        <f>ŽP!H55-ŽP!G55</f>
        <v>387256654</v>
      </c>
      <c r="I55" s="75">
        <f>ŽP!I55-ŽP!H55</f>
        <v>369850188</v>
      </c>
      <c r="J55" s="76">
        <f>ŽP!J55-ŽP!I55</f>
        <v>413770950</v>
      </c>
      <c r="K55" s="75">
        <f>ŽP!K55</f>
        <v>530189784</v>
      </c>
      <c r="L55" s="75">
        <f>ŽP!L55-ŽP!K55</f>
        <v>445871773</v>
      </c>
      <c r="M55" s="75">
        <f>ŽP!M55-ŽP!L55</f>
        <v>142819075</v>
      </c>
      <c r="N55" s="76">
        <f>ŽP!N55-ŽP!M55</f>
        <v>342134189</v>
      </c>
      <c r="O55" s="75">
        <f>ŽP!O55</f>
        <v>423424391</v>
      </c>
      <c r="P55" s="75">
        <f>ŽP!P55-ŽP!O55</f>
        <v>459105743</v>
      </c>
      <c r="Q55" s="75">
        <f>ŽP!Q55-ŽP!P55</f>
        <v>449300576</v>
      </c>
      <c r="R55" s="76">
        <f>ŽP!R55-ŽP!Q55</f>
        <v>566157498</v>
      </c>
      <c r="S55" s="76">
        <f>ŽP!S55</f>
        <v>582241476</v>
      </c>
      <c r="T55" s="75">
        <f>ŽP!T55-ŽP!S55</f>
        <v>602564367</v>
      </c>
      <c r="U55" s="75">
        <f>ŽP!U55-ŽP!T55</f>
        <v>608714925</v>
      </c>
      <c r="V55" s="76">
        <f>ŽP!V55-ŽP!U55</f>
        <v>599437543</v>
      </c>
      <c r="W55" s="76">
        <f>ŽP!W55</f>
        <v>695053590</v>
      </c>
      <c r="X55" s="75">
        <f>ŽP!X55-ŽP!W55</f>
        <v>740558262</v>
      </c>
    </row>
    <row r="56" spans="2:24" ht="11.8" customHeight="1" x14ac:dyDescent="0.3">
      <c r="B56" s="72"/>
      <c r="C56" s="72" t="s">
        <v>149</v>
      </c>
      <c r="D56" s="72"/>
      <c r="E56" s="72"/>
      <c r="F56" s="74" t="s">
        <v>142</v>
      </c>
      <c r="G56" s="75">
        <f>ŽP!G56</f>
        <v>566095873</v>
      </c>
      <c r="H56" s="75">
        <f>ŽP!H56-ŽP!G56</f>
        <v>704147168</v>
      </c>
      <c r="I56" s="75">
        <f>ŽP!I56-ŽP!H56</f>
        <v>475276054</v>
      </c>
      <c r="J56" s="76">
        <f>ŽP!J56-ŽP!I56</f>
        <v>711417952</v>
      </c>
      <c r="K56" s="75">
        <f>ŽP!K56</f>
        <v>606443390</v>
      </c>
      <c r="L56" s="75">
        <f>ŽP!L56-ŽP!K56</f>
        <v>615414317</v>
      </c>
      <c r="M56" s="75">
        <f>ŽP!M56-ŽP!L56</f>
        <v>333655316</v>
      </c>
      <c r="N56" s="76">
        <f>ŽP!N56-ŽP!M56</f>
        <v>828218652</v>
      </c>
      <c r="O56" s="75">
        <f>ŽP!O56</f>
        <v>540623328</v>
      </c>
      <c r="P56" s="75">
        <f>ŽP!P56-ŽP!O56</f>
        <v>603434294</v>
      </c>
      <c r="Q56" s="75">
        <f>ŽP!Q56-ŽP!P56</f>
        <v>486679240</v>
      </c>
      <c r="R56" s="76">
        <f>ŽP!R56-ŽP!Q56</f>
        <v>680598709</v>
      </c>
      <c r="S56" s="76">
        <f>ŽP!S56</f>
        <v>562908237</v>
      </c>
      <c r="T56" s="75">
        <f>ŽP!T56-ŽP!S56</f>
        <v>800425241</v>
      </c>
      <c r="U56" s="75">
        <f>ŽP!U56-ŽP!T56</f>
        <v>728755707</v>
      </c>
      <c r="V56" s="76">
        <f>ŽP!V56-ŽP!U56</f>
        <v>699102517</v>
      </c>
      <c r="W56" s="76">
        <f>ŽP!W56</f>
        <v>799338276</v>
      </c>
      <c r="X56" s="75">
        <f>ŽP!X56-ŽP!W56</f>
        <v>862229983</v>
      </c>
    </row>
    <row r="57" spans="2:24" ht="11.8" customHeight="1" x14ac:dyDescent="0.3">
      <c r="B57" s="72"/>
      <c r="C57" s="72" t="s">
        <v>154</v>
      </c>
      <c r="D57" s="72"/>
      <c r="E57" s="72"/>
      <c r="F57" s="74" t="s">
        <v>142</v>
      </c>
      <c r="G57" s="75">
        <f>ŽP!G57</f>
        <v>316957117</v>
      </c>
      <c r="H57" s="75">
        <f>ŽP!H57-ŽP!G57</f>
        <v>199035515</v>
      </c>
      <c r="I57" s="75">
        <f>ŽP!I57-ŽP!H57</f>
        <v>378405635</v>
      </c>
      <c r="J57" s="76">
        <f>ŽP!J57-ŽP!I57</f>
        <v>281399029</v>
      </c>
      <c r="K57" s="75">
        <f>ŽP!K57</f>
        <v>289601646</v>
      </c>
      <c r="L57" s="75">
        <f>ŽP!L57-ŽP!K57</f>
        <v>319839981</v>
      </c>
      <c r="M57" s="75">
        <f>ŽP!M57-ŽP!L57</f>
        <v>89623202</v>
      </c>
      <c r="N57" s="76">
        <f>ŽP!N57-ŽP!M57</f>
        <v>261097605</v>
      </c>
      <c r="O57" s="75">
        <f>ŽP!O57</f>
        <v>268390083</v>
      </c>
      <c r="P57" s="75">
        <f>ŽP!P57-ŽP!O57</f>
        <v>285413452</v>
      </c>
      <c r="Q57" s="75">
        <f>ŽP!Q57-ŽP!P57</f>
        <v>400269999</v>
      </c>
      <c r="R57" s="76">
        <f>ŽP!R57-ŽP!Q57</f>
        <v>544622837</v>
      </c>
      <c r="S57" s="76">
        <f>ŽP!S57</f>
        <v>285548668</v>
      </c>
      <c r="T57" s="75">
        <f>ŽP!T57-ŽP!S57</f>
        <v>371530414</v>
      </c>
      <c r="U57" s="75">
        <f>ŽP!U57-ŽP!T57</f>
        <v>402102986</v>
      </c>
      <c r="V57" s="76">
        <f>ŽP!V57-ŽP!U57</f>
        <v>460823118</v>
      </c>
      <c r="W57" s="76">
        <f>ŽP!W57</f>
        <v>300051855</v>
      </c>
      <c r="X57" s="75">
        <f>ŽP!X57-ŽP!W57</f>
        <v>403283341</v>
      </c>
    </row>
    <row r="58" spans="2:24" ht="11.8" customHeight="1" x14ac:dyDescent="0.3">
      <c r="B58" s="72"/>
      <c r="C58" s="72" t="s">
        <v>162</v>
      </c>
      <c r="D58" s="72"/>
      <c r="E58" s="72"/>
      <c r="F58" s="74" t="s">
        <v>142</v>
      </c>
      <c r="G58" s="75">
        <f>ŽP!G58</f>
        <v>0</v>
      </c>
      <c r="H58" s="75">
        <f>ŽP!H58-ŽP!G58</f>
        <v>0</v>
      </c>
      <c r="I58" s="75">
        <f>ŽP!I58-ŽP!H58</f>
        <v>0</v>
      </c>
      <c r="J58" s="76">
        <f>ŽP!J58-ŽP!I58</f>
        <v>0</v>
      </c>
      <c r="K58" s="75">
        <f>ŽP!K58</f>
        <v>0</v>
      </c>
      <c r="L58" s="75">
        <f>ŽP!L58-ŽP!K58</f>
        <v>0</v>
      </c>
      <c r="M58" s="75">
        <f>ŽP!M58-ŽP!L58</f>
        <v>0</v>
      </c>
      <c r="N58" s="76">
        <f>ŽP!N58-ŽP!M58</f>
        <v>0</v>
      </c>
      <c r="O58" s="75">
        <f>ŽP!O58</f>
        <v>0</v>
      </c>
      <c r="P58" s="75">
        <f>ŽP!P58-ŽP!O58</f>
        <v>0</v>
      </c>
      <c r="Q58" s="75">
        <f>ŽP!Q58-ŽP!P58</f>
        <v>0</v>
      </c>
      <c r="R58" s="76">
        <f>ŽP!R58-ŽP!Q58</f>
        <v>0</v>
      </c>
      <c r="S58" s="76">
        <f>ŽP!S58</f>
        <v>0</v>
      </c>
      <c r="T58" s="75">
        <f>ŽP!T58-ŽP!S58</f>
        <v>0</v>
      </c>
      <c r="U58" s="75">
        <f>ŽP!U58-ŽP!T58</f>
        <v>0</v>
      </c>
      <c r="V58" s="76">
        <f>ŽP!V58-ŽP!U58</f>
        <v>5126297</v>
      </c>
      <c r="W58" s="76">
        <f>ŽP!W58</f>
        <v>1382229</v>
      </c>
      <c r="X58" s="75">
        <f>ŽP!X58-ŽP!W58</f>
        <v>1202557</v>
      </c>
    </row>
    <row r="59" spans="2:24" ht="11.8" customHeight="1" x14ac:dyDescent="0.3">
      <c r="B59" s="79"/>
      <c r="C59" s="79" t="s">
        <v>155</v>
      </c>
      <c r="D59" s="79"/>
      <c r="E59" s="79"/>
      <c r="F59" s="80" t="s">
        <v>156</v>
      </c>
      <c r="G59" s="81">
        <f>ŽP!G59</f>
        <v>201562</v>
      </c>
      <c r="H59" s="81">
        <f>ŽP!H59</f>
        <v>202310</v>
      </c>
      <c r="I59" s="81">
        <f>ŽP!I59</f>
        <v>226949</v>
      </c>
      <c r="J59" s="82">
        <f>ŽP!J59</f>
        <v>227900</v>
      </c>
      <c r="K59" s="81">
        <f>ŽP!K59</f>
        <v>234834</v>
      </c>
      <c r="L59" s="81">
        <f>ŽP!L59</f>
        <v>245104</v>
      </c>
      <c r="M59" s="81">
        <f>ŽP!M59</f>
        <v>199585</v>
      </c>
      <c r="N59" s="82">
        <f>ŽP!N59</f>
        <v>205495</v>
      </c>
      <c r="O59" s="81">
        <f>ŽP!O59</f>
        <v>209519</v>
      </c>
      <c r="P59" s="81">
        <f>ŽP!P59</f>
        <v>214787</v>
      </c>
      <c r="Q59" s="81">
        <f>ŽP!Q59</f>
        <v>217103</v>
      </c>
      <c r="R59" s="82">
        <f>ŽP!R59</f>
        <v>221809</v>
      </c>
      <c r="S59" s="82">
        <f>ŽP!S59</f>
        <v>226297</v>
      </c>
      <c r="T59" s="81">
        <f>ŽP!T59</f>
        <v>230361</v>
      </c>
      <c r="U59" s="81">
        <f>ŽP!U59</f>
        <v>234498</v>
      </c>
      <c r="V59" s="82">
        <f>ŽP!V59</f>
        <v>249078</v>
      </c>
      <c r="W59" s="82">
        <f>ŽP!W59</f>
        <v>250799</v>
      </c>
      <c r="X59" s="81">
        <f>ŽP!X59</f>
        <v>253882</v>
      </c>
    </row>
    <row r="60" spans="2:24" ht="11.8" customHeight="1" x14ac:dyDescent="0.3">
      <c r="B60" s="72"/>
      <c r="C60" s="72" t="s">
        <v>157</v>
      </c>
      <c r="D60" s="72"/>
      <c r="E60" s="72"/>
      <c r="F60" s="74" t="s">
        <v>156</v>
      </c>
      <c r="G60" s="75">
        <f>ŽP!G60</f>
        <v>14244</v>
      </c>
      <c r="H60" s="75">
        <f>ŽP!H60-ŽP!G60</f>
        <v>13432</v>
      </c>
      <c r="I60" s="75">
        <f>ŽP!I60-ŽP!H60</f>
        <v>13557</v>
      </c>
      <c r="J60" s="76">
        <f>ŽP!J60-ŽP!I60</f>
        <v>24761</v>
      </c>
      <c r="K60" s="75">
        <f>ŽP!K60</f>
        <v>17638</v>
      </c>
      <c r="L60" s="75">
        <f>ŽP!L60-ŽP!K60</f>
        <v>13762</v>
      </c>
      <c r="M60" s="75">
        <f>ŽP!M60-ŽP!L60</f>
        <v>3438</v>
      </c>
      <c r="N60" s="76">
        <f>ŽP!N60-ŽP!M60</f>
        <v>14636</v>
      </c>
      <c r="O60" s="75">
        <f>ŽP!O60</f>
        <v>12598</v>
      </c>
      <c r="P60" s="75">
        <f>ŽP!P60-ŽP!O60</f>
        <v>15142</v>
      </c>
      <c r="Q60" s="75">
        <f>ŽP!Q60-ŽP!P60</f>
        <v>13134</v>
      </c>
      <c r="R60" s="76">
        <f>ŽP!R60-ŽP!Q60</f>
        <v>16262</v>
      </c>
      <c r="S60" s="76">
        <f>ŽP!S60</f>
        <v>14563</v>
      </c>
      <c r="T60" s="75">
        <f>ŽP!T60-ŽP!S60</f>
        <v>17150</v>
      </c>
      <c r="U60" s="75">
        <f>ŽP!U60-ŽP!T60</f>
        <v>13252</v>
      </c>
      <c r="V60" s="76">
        <f>ŽP!V60-ŽP!U60</f>
        <v>16828</v>
      </c>
      <c r="W60" s="76">
        <f>ŽP!W60</f>
        <v>15879</v>
      </c>
      <c r="X60" s="75">
        <f>ŽP!X60-ŽP!W60</f>
        <v>18509</v>
      </c>
    </row>
    <row r="61" spans="2:24" ht="11.8" customHeight="1" x14ac:dyDescent="0.3">
      <c r="B61" s="66"/>
      <c r="C61" s="66"/>
      <c r="D61" s="66"/>
      <c r="E61" s="66"/>
      <c r="F61" s="83"/>
      <c r="G61" s="15"/>
      <c r="H61" s="15"/>
      <c r="I61" s="15"/>
      <c r="J61" s="15"/>
      <c r="K61" s="15"/>
      <c r="L61" s="15"/>
      <c r="M61" s="15"/>
      <c r="N61" s="15"/>
      <c r="O61" s="15"/>
      <c r="P61" s="15"/>
      <c r="Q61" s="15"/>
      <c r="R61" s="15"/>
      <c r="S61" s="15"/>
      <c r="T61" s="15"/>
      <c r="U61" s="15"/>
      <c r="V61" s="15"/>
      <c r="W61" s="15"/>
      <c r="X61" s="15"/>
    </row>
    <row r="62" spans="2:24" ht="11.8" customHeight="1" x14ac:dyDescent="0.3">
      <c r="B62" s="67"/>
      <c r="C62" s="67" t="s">
        <v>163</v>
      </c>
      <c r="D62" s="67"/>
      <c r="E62" s="68"/>
      <c r="F62" s="69"/>
      <c r="G62" s="69"/>
      <c r="H62" s="69"/>
      <c r="I62" s="69"/>
      <c r="J62" s="84"/>
      <c r="K62" s="69"/>
      <c r="L62" s="69"/>
      <c r="M62" s="69"/>
      <c r="N62" s="84"/>
      <c r="O62" s="69"/>
      <c r="P62" s="69"/>
      <c r="Q62" s="69"/>
      <c r="R62" s="84"/>
      <c r="S62" s="84"/>
      <c r="T62" s="69"/>
      <c r="U62" s="69"/>
      <c r="V62" s="84"/>
      <c r="W62" s="84"/>
      <c r="X62" s="69"/>
    </row>
    <row r="63" spans="2:24" ht="11.8" customHeight="1" x14ac:dyDescent="0.3">
      <c r="B63" s="72"/>
      <c r="C63" s="72" t="s">
        <v>158</v>
      </c>
      <c r="D63" s="72"/>
      <c r="E63" s="73"/>
      <c r="F63" s="74" t="s">
        <v>142</v>
      </c>
      <c r="G63" s="75">
        <f>ŽP!G63</f>
        <v>32246931</v>
      </c>
      <c r="H63" s="75">
        <f>ŽP!H63-ŽP!G63</f>
        <v>86654200</v>
      </c>
      <c r="I63" s="75">
        <f>ŽP!I63-ŽP!H63</f>
        <v>138792528</v>
      </c>
      <c r="J63" s="76">
        <f>ŽP!J63-ŽP!I63</f>
        <v>254447391</v>
      </c>
      <c r="K63" s="75">
        <f>ŽP!K63</f>
        <v>35184630</v>
      </c>
      <c r="L63" s="75">
        <f>ŽP!L63-ŽP!K63</f>
        <v>107671191</v>
      </c>
      <c r="M63" s="75">
        <f>ŽP!M63-ŽP!L63</f>
        <v>104153194</v>
      </c>
      <c r="N63" s="76">
        <f>ŽP!N63-ŽP!M63</f>
        <v>179898935</v>
      </c>
      <c r="O63" s="75">
        <f>ŽP!O63</f>
        <v>126964430</v>
      </c>
      <c r="P63" s="75">
        <f>ŽP!P63-ŽP!O63</f>
        <v>163975194</v>
      </c>
      <c r="Q63" s="75">
        <f>ŽP!Q63-ŽP!P63</f>
        <v>220011060</v>
      </c>
      <c r="R63" s="76">
        <f>ŽP!R63-ŽP!Q63</f>
        <v>305531525</v>
      </c>
      <c r="S63" s="76">
        <f>ŽP!S63</f>
        <v>258592115</v>
      </c>
      <c r="T63" s="75">
        <f>ŽP!T63-ŽP!S63</f>
        <v>313546763</v>
      </c>
      <c r="U63" s="75">
        <f>ŽP!U63-ŽP!T63</f>
        <v>252492881</v>
      </c>
      <c r="V63" s="76">
        <f>ŽP!V63-ŽP!U63</f>
        <v>449103790</v>
      </c>
      <c r="W63" s="76">
        <f>ŽP!W63</f>
        <v>258727780</v>
      </c>
      <c r="X63" s="75">
        <f>ŽP!X63-ŽP!W63</f>
        <v>308242220</v>
      </c>
    </row>
    <row r="64" spans="2:24" ht="11.8" customHeight="1" x14ac:dyDescent="0.3">
      <c r="B64" s="72"/>
      <c r="C64" s="72" t="s">
        <v>159</v>
      </c>
      <c r="D64" s="72"/>
      <c r="E64" s="72"/>
      <c r="F64" s="74" t="s">
        <v>156</v>
      </c>
      <c r="G64" s="75">
        <f>ŽP!G64</f>
        <v>12159</v>
      </c>
      <c r="H64" s="75">
        <f>ŽP!H64-ŽP!G64</f>
        <v>10783</v>
      </c>
      <c r="I64" s="75">
        <f>ŽP!I64-ŽP!H64</f>
        <v>28346</v>
      </c>
      <c r="J64" s="76">
        <f>ŽP!J64-ŽP!I64</f>
        <v>5890</v>
      </c>
      <c r="K64" s="75">
        <f>ŽP!K64</f>
        <v>15849</v>
      </c>
      <c r="L64" s="75">
        <f>ŽP!L64-ŽP!K64</f>
        <v>17187</v>
      </c>
      <c r="M64" s="75">
        <f>ŽP!M64-ŽP!L64</f>
        <v>9834</v>
      </c>
      <c r="N64" s="76">
        <f>ŽP!N64-ŽP!M64</f>
        <v>9314</v>
      </c>
      <c r="O64" s="75">
        <f>ŽP!O64</f>
        <v>11890</v>
      </c>
      <c r="P64" s="75">
        <f>ŽP!P64-ŽP!O64</f>
        <v>12469</v>
      </c>
      <c r="Q64" s="75">
        <f>ŽP!Q64-ŽP!P64</f>
        <v>10733</v>
      </c>
      <c r="R64" s="76">
        <f>ŽP!R64-ŽP!Q64</f>
        <v>10780</v>
      </c>
      <c r="S64" s="76">
        <f>ŽP!S64</f>
        <v>12227</v>
      </c>
      <c r="T64" s="75">
        <f>ŽP!T64-ŽP!S64</f>
        <v>12679</v>
      </c>
      <c r="U64" s="75">
        <f>ŽP!U64-ŽP!T64</f>
        <v>12259</v>
      </c>
      <c r="V64" s="76">
        <f>ŽP!V64-ŽP!U64</f>
        <v>12128</v>
      </c>
      <c r="W64" s="76">
        <f>ŽP!W64</f>
        <v>10627</v>
      </c>
      <c r="X64" s="75">
        <f>ŽP!X64-ŽP!W64</f>
        <v>11928</v>
      </c>
    </row>
    <row r="65" spans="2:24" ht="11.8" customHeight="1" x14ac:dyDescent="0.3">
      <c r="B65" s="72"/>
      <c r="C65" s="72" t="s">
        <v>164</v>
      </c>
      <c r="D65" s="72"/>
      <c r="E65" s="73"/>
      <c r="F65" s="74" t="s">
        <v>142</v>
      </c>
      <c r="G65" s="75">
        <f>ŽP!G65</f>
        <v>1514000</v>
      </c>
      <c r="H65" s="75">
        <f>ŽP!H65-ŽP!G65</f>
        <v>1487000</v>
      </c>
      <c r="I65" s="75">
        <f>ŽP!I65-ŽP!H65</f>
        <v>1469000</v>
      </c>
      <c r="J65" s="76">
        <f>ŽP!J65-ŽP!I65</f>
        <v>1618000</v>
      </c>
      <c r="K65" s="75">
        <f>ŽP!K65</f>
        <v>1558000</v>
      </c>
      <c r="L65" s="75">
        <f>ŽP!L65-ŽP!K65</f>
        <v>1817205</v>
      </c>
      <c r="M65" s="75">
        <f>ŽP!M65-ŽP!L65</f>
        <v>1210544</v>
      </c>
      <c r="N65" s="76">
        <f>ŽP!N65-ŽP!M65</f>
        <v>1517251</v>
      </c>
      <c r="O65" s="75">
        <f>ŽP!O65</f>
        <v>1349000</v>
      </c>
      <c r="P65" s="75">
        <f>ŽP!P65-ŽP!O65</f>
        <v>1497000</v>
      </c>
      <c r="Q65" s="75">
        <f>ŽP!Q65-ŽP!P65</f>
        <v>1135318</v>
      </c>
      <c r="R65" s="76">
        <f>ŽP!R65-ŽP!Q65</f>
        <v>1427000</v>
      </c>
      <c r="S65" s="76">
        <f>ŽP!S65</f>
        <v>1455000</v>
      </c>
      <c r="T65" s="75">
        <f>ŽP!T65-ŽP!S65</f>
        <v>1161000</v>
      </c>
      <c r="U65" s="75">
        <f>ŽP!U65-ŽP!T65</f>
        <v>1107344</v>
      </c>
      <c r="V65" s="76">
        <f>ŽP!V65-ŽP!U65</f>
        <v>1403000</v>
      </c>
      <c r="W65" s="76">
        <f>ŽP!W65</f>
        <v>1382000</v>
      </c>
      <c r="X65" s="75">
        <f>ŽP!X65-ŽP!W65</f>
        <v>1203000</v>
      </c>
    </row>
    <row r="66" spans="2:24" ht="11.8" customHeight="1" x14ac:dyDescent="0.3">
      <c r="B66" s="72"/>
      <c r="C66" s="72" t="s">
        <v>165</v>
      </c>
      <c r="D66" s="72"/>
      <c r="E66" s="72"/>
      <c r="F66" s="74" t="s">
        <v>156</v>
      </c>
      <c r="G66" s="75">
        <f>ŽP!G66</f>
        <v>3209</v>
      </c>
      <c r="H66" s="75">
        <f>ŽP!H66-ŽP!G66</f>
        <v>3327</v>
      </c>
      <c r="I66" s="75">
        <f>ŽP!I66-ŽP!H66</f>
        <v>5619</v>
      </c>
      <c r="J66" s="76">
        <f>ŽP!J66-ŽP!I66</f>
        <v>4461</v>
      </c>
      <c r="K66" s="75">
        <f>ŽP!K66</f>
        <v>4651</v>
      </c>
      <c r="L66" s="75">
        <f>ŽP!L66-ŽP!K66</f>
        <v>5578</v>
      </c>
      <c r="M66" s="75">
        <f>ŽP!M66-ŽP!L66</f>
        <v>3483</v>
      </c>
      <c r="N66" s="76">
        <f>ŽP!N66-ŽP!M66</f>
        <v>4952</v>
      </c>
      <c r="O66" s="75">
        <f>ŽP!O66</f>
        <v>4886</v>
      </c>
      <c r="P66" s="75">
        <f>ŽP!P66-ŽP!O66</f>
        <v>4873</v>
      </c>
      <c r="Q66" s="75">
        <f>ŽP!Q66-ŽP!P66</f>
        <v>4745</v>
      </c>
      <c r="R66" s="76">
        <f>ŽP!R66-ŽP!Q66</f>
        <v>4807</v>
      </c>
      <c r="S66" s="76">
        <f>ŽP!S66</f>
        <v>5112</v>
      </c>
      <c r="T66" s="75">
        <f>ŽP!T66-ŽP!S66</f>
        <v>5478</v>
      </c>
      <c r="U66" s="75">
        <f>ŽP!U66-ŽP!T66</f>
        <v>5423</v>
      </c>
      <c r="V66" s="76">
        <f>ŽP!V66-ŽP!U66</f>
        <v>5873</v>
      </c>
      <c r="W66" s="76">
        <f>ŽP!W66</f>
        <v>5241</v>
      </c>
      <c r="X66" s="75">
        <f>ŽP!X66-ŽP!W66</f>
        <v>5972</v>
      </c>
    </row>
    <row r="67" spans="2:24" ht="11.8" customHeight="1" x14ac:dyDescent="0.3">
      <c r="B67" s="66"/>
      <c r="C67" s="66"/>
      <c r="D67" s="66"/>
      <c r="E67" s="66"/>
      <c r="F67" s="83"/>
      <c r="G67" s="15"/>
      <c r="H67" s="15"/>
      <c r="I67" s="15"/>
      <c r="J67" s="15"/>
      <c r="K67" s="15"/>
      <c r="L67" s="15"/>
      <c r="M67" s="15"/>
      <c r="N67" s="15"/>
      <c r="O67" s="15"/>
      <c r="P67" s="15"/>
      <c r="Q67" s="15"/>
      <c r="R67" s="15"/>
      <c r="S67" s="15"/>
      <c r="T67" s="15"/>
      <c r="U67" s="15"/>
      <c r="V67" s="15"/>
      <c r="W67" s="15"/>
      <c r="X67" s="15"/>
    </row>
    <row r="68" spans="2:24" ht="11.8" customHeight="1" x14ac:dyDescent="0.3">
      <c r="B68" s="67"/>
      <c r="C68" s="67" t="s">
        <v>166</v>
      </c>
      <c r="D68" s="67"/>
      <c r="E68" s="68"/>
      <c r="F68" s="69"/>
      <c r="G68" s="69"/>
      <c r="H68" s="69"/>
      <c r="I68" s="69"/>
      <c r="J68" s="84"/>
      <c r="K68" s="69"/>
      <c r="L68" s="69"/>
      <c r="M68" s="69"/>
      <c r="N68" s="84"/>
      <c r="O68" s="69"/>
      <c r="P68" s="69"/>
      <c r="Q68" s="69"/>
      <c r="R68" s="84"/>
      <c r="S68" s="84"/>
      <c r="T68" s="69"/>
      <c r="U68" s="69"/>
      <c r="V68" s="84"/>
      <c r="W68" s="84"/>
      <c r="X68" s="69"/>
    </row>
    <row r="69" spans="2:24" ht="11.8" customHeight="1" x14ac:dyDescent="0.3">
      <c r="B69" s="72"/>
      <c r="C69" s="72" t="s">
        <v>167</v>
      </c>
      <c r="D69" s="72"/>
      <c r="E69" s="73"/>
      <c r="F69" s="74" t="s">
        <v>142</v>
      </c>
      <c r="G69" s="75">
        <f t="shared" ref="G69:X69" si="17">IFERROR(G49*4/G59,"-")</f>
        <v>26571.298042289716</v>
      </c>
      <c r="H69" s="75">
        <f t="shared" si="17"/>
        <v>26459.832751717662</v>
      </c>
      <c r="I69" s="75">
        <f t="shared" si="17"/>
        <v>24699.922255660964</v>
      </c>
      <c r="J69" s="76">
        <f t="shared" si="17"/>
        <v>25732.30885476086</v>
      </c>
      <c r="K69" s="75">
        <f t="shared" si="17"/>
        <v>25173.574116184198</v>
      </c>
      <c r="L69" s="75">
        <f t="shared" si="17"/>
        <v>25049.917993994386</v>
      </c>
      <c r="M69" s="75">
        <f t="shared" si="17"/>
        <v>14249.220672896259</v>
      </c>
      <c r="N69" s="76">
        <f t="shared" si="17"/>
        <v>24713.984826881431</v>
      </c>
      <c r="O69" s="75">
        <f t="shared" si="17"/>
        <v>27600.513900887272</v>
      </c>
      <c r="P69" s="75">
        <f t="shared" si="17"/>
        <v>27975.924520571542</v>
      </c>
      <c r="Q69" s="75">
        <f t="shared" si="17"/>
        <v>28955.028221627523</v>
      </c>
      <c r="R69" s="76">
        <f t="shared" si="17"/>
        <v>29978.870072900558</v>
      </c>
      <c r="S69" s="76">
        <f t="shared" si="17"/>
        <v>30782.201796753823</v>
      </c>
      <c r="T69" s="75">
        <f t="shared" si="17"/>
        <v>31175.620213490998</v>
      </c>
      <c r="U69" s="75">
        <f t="shared" si="17"/>
        <v>32014.457658487492</v>
      </c>
      <c r="V69" s="76">
        <f t="shared" si="17"/>
        <v>39926.039842940765</v>
      </c>
      <c r="W69" s="76">
        <f t="shared" si="17"/>
        <v>34813.017930693502</v>
      </c>
      <c r="X69" s="75">
        <f t="shared" si="17"/>
        <v>35788.802357000495</v>
      </c>
    </row>
    <row r="70" spans="2:24" ht="11.8" customHeight="1" x14ac:dyDescent="0.3">
      <c r="B70" s="72"/>
      <c r="C70" s="72" t="s">
        <v>168</v>
      </c>
      <c r="D70" s="72"/>
      <c r="E70" s="72"/>
      <c r="F70" s="74" t="s">
        <v>142</v>
      </c>
      <c r="G70" s="75">
        <f t="shared" ref="G70:X70" si="18">IFERROR(G63/G64,"-")</f>
        <v>2652.1038736738219</v>
      </c>
      <c r="H70" s="75">
        <f t="shared" si="18"/>
        <v>8036.1865900027824</v>
      </c>
      <c r="I70" s="75">
        <f t="shared" si="18"/>
        <v>4896.3708459747404</v>
      </c>
      <c r="J70" s="76">
        <f t="shared" si="18"/>
        <v>43199.896604414258</v>
      </c>
      <c r="K70" s="75">
        <f t="shared" si="18"/>
        <v>2219.9905356804848</v>
      </c>
      <c r="L70" s="75">
        <f t="shared" si="18"/>
        <v>6264.6879036481059</v>
      </c>
      <c r="M70" s="75">
        <f t="shared" si="18"/>
        <v>10591.132194427497</v>
      </c>
      <c r="N70" s="76">
        <f t="shared" si="18"/>
        <v>19314.895318874813</v>
      </c>
      <c r="O70" s="75">
        <f t="shared" si="18"/>
        <v>10678.25315391085</v>
      </c>
      <c r="P70" s="75">
        <f t="shared" si="18"/>
        <v>13150.629080118695</v>
      </c>
      <c r="Q70" s="75">
        <f t="shared" si="18"/>
        <v>20498.561446007639</v>
      </c>
      <c r="R70" s="76">
        <f t="shared" si="18"/>
        <v>28342.442022263451</v>
      </c>
      <c r="S70" s="76">
        <f t="shared" si="18"/>
        <v>21149.2692402061</v>
      </c>
      <c r="T70" s="75">
        <f t="shared" si="18"/>
        <v>24729.61298209638</v>
      </c>
      <c r="U70" s="75">
        <f t="shared" si="18"/>
        <v>20596.531609429807</v>
      </c>
      <c r="V70" s="76">
        <f t="shared" si="18"/>
        <v>37030.325692612139</v>
      </c>
      <c r="W70" s="76">
        <f t="shared" si="18"/>
        <v>24346.267055613062</v>
      </c>
      <c r="X70" s="75">
        <f t="shared" si="18"/>
        <v>25841.903085177732</v>
      </c>
    </row>
    <row r="71" spans="2:24" ht="11.8" customHeight="1" x14ac:dyDescent="0.3">
      <c r="B71" s="72"/>
      <c r="C71" s="72" t="s">
        <v>169</v>
      </c>
      <c r="D71" s="72"/>
      <c r="E71" s="73"/>
      <c r="F71" s="74" t="s">
        <v>142</v>
      </c>
      <c r="G71" s="75">
        <f t="shared" ref="G71:X71" si="19">IFERROR(G54/G60,"-")</f>
        <v>28768.281030609378</v>
      </c>
      <c r="H71" s="75">
        <f t="shared" si="19"/>
        <v>30121.416765932103</v>
      </c>
      <c r="I71" s="75">
        <f t="shared" si="19"/>
        <v>26994.410120233089</v>
      </c>
      <c r="J71" s="76">
        <f t="shared" si="19"/>
        <v>18851.225354387949</v>
      </c>
      <c r="K71" s="75">
        <f t="shared" si="19"/>
        <v>30878.089636013152</v>
      </c>
      <c r="L71" s="75">
        <f t="shared" si="19"/>
        <v>33527.744949861939</v>
      </c>
      <c r="M71" s="75">
        <f t="shared" si="19"/>
        <v>45842.075916230366</v>
      </c>
      <c r="N71" s="76">
        <f t="shared" si="19"/>
        <v>25016.79249795026</v>
      </c>
      <c r="O71" s="75">
        <f t="shared" si="19"/>
        <v>34788.851404984918</v>
      </c>
      <c r="P71" s="75">
        <f t="shared" si="19"/>
        <v>32690.195416721701</v>
      </c>
      <c r="Q71" s="75">
        <f t="shared" si="19"/>
        <v>36270.571341556264</v>
      </c>
      <c r="R71" s="76">
        <f t="shared" si="19"/>
        <v>35889.056450621079</v>
      </c>
      <c r="S71" s="76">
        <f t="shared" si="19"/>
        <v>42394.996291972806</v>
      </c>
      <c r="T71" s="75">
        <f t="shared" si="19"/>
        <v>36654.250262390669</v>
      </c>
      <c r="U71" s="75">
        <f t="shared" si="19"/>
        <v>47935.640431632964</v>
      </c>
      <c r="V71" s="76">
        <f t="shared" si="19"/>
        <v>36326.901295459946</v>
      </c>
      <c r="W71" s="76">
        <f t="shared" si="19"/>
        <v>46141.1738774482</v>
      </c>
      <c r="X71" s="75">
        <f t="shared" si="19"/>
        <v>42294.264249824409</v>
      </c>
    </row>
    <row r="72" spans="2:24" ht="11.8" customHeight="1" x14ac:dyDescent="0.3">
      <c r="B72" s="72"/>
      <c r="C72" s="72" t="s">
        <v>170</v>
      </c>
      <c r="D72" s="72"/>
      <c r="E72" s="72"/>
      <c r="F72" s="74" t="s">
        <v>142</v>
      </c>
      <c r="G72" s="75">
        <f t="shared" ref="G72:X72" si="20">IFERROR(G65/G66,"-")</f>
        <v>471.79806793393578</v>
      </c>
      <c r="H72" s="75">
        <f t="shared" si="20"/>
        <v>446.94920348662458</v>
      </c>
      <c r="I72" s="75">
        <f t="shared" si="20"/>
        <v>261.43441893575368</v>
      </c>
      <c r="J72" s="76">
        <f t="shared" si="20"/>
        <v>362.69894642456848</v>
      </c>
      <c r="K72" s="75">
        <f t="shared" si="20"/>
        <v>334.98172436035259</v>
      </c>
      <c r="L72" s="75">
        <f t="shared" si="20"/>
        <v>325.78074578702046</v>
      </c>
      <c r="M72" s="75">
        <f t="shared" si="20"/>
        <v>347.55785242606947</v>
      </c>
      <c r="N72" s="76">
        <f t="shared" si="20"/>
        <v>306.39155896607429</v>
      </c>
      <c r="O72" s="75">
        <f t="shared" si="20"/>
        <v>276.09496520671308</v>
      </c>
      <c r="P72" s="75">
        <f t="shared" si="20"/>
        <v>307.20295505848554</v>
      </c>
      <c r="Q72" s="75">
        <f t="shared" si="20"/>
        <v>239.26617492096943</v>
      </c>
      <c r="R72" s="76">
        <f t="shared" si="20"/>
        <v>296.85874765966298</v>
      </c>
      <c r="S72" s="76">
        <f t="shared" si="20"/>
        <v>284.6244131455399</v>
      </c>
      <c r="T72" s="75">
        <f t="shared" si="20"/>
        <v>211.93866374589265</v>
      </c>
      <c r="U72" s="75">
        <f t="shared" si="20"/>
        <v>204.19398856721372</v>
      </c>
      <c r="V72" s="76">
        <f t="shared" si="20"/>
        <v>238.88983483739145</v>
      </c>
      <c r="W72" s="76">
        <f t="shared" si="20"/>
        <v>263.69013547033006</v>
      </c>
      <c r="X72" s="75">
        <f t="shared" si="20"/>
        <v>201.44005358338916</v>
      </c>
    </row>
    <row r="73" spans="2:24" ht="11.8" customHeight="1" x14ac:dyDescent="0.3">
      <c r="E73" s="66"/>
      <c r="F73" s="83"/>
      <c r="G73" s="83"/>
      <c r="H73" s="83"/>
      <c r="I73" s="83"/>
      <c r="J73" s="83"/>
      <c r="K73" s="15"/>
      <c r="L73" s="15"/>
      <c r="M73" s="15"/>
      <c r="N73" s="15"/>
      <c r="O73" s="15"/>
      <c r="P73" s="15"/>
      <c r="Q73" s="15"/>
      <c r="R73" s="15"/>
      <c r="S73" s="15"/>
      <c r="T73" s="15"/>
      <c r="U73" s="15"/>
      <c r="V73" s="15"/>
      <c r="W73" s="15"/>
      <c r="X73" s="15"/>
    </row>
    <row r="74" spans="2:24" ht="11.8" customHeight="1" x14ac:dyDescent="0.3">
      <c r="O74" s="1"/>
      <c r="T74" s="1"/>
      <c r="U74" s="1"/>
      <c r="X74" s="1"/>
    </row>
    <row r="75" spans="2:24" ht="29.95" customHeight="1" x14ac:dyDescent="0.3">
      <c r="B75" s="67"/>
      <c r="C75" s="67" t="s">
        <v>102</v>
      </c>
      <c r="D75" s="67"/>
      <c r="E75" s="68"/>
      <c r="F75" s="69" t="s">
        <v>122</v>
      </c>
      <c r="G75" s="70" t="str">
        <f t="shared" ref="G75:X75" si="21">G5</f>
        <v>2020
Q1</v>
      </c>
      <c r="H75" s="70" t="str">
        <f t="shared" si="21"/>
        <v>2020
Q2</v>
      </c>
      <c r="I75" s="70" t="str">
        <f t="shared" si="21"/>
        <v>2020
Q3</v>
      </c>
      <c r="J75" s="70" t="str">
        <f t="shared" si="21"/>
        <v>2020
Q4</v>
      </c>
      <c r="K75" s="70" t="str">
        <f t="shared" si="21"/>
        <v>2021
Q1</v>
      </c>
      <c r="L75" s="70" t="str">
        <f t="shared" si="21"/>
        <v>2021
Q2</v>
      </c>
      <c r="M75" s="70" t="str">
        <f t="shared" si="21"/>
        <v>2021
Q3</v>
      </c>
      <c r="N75" s="71" t="str">
        <f t="shared" si="21"/>
        <v>2021
Q4</v>
      </c>
      <c r="O75" s="70" t="str">
        <f t="shared" si="21"/>
        <v>2022
Q1</v>
      </c>
      <c r="P75" s="70" t="str">
        <f t="shared" si="21"/>
        <v>2022
Q2</v>
      </c>
      <c r="Q75" s="70" t="str">
        <f t="shared" si="21"/>
        <v>2022
Q3</v>
      </c>
      <c r="R75" s="71" t="str">
        <f t="shared" si="21"/>
        <v>2022
Q4</v>
      </c>
      <c r="S75" s="71" t="str">
        <f t="shared" si="21"/>
        <v>2023
Q1</v>
      </c>
      <c r="T75" s="70" t="str">
        <f t="shared" si="21"/>
        <v>2023
Q2</v>
      </c>
      <c r="U75" s="70" t="str">
        <f t="shared" si="21"/>
        <v>2023
Q3</v>
      </c>
      <c r="V75" s="71" t="str">
        <f t="shared" si="21"/>
        <v>2023
Q4</v>
      </c>
      <c r="W75" s="71" t="str">
        <f t="shared" si="21"/>
        <v>2024
Q1</v>
      </c>
      <c r="X75" s="70" t="str">
        <f t="shared" si="21"/>
        <v>2024
Q2</v>
      </c>
    </row>
    <row r="76" spans="2:24" ht="11.8" customHeight="1" collapsed="1" x14ac:dyDescent="0.3">
      <c r="B76" s="72"/>
      <c r="C76" s="72" t="s">
        <v>141</v>
      </c>
      <c r="D76" s="72"/>
      <c r="E76" s="73"/>
      <c r="F76" s="74" t="s">
        <v>142</v>
      </c>
      <c r="G76" s="75">
        <f>ŽP!G76</f>
        <v>4156996618</v>
      </c>
      <c r="H76" s="75">
        <f>ŽP!H76-ŽP!G76</f>
        <v>4585913429</v>
      </c>
      <c r="I76" s="75">
        <f>ŽP!I76-ŽP!H76</f>
        <v>3674760760</v>
      </c>
      <c r="J76" s="76">
        <f>ŽP!J76-ŽP!I76</f>
        <v>3738481070</v>
      </c>
      <c r="K76" s="75">
        <f>ŽP!K76</f>
        <v>4249948052</v>
      </c>
      <c r="L76" s="75">
        <f>ŽP!L76-ŽP!K76</f>
        <v>4064143239</v>
      </c>
      <c r="M76" s="75">
        <f>ŽP!M76-ŽP!L76</f>
        <v>3301119706</v>
      </c>
      <c r="N76" s="76">
        <f>ŽP!N76-ŽP!M76</f>
        <v>3023751136</v>
      </c>
      <c r="O76" s="75">
        <f>ŽP!O76</f>
        <v>3825911168</v>
      </c>
      <c r="P76" s="75">
        <f>ŽP!P76-ŽP!O76</f>
        <v>3339602489</v>
      </c>
      <c r="Q76" s="75">
        <f>ŽP!Q76-ŽP!P76</f>
        <v>3212123061</v>
      </c>
      <c r="R76" s="76">
        <f>ŽP!R76-ŽP!Q76</f>
        <v>2849403256</v>
      </c>
      <c r="S76" s="76">
        <f>ŽP!S76</f>
        <v>3339526180</v>
      </c>
      <c r="T76" s="75">
        <f>ŽP!T76-ŽP!S76</f>
        <v>2562143789</v>
      </c>
      <c r="U76" s="75">
        <f>ŽP!U76-ŽP!T76</f>
        <v>2680126312</v>
      </c>
      <c r="V76" s="76">
        <f>ŽP!V76-ŽP!U76</f>
        <v>962396741</v>
      </c>
      <c r="W76" s="76">
        <f>ŽP!W76</f>
        <v>2941028048</v>
      </c>
      <c r="X76" s="75">
        <f>ŽP!X76-ŽP!W76</f>
        <v>3018704278</v>
      </c>
    </row>
    <row r="77" spans="2:24" ht="11.8" hidden="1" customHeight="1" outlineLevel="2" x14ac:dyDescent="0.3">
      <c r="B77" s="72"/>
      <c r="C77" s="78"/>
      <c r="D77" s="77" t="s">
        <v>143</v>
      </c>
      <c r="E77" s="72" t="s">
        <v>144</v>
      </c>
      <c r="F77" s="74" t="s">
        <v>142</v>
      </c>
      <c r="G77" s="75">
        <f>ŽP!G77</f>
        <v>4089086359</v>
      </c>
      <c r="H77" s="75">
        <f>ŽP!H77-ŽP!G77</f>
        <v>4551797043</v>
      </c>
      <c r="I77" s="75">
        <f>ŽP!I77-ŽP!H77</f>
        <v>3645089960</v>
      </c>
      <c r="J77" s="76">
        <f>ŽP!J77-ŽP!I77</f>
        <v>3720437586</v>
      </c>
      <c r="K77" s="75">
        <f>ŽP!K77</f>
        <v>4172876668</v>
      </c>
      <c r="L77" s="75">
        <f>ŽP!L77-ŽP!K77</f>
        <v>4026450937</v>
      </c>
      <c r="M77" s="75">
        <f>ŽP!M77-ŽP!L77</f>
        <v>3287460281</v>
      </c>
      <c r="N77" s="76">
        <f>ŽP!N77-ŽP!M77</f>
        <v>3004260112</v>
      </c>
      <c r="O77" s="75">
        <f>ŽP!O77</f>
        <v>3755517377</v>
      </c>
      <c r="P77" s="75">
        <f>ŽP!P77-ŽP!O77</f>
        <v>3202835049</v>
      </c>
      <c r="Q77" s="75">
        <f>ŽP!Q77-ŽP!P77</f>
        <v>3191602443</v>
      </c>
      <c r="R77" s="76">
        <f>ŽP!R77-ŽP!Q77</f>
        <v>2827585172</v>
      </c>
      <c r="S77" s="76">
        <f>ŽP!S77</f>
        <v>3273486468</v>
      </c>
      <c r="T77" s="75">
        <f>ŽP!T77-ŽP!S77</f>
        <v>2509544999</v>
      </c>
      <c r="U77" s="75">
        <f>ŽP!U77-ŽP!T77</f>
        <v>2630348105</v>
      </c>
      <c r="V77" s="76">
        <f>ŽP!V77-ŽP!U77</f>
        <v>758826726</v>
      </c>
      <c r="W77" s="76">
        <f>ŽP!W77</f>
        <v>2898536630</v>
      </c>
      <c r="X77" s="75">
        <f>ŽP!X77-ŽP!W77</f>
        <v>2991883040</v>
      </c>
    </row>
    <row r="78" spans="2:24" ht="11.8" customHeight="1" collapsed="1" x14ac:dyDescent="0.3">
      <c r="B78" s="72"/>
      <c r="C78" s="72" t="s">
        <v>147</v>
      </c>
      <c r="D78" s="72"/>
      <c r="E78" s="72"/>
      <c r="F78" s="74" t="s">
        <v>142</v>
      </c>
      <c r="G78" s="75">
        <f>ŽP!G78</f>
        <v>4168756105</v>
      </c>
      <c r="H78" s="75">
        <f>ŽP!H78-ŽP!G78</f>
        <v>4601163791</v>
      </c>
      <c r="I78" s="75">
        <f>ŽP!I78-ŽP!H78</f>
        <v>3729667162</v>
      </c>
      <c r="J78" s="76">
        <f>ŽP!J78-ŽP!I78</f>
        <v>3710367889</v>
      </c>
      <c r="K78" s="75">
        <f>ŽP!K78</f>
        <v>4253006091</v>
      </c>
      <c r="L78" s="75">
        <f>ŽP!L78-ŽP!K78</f>
        <v>4076345188</v>
      </c>
      <c r="M78" s="75">
        <f>ŽP!M78-ŽP!L78</f>
        <v>3353430056</v>
      </c>
      <c r="N78" s="76">
        <f>ŽP!N78-ŽP!M78</f>
        <v>2998791106</v>
      </c>
      <c r="O78" s="75">
        <f>ŽP!O78</f>
        <v>3856309759</v>
      </c>
      <c r="P78" s="75">
        <f>ŽP!P78-ŽP!O78</f>
        <v>3375924978</v>
      </c>
      <c r="Q78" s="75">
        <f>ŽP!Q78-ŽP!P78</f>
        <v>3250272951</v>
      </c>
      <c r="R78" s="76">
        <f>ŽP!R78-ŽP!Q78</f>
        <v>2827397721</v>
      </c>
      <c r="S78" s="76">
        <f>ŽP!S78</f>
        <v>3356126592</v>
      </c>
      <c r="T78" s="75">
        <f>ŽP!T78-ŽP!S78</f>
        <v>2574735242</v>
      </c>
      <c r="U78" s="75">
        <f>ŽP!U78-ŽP!T78</f>
        <v>2697228668</v>
      </c>
      <c r="V78" s="76">
        <f>ŽP!V78-ŽP!U78</f>
        <v>747829018</v>
      </c>
      <c r="W78" s="76">
        <f>ŽP!W78</f>
        <v>2918890453</v>
      </c>
      <c r="X78" s="75">
        <f>ŽP!X78-ŽP!W78</f>
        <v>2990763705</v>
      </c>
    </row>
    <row r="79" spans="2:24" ht="11.8" hidden="1" customHeight="1" outlineLevel="2" x14ac:dyDescent="0.3">
      <c r="B79" s="72"/>
      <c r="C79" s="78"/>
      <c r="D79" s="77" t="s">
        <v>143</v>
      </c>
      <c r="E79" s="72" t="s">
        <v>144</v>
      </c>
      <c r="F79" s="74" t="s">
        <v>142</v>
      </c>
      <c r="G79" s="75">
        <f>ŽP!G79</f>
        <v>4101596968</v>
      </c>
      <c r="H79" s="75">
        <f>ŽP!H79-ŽP!G79</f>
        <v>4566782792</v>
      </c>
      <c r="I79" s="75">
        <f>ŽP!I79-ŽP!H79</f>
        <v>3699725910</v>
      </c>
      <c r="J79" s="76">
        <f>ŽP!J79-ŽP!I79</f>
        <v>3692864918</v>
      </c>
      <c r="K79" s="75">
        <f>ŽP!K79</f>
        <v>4175770730</v>
      </c>
      <c r="L79" s="75">
        <f>ŽP!L79-ŽP!K79</f>
        <v>4038659271</v>
      </c>
      <c r="M79" s="75">
        <f>ŽP!M79-ŽP!L79</f>
        <v>3338445210</v>
      </c>
      <c r="N79" s="76">
        <f>ŽP!N79-ŽP!M79</f>
        <v>2978961510</v>
      </c>
      <c r="O79" s="75">
        <f>ŽP!O79</f>
        <v>3787154441</v>
      </c>
      <c r="P79" s="75">
        <f>ŽP!P79-ŽP!O79</f>
        <v>3239279572</v>
      </c>
      <c r="Q79" s="75">
        <f>ŽP!Q79-ŽP!P79</f>
        <v>3229135943</v>
      </c>
      <c r="R79" s="76">
        <f>ŽP!R79-ŽP!Q79</f>
        <v>2807873627</v>
      </c>
      <c r="S79" s="76">
        <f>ŽP!S79</f>
        <v>3291192155</v>
      </c>
      <c r="T79" s="75">
        <f>ŽP!T79-ŽP!S79</f>
        <v>2521810802</v>
      </c>
      <c r="U79" s="75">
        <f>ŽP!U79-ŽP!T79</f>
        <v>2644575918</v>
      </c>
      <c r="V79" s="76">
        <f>ŽP!V79-ŽP!U79</f>
        <v>629811147</v>
      </c>
      <c r="W79" s="76">
        <f>ŽP!W79</f>
        <v>2906202883</v>
      </c>
      <c r="X79" s="75">
        <f>ŽP!X79-ŽP!W79</f>
        <v>2981033490</v>
      </c>
    </row>
    <row r="80" spans="2:24" ht="11.8" customHeight="1" x14ac:dyDescent="0.3">
      <c r="B80" s="72"/>
      <c r="C80" s="72" t="s">
        <v>161</v>
      </c>
      <c r="D80" s="72"/>
      <c r="E80" s="72"/>
      <c r="F80" s="74" t="s">
        <v>142</v>
      </c>
      <c r="G80" s="75">
        <f>ŽP!G80</f>
        <v>1126939263</v>
      </c>
      <c r="H80" s="75">
        <f>ŽP!H80-ŽP!G80</f>
        <v>1702194613</v>
      </c>
      <c r="I80" s="75">
        <f>ŽP!I80-ŽP!H80</f>
        <v>894008977</v>
      </c>
      <c r="J80" s="76">
        <f>ŽP!J80-ŽP!I80</f>
        <v>924910057</v>
      </c>
      <c r="K80" s="75">
        <f>ŽP!K80</f>
        <v>1426385097</v>
      </c>
      <c r="L80" s="75">
        <f>ŽP!L80-ŽP!K80</f>
        <v>1374624167</v>
      </c>
      <c r="M80" s="75">
        <f>ŽP!M80-ŽP!L80</f>
        <v>466231096</v>
      </c>
      <c r="N80" s="76">
        <f>ŽP!N80-ŽP!M80</f>
        <v>470131951</v>
      </c>
      <c r="O80" s="75">
        <f>ŽP!O80</f>
        <v>951085398</v>
      </c>
      <c r="P80" s="75">
        <f>ŽP!P80-ŽP!O80</f>
        <v>789963361</v>
      </c>
      <c r="Q80" s="75">
        <f>ŽP!Q80-ŽP!P80</f>
        <v>753707158</v>
      </c>
      <c r="R80" s="76">
        <f>ŽP!R80-ŽP!Q80</f>
        <v>577486762</v>
      </c>
      <c r="S80" s="76">
        <f>ŽP!S80</f>
        <v>781955448</v>
      </c>
      <c r="T80" s="75">
        <f>ŽP!T80-ŽP!S80</f>
        <v>610900431</v>
      </c>
      <c r="U80" s="75">
        <f>ŽP!U80-ŽP!T80</f>
        <v>380760580</v>
      </c>
      <c r="V80" s="76">
        <f>ŽP!V80-ŽP!U80</f>
        <v>267549768</v>
      </c>
      <c r="W80" s="76">
        <f>ŽP!W80</f>
        <v>576317001</v>
      </c>
      <c r="X80" s="75">
        <f>ŽP!X80-ŽP!W80</f>
        <v>618127999</v>
      </c>
    </row>
    <row r="81" spans="2:24" ht="11.8" customHeight="1" collapsed="1" x14ac:dyDescent="0.3">
      <c r="B81" s="72"/>
      <c r="C81" s="72" t="s">
        <v>148</v>
      </c>
      <c r="D81" s="72"/>
      <c r="E81" s="72"/>
      <c r="F81" s="74" t="s">
        <v>142</v>
      </c>
      <c r="G81" s="75">
        <f>ŽP!G81</f>
        <v>5451264461</v>
      </c>
      <c r="H81" s="75">
        <f>ŽP!H81-ŽP!G81</f>
        <v>4464335605</v>
      </c>
      <c r="I81" s="75">
        <f>ŽP!I81-ŽP!H81</f>
        <v>3870354567</v>
      </c>
      <c r="J81" s="76">
        <f>ŽP!J81-ŽP!I81</f>
        <v>4251846868</v>
      </c>
      <c r="K81" s="75">
        <f>ŽP!K81</f>
        <v>4748179961</v>
      </c>
      <c r="L81" s="75">
        <f>ŽP!L81-ŽP!K81</f>
        <v>4656917663</v>
      </c>
      <c r="M81" s="75">
        <f>ŽP!M81-ŽP!L81</f>
        <v>3740797699</v>
      </c>
      <c r="N81" s="76">
        <f>ŽP!N81-ŽP!M81</f>
        <v>4626609487</v>
      </c>
      <c r="O81" s="75">
        <f>ŽP!O81</f>
        <v>6039104176</v>
      </c>
      <c r="P81" s="75">
        <f>ŽP!P81-ŽP!O81</f>
        <v>6537977740</v>
      </c>
      <c r="Q81" s="75">
        <f>ŽP!Q81-ŽP!P81</f>
        <v>4442294019</v>
      </c>
      <c r="R81" s="76">
        <f>ŽP!R81-ŽP!Q81</f>
        <v>5474210712</v>
      </c>
      <c r="S81" s="76">
        <f>ŽP!S81</f>
        <v>4607228560</v>
      </c>
      <c r="T81" s="75">
        <f>ŽP!T81-ŽP!S81</f>
        <v>3898420135</v>
      </c>
      <c r="U81" s="75">
        <f>ŽP!U81-ŽP!T81</f>
        <v>3112797228</v>
      </c>
      <c r="V81" s="76">
        <f>ŽP!V81-ŽP!U81</f>
        <v>3316582252</v>
      </c>
      <c r="W81" s="76">
        <f>ŽP!W81</f>
        <v>3687727392</v>
      </c>
      <c r="X81" s="75">
        <f>ŽP!X81-ŽP!W81</f>
        <v>3542088535</v>
      </c>
    </row>
    <row r="82" spans="2:24" ht="11.8" hidden="1" customHeight="1" outlineLevel="2" x14ac:dyDescent="0.3">
      <c r="B82" s="72"/>
      <c r="C82" s="78"/>
      <c r="D82" s="77" t="s">
        <v>143</v>
      </c>
      <c r="E82" s="72" t="s">
        <v>144</v>
      </c>
      <c r="F82" s="74" t="s">
        <v>142</v>
      </c>
      <c r="G82" s="75">
        <f>ŽP!G82</f>
        <v>5435013839</v>
      </c>
      <c r="H82" s="75">
        <f>ŽP!H82-ŽP!G82</f>
        <v>4383555713</v>
      </c>
      <c r="I82" s="75">
        <f>ŽP!I82-ŽP!H82</f>
        <v>3842270348</v>
      </c>
      <c r="J82" s="76">
        <f>ŽP!J82-ŽP!I82</f>
        <v>4221387935</v>
      </c>
      <c r="K82" s="75">
        <f>ŽP!K82</f>
        <v>4556773271</v>
      </c>
      <c r="L82" s="75">
        <f>ŽP!L82-ŽP!K82</f>
        <v>4610795431</v>
      </c>
      <c r="M82" s="75">
        <f>ŽP!M82-ŽP!L82</f>
        <v>3718512208</v>
      </c>
      <c r="N82" s="76">
        <f>ŽP!N82-ŽP!M82</f>
        <v>4579932049</v>
      </c>
      <c r="O82" s="75">
        <f>ŽP!O82</f>
        <v>5954978420</v>
      </c>
      <c r="P82" s="75">
        <f>ŽP!P82-ŽP!O82</f>
        <v>6492968412</v>
      </c>
      <c r="Q82" s="75">
        <f>ŽP!Q82-ŽP!P82</f>
        <v>4402273364</v>
      </c>
      <c r="R82" s="76">
        <f>ŽP!R82-ŽP!Q82</f>
        <v>5450556199</v>
      </c>
      <c r="S82" s="76">
        <f>ŽP!S82</f>
        <v>4524551553</v>
      </c>
      <c r="T82" s="75">
        <f>ŽP!T82-ŽP!S82</f>
        <v>3849528029</v>
      </c>
      <c r="U82" s="75">
        <f>ŽP!U82-ŽP!T82</f>
        <v>3041956694</v>
      </c>
      <c r="V82" s="76">
        <f>ŽP!V82-ŽP!U82</f>
        <v>3152720911</v>
      </c>
      <c r="W82" s="76">
        <f>ŽP!W82</f>
        <v>3627128753</v>
      </c>
      <c r="X82" s="75">
        <f>ŽP!X82-ŽP!W82</f>
        <v>3425140055</v>
      </c>
    </row>
    <row r="83" spans="2:24" ht="11.8" customHeight="1" x14ac:dyDescent="0.3">
      <c r="B83" s="72"/>
      <c r="C83" s="72" t="s">
        <v>149</v>
      </c>
      <c r="D83" s="72"/>
      <c r="E83" s="72"/>
      <c r="F83" s="74" t="s">
        <v>142</v>
      </c>
      <c r="G83" s="75">
        <f>ŽP!G83</f>
        <v>838760764</v>
      </c>
      <c r="H83" s="75">
        <f>ŽP!H83-ŽP!G83</f>
        <v>908215370</v>
      </c>
      <c r="I83" s="75">
        <f>ŽP!I83-ŽP!H83</f>
        <v>686750066</v>
      </c>
      <c r="J83" s="76">
        <f>ŽP!J83-ŽP!I83</f>
        <v>646894244</v>
      </c>
      <c r="K83" s="75">
        <f>ŽP!K83</f>
        <v>926583744</v>
      </c>
      <c r="L83" s="75">
        <f>ŽP!L83-ŽP!K83</f>
        <v>766596049</v>
      </c>
      <c r="M83" s="75">
        <f>ŽP!M83-ŽP!L83</f>
        <v>1020637253</v>
      </c>
      <c r="N83" s="76">
        <f>ŽP!N83-ŽP!M83</f>
        <v>95284139</v>
      </c>
      <c r="O83" s="75">
        <f>ŽP!O83</f>
        <v>428615485</v>
      </c>
      <c r="P83" s="75">
        <f>ŽP!P83-ŽP!O83</f>
        <v>1460148593</v>
      </c>
      <c r="Q83" s="75">
        <f>ŽP!Q83-ŽP!P83</f>
        <v>715797003</v>
      </c>
      <c r="R83" s="76">
        <f>ŽP!R83-ŽP!Q83</f>
        <v>806835602</v>
      </c>
      <c r="S83" s="76">
        <f>ŽP!S83</f>
        <v>701162902</v>
      </c>
      <c r="T83" s="75">
        <f>ŽP!T83-ŽP!S83</f>
        <v>725698272</v>
      </c>
      <c r="U83" s="75">
        <f>ŽP!U83-ŽP!T83</f>
        <v>643229005</v>
      </c>
      <c r="V83" s="76">
        <f>ŽP!V83-ŽP!U83</f>
        <v>644887365</v>
      </c>
      <c r="W83" s="76">
        <f>ŽP!W83</f>
        <v>625283457</v>
      </c>
      <c r="X83" s="75">
        <f>ŽP!X83-ŽP!W83</f>
        <v>904550920</v>
      </c>
    </row>
    <row r="84" spans="2:24" ht="11.8" customHeight="1" x14ac:dyDescent="0.3">
      <c r="B84" s="72"/>
      <c r="C84" s="72" t="s">
        <v>154</v>
      </c>
      <c r="D84" s="72"/>
      <c r="E84" s="72"/>
      <c r="F84" s="74" t="s">
        <v>142</v>
      </c>
      <c r="G84" s="75">
        <f>ŽP!G84</f>
        <v>308934424</v>
      </c>
      <c r="H84" s="75">
        <f>ŽP!H84-ŽP!G84</f>
        <v>329824510</v>
      </c>
      <c r="I84" s="75">
        <f>ŽP!I84-ŽP!H84</f>
        <v>290711546</v>
      </c>
      <c r="J84" s="76">
        <f>ŽP!J84-ŽP!I84</f>
        <v>29215602</v>
      </c>
      <c r="K84" s="75">
        <f>ŽP!K84</f>
        <v>231533702</v>
      </c>
      <c r="L84" s="75">
        <f>ŽP!L84-ŽP!K84</f>
        <v>17296648</v>
      </c>
      <c r="M84" s="75">
        <f>ŽP!M84-ŽP!L84</f>
        <v>135340822</v>
      </c>
      <c r="N84" s="76">
        <f>ŽP!N84-ŽP!M84</f>
        <v>90090427</v>
      </c>
      <c r="O84" s="75">
        <f>ŽP!O84</f>
        <v>107082405</v>
      </c>
      <c r="P84" s="75">
        <f>ŽP!P84-ŽP!O84</f>
        <v>75245911</v>
      </c>
      <c r="Q84" s="75">
        <f>ŽP!Q84-ŽP!P84</f>
        <v>89373381</v>
      </c>
      <c r="R84" s="76">
        <f>ŽP!R84-ŽP!Q84</f>
        <v>101500804</v>
      </c>
      <c r="S84" s="76">
        <f>ŽP!S84</f>
        <v>61511731</v>
      </c>
      <c r="T84" s="75">
        <f>ŽP!T84-ŽP!S84</f>
        <v>69466848</v>
      </c>
      <c r="U84" s="75">
        <f>ŽP!U84-ŽP!T84</f>
        <v>65235132</v>
      </c>
      <c r="V84" s="76">
        <f>ŽP!V84-ŽP!U84</f>
        <v>38662907</v>
      </c>
      <c r="W84" s="76">
        <f>ŽP!W84</f>
        <v>132818899</v>
      </c>
      <c r="X84" s="75">
        <f>ŽP!X84-ŽP!W84</f>
        <v>152197019</v>
      </c>
    </row>
    <row r="85" spans="2:24" ht="11.8" customHeight="1" x14ac:dyDescent="0.3">
      <c r="B85" s="72"/>
      <c r="C85" s="72" t="s">
        <v>162</v>
      </c>
      <c r="D85" s="72"/>
      <c r="E85" s="72"/>
      <c r="F85" s="74" t="s">
        <v>142</v>
      </c>
      <c r="G85" s="75">
        <f>ŽP!G85</f>
        <v>0</v>
      </c>
      <c r="H85" s="75">
        <f>ŽP!H85-ŽP!G85</f>
        <v>0</v>
      </c>
      <c r="I85" s="75">
        <f>ŽP!I85-ŽP!H85</f>
        <v>0</v>
      </c>
      <c r="J85" s="76">
        <f>ŽP!J85-ŽP!I85</f>
        <v>0</v>
      </c>
      <c r="K85" s="75">
        <f>ŽP!K85</f>
        <v>0</v>
      </c>
      <c r="L85" s="75">
        <f>ŽP!L85-ŽP!K85</f>
        <v>0</v>
      </c>
      <c r="M85" s="75">
        <f>ŽP!M85-ŽP!L85</f>
        <v>0</v>
      </c>
      <c r="N85" s="76">
        <f>ŽP!N85-ŽP!M85</f>
        <v>0</v>
      </c>
      <c r="O85" s="75">
        <f>ŽP!O85</f>
        <v>0</v>
      </c>
      <c r="P85" s="75">
        <f>ŽP!P85-ŽP!O85</f>
        <v>0</v>
      </c>
      <c r="Q85" s="75">
        <f>ŽP!Q85-ŽP!P85</f>
        <v>0</v>
      </c>
      <c r="R85" s="76">
        <f>ŽP!R85-ŽP!Q85</f>
        <v>0</v>
      </c>
      <c r="S85" s="76">
        <f>ŽP!S85</f>
        <v>0</v>
      </c>
      <c r="T85" s="75">
        <f>ŽP!T85-ŽP!S85</f>
        <v>0</v>
      </c>
      <c r="U85" s="75">
        <f>ŽP!U85-ŽP!T85</f>
        <v>0</v>
      </c>
      <c r="V85" s="76">
        <f>ŽP!V85-ŽP!U85</f>
        <v>5219067229</v>
      </c>
      <c r="W85" s="76">
        <f>ŽP!W85</f>
        <v>1248734590</v>
      </c>
      <c r="X85" s="75">
        <f>ŽP!X85-ŽP!W85</f>
        <v>1667295469</v>
      </c>
    </row>
    <row r="86" spans="2:24" ht="11.8" customHeight="1" x14ac:dyDescent="0.3">
      <c r="B86" s="79"/>
      <c r="C86" s="79" t="s">
        <v>155</v>
      </c>
      <c r="D86" s="79"/>
      <c r="E86" s="79"/>
      <c r="F86" s="80" t="s">
        <v>156</v>
      </c>
      <c r="G86" s="81">
        <f>ŽP!G86</f>
        <v>2163218</v>
      </c>
      <c r="H86" s="81">
        <f>ŽP!H86</f>
        <v>2118318</v>
      </c>
      <c r="I86" s="81">
        <f>ŽP!I86</f>
        <v>2090139</v>
      </c>
      <c r="J86" s="82">
        <f>ŽP!J86</f>
        <v>2037067</v>
      </c>
      <c r="K86" s="81">
        <f>ŽP!K86</f>
        <v>2087134</v>
      </c>
      <c r="L86" s="81">
        <f>ŽP!L86</f>
        <v>2150543</v>
      </c>
      <c r="M86" s="81">
        <f>ŽP!M86</f>
        <v>2141109</v>
      </c>
      <c r="N86" s="82">
        <f>ŽP!N86</f>
        <v>2074268</v>
      </c>
      <c r="O86" s="81">
        <f>ŽP!O86</f>
        <v>2043111</v>
      </c>
      <c r="P86" s="81">
        <f>ŽP!P86</f>
        <v>2004945</v>
      </c>
      <c r="Q86" s="81">
        <f>ŽP!Q86</f>
        <v>1959616</v>
      </c>
      <c r="R86" s="82">
        <f>ŽP!R86</f>
        <v>1860555</v>
      </c>
      <c r="S86" s="82">
        <f>ŽP!S86</f>
        <v>1849875</v>
      </c>
      <c r="T86" s="81">
        <f>ŽP!T86</f>
        <v>1830678</v>
      </c>
      <c r="U86" s="81">
        <f>ŽP!U86</f>
        <v>1797208</v>
      </c>
      <c r="V86" s="82">
        <f>ŽP!V86</f>
        <v>1516645</v>
      </c>
      <c r="W86" s="82">
        <f>ŽP!W86</f>
        <v>1653411</v>
      </c>
      <c r="X86" s="81">
        <f>ŽP!X86</f>
        <v>1615340</v>
      </c>
    </row>
    <row r="87" spans="2:24" ht="11.8" customHeight="1" x14ac:dyDescent="0.3">
      <c r="B87" s="72"/>
      <c r="C87" s="72" t="s">
        <v>157</v>
      </c>
      <c r="D87" s="72"/>
      <c r="E87" s="72"/>
      <c r="F87" s="74" t="s">
        <v>156</v>
      </c>
      <c r="G87" s="75">
        <f>ŽP!G87</f>
        <v>45929</v>
      </c>
      <c r="H87" s="75">
        <f>ŽP!H87-ŽP!G87</f>
        <v>25359</v>
      </c>
      <c r="I87" s="75">
        <f>ŽP!I87-ŽP!H87</f>
        <v>32165</v>
      </c>
      <c r="J87" s="76">
        <f>ŽP!J87-ŽP!I87</f>
        <v>34046</v>
      </c>
      <c r="K87" s="75">
        <f>ŽP!K87</f>
        <v>37667</v>
      </c>
      <c r="L87" s="75">
        <f>ŽP!L87-ŽP!K87</f>
        <v>33759</v>
      </c>
      <c r="M87" s="75">
        <f>ŽP!M87-ŽP!L87</f>
        <v>30416</v>
      </c>
      <c r="N87" s="76">
        <f>ŽP!N87-ŽP!M87</f>
        <v>33809</v>
      </c>
      <c r="O87" s="75">
        <f>ŽP!O87</f>
        <v>37940</v>
      </c>
      <c r="P87" s="75">
        <f>ŽP!P87-ŽP!O87</f>
        <v>38280</v>
      </c>
      <c r="Q87" s="75">
        <f>ŽP!Q87-ŽP!P87</f>
        <v>34106</v>
      </c>
      <c r="R87" s="76">
        <f>ŽP!R87-ŽP!Q87</f>
        <v>38905</v>
      </c>
      <c r="S87" s="76">
        <f>ŽP!S87</f>
        <v>38961</v>
      </c>
      <c r="T87" s="75">
        <f>ŽP!T87-ŽP!S87</f>
        <v>37741</v>
      </c>
      <c r="U87" s="75">
        <f>ŽP!U87-ŽP!T87</f>
        <v>31605</v>
      </c>
      <c r="V87" s="76">
        <f>ŽP!V87-ŽP!U87</f>
        <v>20906</v>
      </c>
      <c r="W87" s="76">
        <f>ŽP!W87</f>
        <v>44669</v>
      </c>
      <c r="X87" s="75">
        <f>ŽP!X87-ŽP!W87</f>
        <v>44841</v>
      </c>
    </row>
    <row r="88" spans="2:24" ht="11.8" customHeight="1" x14ac:dyDescent="0.3">
      <c r="B88" s="66"/>
      <c r="C88" s="66"/>
      <c r="D88" s="66"/>
      <c r="E88" s="66"/>
      <c r="F88" s="83"/>
      <c r="G88" s="15"/>
      <c r="H88" s="15"/>
      <c r="I88" s="15"/>
      <c r="J88" s="15"/>
      <c r="K88" s="15"/>
      <c r="L88" s="15"/>
      <c r="M88" s="15"/>
      <c r="N88" s="15"/>
      <c r="O88" s="15"/>
      <c r="P88" s="15"/>
      <c r="Q88" s="15"/>
      <c r="R88" s="15"/>
      <c r="S88" s="15"/>
      <c r="T88" s="15"/>
      <c r="U88" s="15"/>
      <c r="V88" s="15"/>
      <c r="W88" s="15"/>
      <c r="X88" s="15"/>
    </row>
    <row r="89" spans="2:24" ht="11.8" customHeight="1" x14ac:dyDescent="0.3">
      <c r="B89" s="67"/>
      <c r="C89" s="67" t="s">
        <v>163</v>
      </c>
      <c r="D89" s="67"/>
      <c r="E89" s="68"/>
      <c r="F89" s="69"/>
      <c r="G89" s="69"/>
      <c r="H89" s="69"/>
      <c r="I89" s="69"/>
      <c r="J89" s="84"/>
      <c r="K89" s="69"/>
      <c r="L89" s="69"/>
      <c r="M89" s="69"/>
      <c r="N89" s="84"/>
      <c r="O89" s="69"/>
      <c r="P89" s="69"/>
      <c r="Q89" s="69"/>
      <c r="R89" s="84"/>
      <c r="S89" s="84"/>
      <c r="T89" s="69"/>
      <c r="U89" s="69"/>
      <c r="V89" s="84"/>
      <c r="W89" s="84"/>
      <c r="X89" s="69"/>
    </row>
    <row r="90" spans="2:24" ht="11.8" customHeight="1" x14ac:dyDescent="0.3">
      <c r="B90" s="72"/>
      <c r="C90" s="72" t="s">
        <v>158</v>
      </c>
      <c r="D90" s="72"/>
      <c r="E90" s="73"/>
      <c r="F90" s="74" t="s">
        <v>142</v>
      </c>
      <c r="G90" s="75">
        <f>ŽP!G90</f>
        <v>854414871</v>
      </c>
      <c r="H90" s="75">
        <f>ŽP!H90-ŽP!G90</f>
        <v>1519325751</v>
      </c>
      <c r="I90" s="75">
        <f>ŽP!I90-ŽP!H90</f>
        <v>713028593</v>
      </c>
      <c r="J90" s="76">
        <f>ŽP!J90-ŽP!I90</f>
        <v>813405992</v>
      </c>
      <c r="K90" s="75">
        <f>ŽP!K90</f>
        <v>1154240006</v>
      </c>
      <c r="L90" s="75">
        <f>ŽP!L90-ŽP!K90</f>
        <v>1172791915</v>
      </c>
      <c r="M90" s="75">
        <f>ŽP!M90-ŽP!L90</f>
        <v>409398360</v>
      </c>
      <c r="N90" s="76">
        <f>ŽP!N90-ŽP!M90</f>
        <v>387044898</v>
      </c>
      <c r="O90" s="75">
        <f>ŽP!O90</f>
        <v>1112856770</v>
      </c>
      <c r="P90" s="75">
        <f>ŽP!P90-ŽP!O90</f>
        <v>247662583</v>
      </c>
      <c r="Q90" s="75">
        <f>ŽP!Q90-ŽP!P90</f>
        <v>699490603</v>
      </c>
      <c r="R90" s="76">
        <f>ŽP!R90-ŽP!Q90</f>
        <v>550405911</v>
      </c>
      <c r="S90" s="76">
        <f>ŽP!S90</f>
        <v>757810422</v>
      </c>
      <c r="T90" s="75">
        <f>ŽP!T90-ŽP!S90</f>
        <v>540175975</v>
      </c>
      <c r="U90" s="75">
        <f>ŽP!U90-ŽP!T90</f>
        <v>325928661</v>
      </c>
      <c r="V90" s="76">
        <f>ŽP!V90-ŽP!U90</f>
        <v>233193263</v>
      </c>
      <c r="W90" s="76">
        <f>ŽP!W90</f>
        <v>737523168</v>
      </c>
      <c r="X90" s="75">
        <f>ŽP!X90-ŽP!W90</f>
        <v>702722832</v>
      </c>
    </row>
    <row r="91" spans="2:24" ht="11.8" customHeight="1" x14ac:dyDescent="0.3">
      <c r="B91" s="72"/>
      <c r="C91" s="72" t="s">
        <v>159</v>
      </c>
      <c r="D91" s="72"/>
      <c r="E91" s="72"/>
      <c r="F91" s="74" t="s">
        <v>156</v>
      </c>
      <c r="G91" s="75">
        <f>ŽP!G91</f>
        <v>14695</v>
      </c>
      <c r="H91" s="75">
        <f>ŽP!H91-ŽP!G91</f>
        <v>10666</v>
      </c>
      <c r="I91" s="75">
        <f>ŽP!I91-ŽP!H91</f>
        <v>11090</v>
      </c>
      <c r="J91" s="76">
        <f>ŽP!J91-ŽP!I91</f>
        <v>11029</v>
      </c>
      <c r="K91" s="75">
        <f>ŽP!K91</f>
        <v>9862</v>
      </c>
      <c r="L91" s="75">
        <f>ŽP!L91-ŽP!K91</f>
        <v>10961</v>
      </c>
      <c r="M91" s="75">
        <f>ŽP!M91-ŽP!L91</f>
        <v>17754</v>
      </c>
      <c r="N91" s="76">
        <f>ŽP!N91-ŽP!M91</f>
        <v>10497</v>
      </c>
      <c r="O91" s="75">
        <f>ŽP!O91</f>
        <v>20874</v>
      </c>
      <c r="P91" s="75">
        <f>ŽP!P91-ŽP!O91</f>
        <v>19138</v>
      </c>
      <c r="Q91" s="75">
        <f>ŽP!Q91-ŽP!P91</f>
        <v>24822</v>
      </c>
      <c r="R91" s="76">
        <f>ŽP!R91-ŽP!Q91</f>
        <v>30217</v>
      </c>
      <c r="S91" s="76">
        <f>ŽP!S91</f>
        <v>15340</v>
      </c>
      <c r="T91" s="75">
        <f>ŽP!T91-ŽP!S91</f>
        <v>16131</v>
      </c>
      <c r="U91" s="75">
        <f>ŽP!U91-ŽP!T91</f>
        <v>16328</v>
      </c>
      <c r="V91" s="76">
        <f>ŽP!V91-ŽP!U91</f>
        <v>12323</v>
      </c>
      <c r="W91" s="76">
        <f>ŽP!W91</f>
        <v>28268</v>
      </c>
      <c r="X91" s="75">
        <f>ŽP!X91-ŽP!W91</f>
        <v>24748</v>
      </c>
    </row>
    <row r="92" spans="2:24" ht="11.8" customHeight="1" x14ac:dyDescent="0.3">
      <c r="B92" s="72"/>
      <c r="C92" s="72" t="s">
        <v>164</v>
      </c>
      <c r="D92" s="72"/>
      <c r="E92" s="73"/>
      <c r="F92" s="74" t="s">
        <v>142</v>
      </c>
      <c r="G92" s="75">
        <f>ŽP!G92</f>
        <v>2000302082</v>
      </c>
      <c r="H92" s="75">
        <f>ŽP!H92-ŽP!G92</f>
        <v>1712143445</v>
      </c>
      <c r="I92" s="75">
        <f>ŽP!I92-ŽP!H92</f>
        <v>1222599542</v>
      </c>
      <c r="J92" s="76">
        <f>ŽP!J92-ŽP!I92</f>
        <v>1317152979</v>
      </c>
      <c r="K92" s="75">
        <f>ŽP!K92</f>
        <v>1838830767</v>
      </c>
      <c r="L92" s="75">
        <f>ŽP!L92-ŽP!K92</f>
        <v>2172959424</v>
      </c>
      <c r="M92" s="75">
        <f>ŽP!M92-ŽP!L92</f>
        <v>1244436748</v>
      </c>
      <c r="N92" s="76">
        <f>ŽP!N92-ŽP!M92</f>
        <v>1747450614</v>
      </c>
      <c r="O92" s="75">
        <f>ŽP!O92</f>
        <v>2356208693</v>
      </c>
      <c r="P92" s="75">
        <f>ŽP!P92-ŽP!O92</f>
        <v>2621778859</v>
      </c>
      <c r="Q92" s="75">
        <f>ŽP!Q92-ŽP!P92</f>
        <v>1932338148</v>
      </c>
      <c r="R92" s="76">
        <f>ŽP!R92-ŽP!Q92</f>
        <v>2010147144</v>
      </c>
      <c r="S92" s="76">
        <f>ŽP!S92</f>
        <v>2096088762</v>
      </c>
      <c r="T92" s="75">
        <f>ŽP!T92-ŽP!S92</f>
        <v>1878598690</v>
      </c>
      <c r="U92" s="75">
        <f>ŽP!U92-ŽP!T92</f>
        <v>1388070186</v>
      </c>
      <c r="V92" s="76">
        <f>ŽP!V92-ŽP!U92</f>
        <v>717645282</v>
      </c>
      <c r="W92" s="76">
        <f>ŽP!W92</f>
        <v>1505041600</v>
      </c>
      <c r="X92" s="75">
        <f>ŽP!X92-ŽP!W92</f>
        <v>661851400</v>
      </c>
    </row>
    <row r="93" spans="2:24" ht="11.8" customHeight="1" x14ac:dyDescent="0.3">
      <c r="B93" s="72"/>
      <c r="C93" s="72" t="s">
        <v>165</v>
      </c>
      <c r="D93" s="72"/>
      <c r="E93" s="72"/>
      <c r="F93" s="74" t="s">
        <v>156</v>
      </c>
      <c r="G93" s="75">
        <f>ŽP!G93</f>
        <v>37487</v>
      </c>
      <c r="H93" s="75">
        <f>ŽP!H93-ŽP!G93</f>
        <v>60020</v>
      </c>
      <c r="I93" s="75">
        <f>ŽP!I93-ŽP!H93</f>
        <v>18654</v>
      </c>
      <c r="J93" s="76">
        <f>ŽP!J93-ŽP!I93</f>
        <v>9333</v>
      </c>
      <c r="K93" s="75">
        <f>ŽP!K93</f>
        <v>31321</v>
      </c>
      <c r="L93" s="75">
        <f>ŽP!L93-ŽP!K93</f>
        <v>32521</v>
      </c>
      <c r="M93" s="75">
        <f>ŽP!M93-ŽP!L93</f>
        <v>32673</v>
      </c>
      <c r="N93" s="76">
        <f>ŽP!N93-ŽP!M93</f>
        <v>24687</v>
      </c>
      <c r="O93" s="75">
        <f>ŽP!O93</f>
        <v>29422</v>
      </c>
      <c r="P93" s="75">
        <f>ŽP!P93-ŽP!O93</f>
        <v>38448</v>
      </c>
      <c r="Q93" s="75">
        <f>ŽP!Q93-ŽP!P93</f>
        <v>44191</v>
      </c>
      <c r="R93" s="76">
        <f>ŽP!R93-ŽP!Q93</f>
        <v>40656</v>
      </c>
      <c r="S93" s="76">
        <f>ŽP!S93</f>
        <v>31263</v>
      </c>
      <c r="T93" s="75">
        <f>ŽP!T93-ŽP!S93</f>
        <v>40900</v>
      </c>
      <c r="U93" s="75">
        <f>ŽP!U93-ŽP!T93</f>
        <v>31928</v>
      </c>
      <c r="V93" s="76">
        <f>ŽP!V93-ŽP!U93</f>
        <v>4981</v>
      </c>
      <c r="W93" s="76">
        <f>ŽP!W93</f>
        <v>29413</v>
      </c>
      <c r="X93" s="75">
        <f>ŽP!X93-ŽP!W93</f>
        <v>29441</v>
      </c>
    </row>
    <row r="94" spans="2:24" ht="11.8" customHeight="1" x14ac:dyDescent="0.3">
      <c r="B94" s="66"/>
      <c r="C94" s="66"/>
      <c r="D94" s="66"/>
      <c r="E94" s="66"/>
      <c r="F94" s="83"/>
      <c r="G94" s="15"/>
      <c r="H94" s="15"/>
      <c r="I94" s="15"/>
      <c r="J94" s="15"/>
      <c r="K94" s="15"/>
      <c r="L94" s="15"/>
      <c r="M94" s="15"/>
      <c r="N94" s="15"/>
      <c r="O94" s="15"/>
      <c r="P94" s="15"/>
      <c r="Q94" s="15"/>
      <c r="R94" s="15"/>
      <c r="S94" s="15"/>
      <c r="T94" s="15"/>
      <c r="U94" s="15"/>
      <c r="V94" s="15"/>
      <c r="W94" s="15"/>
      <c r="X94" s="15"/>
    </row>
    <row r="95" spans="2:24" ht="11.8" customHeight="1" x14ac:dyDescent="0.3">
      <c r="B95" s="67"/>
      <c r="C95" s="67" t="s">
        <v>166</v>
      </c>
      <c r="D95" s="67"/>
      <c r="E95" s="68"/>
      <c r="F95" s="69"/>
      <c r="G95" s="69"/>
      <c r="H95" s="69"/>
      <c r="I95" s="69"/>
      <c r="J95" s="84"/>
      <c r="K95" s="69"/>
      <c r="L95" s="69"/>
      <c r="M95" s="69"/>
      <c r="N95" s="84"/>
      <c r="O95" s="69"/>
      <c r="P95" s="69"/>
      <c r="Q95" s="69"/>
      <c r="R95" s="84"/>
      <c r="S95" s="84"/>
      <c r="T95" s="69"/>
      <c r="U95" s="69"/>
      <c r="V95" s="84"/>
      <c r="W95" s="84"/>
      <c r="X95" s="69"/>
    </row>
    <row r="96" spans="2:24" ht="11.8" customHeight="1" x14ac:dyDescent="0.3">
      <c r="B96" s="72"/>
      <c r="C96" s="72" t="s">
        <v>167</v>
      </c>
      <c r="D96" s="72"/>
      <c r="E96" s="73"/>
      <c r="F96" s="74" t="s">
        <v>142</v>
      </c>
      <c r="G96" s="75">
        <f t="shared" ref="G96:X96" si="22">IFERROR(G76*4/G86,"-")</f>
        <v>7686.6901403372194</v>
      </c>
      <c r="H96" s="75">
        <f t="shared" si="22"/>
        <v>8659.5372913792926</v>
      </c>
      <c r="I96" s="75">
        <f t="shared" si="22"/>
        <v>7032.5672311745775</v>
      </c>
      <c r="J96" s="76">
        <f t="shared" si="22"/>
        <v>7340.9093957145251</v>
      </c>
      <c r="K96" s="75">
        <f t="shared" si="22"/>
        <v>8145.0410984632517</v>
      </c>
      <c r="L96" s="75">
        <f t="shared" si="22"/>
        <v>7559.2875641175278</v>
      </c>
      <c r="M96" s="75">
        <f t="shared" si="22"/>
        <v>6167.1212553868108</v>
      </c>
      <c r="N96" s="76">
        <f t="shared" si="22"/>
        <v>5830.9748518513516</v>
      </c>
      <c r="O96" s="75">
        <f t="shared" si="22"/>
        <v>7490.3637991278983</v>
      </c>
      <c r="P96" s="75">
        <f t="shared" si="22"/>
        <v>6662.7313746761129</v>
      </c>
      <c r="Q96" s="75">
        <f t="shared" si="22"/>
        <v>6556.6377514778405</v>
      </c>
      <c r="R96" s="76">
        <f t="shared" si="22"/>
        <v>6125.921041839666</v>
      </c>
      <c r="S96" s="76">
        <f t="shared" si="22"/>
        <v>7221.085057098453</v>
      </c>
      <c r="T96" s="75">
        <f t="shared" si="22"/>
        <v>5598.2401907927006</v>
      </c>
      <c r="U96" s="75">
        <f t="shared" si="22"/>
        <v>5965.0887643500364</v>
      </c>
      <c r="V96" s="76">
        <f t="shared" si="22"/>
        <v>2538.2254673967868</v>
      </c>
      <c r="W96" s="76">
        <f t="shared" si="22"/>
        <v>7115.0562032065836</v>
      </c>
      <c r="X96" s="75">
        <f t="shared" si="22"/>
        <v>7475.0932385751603</v>
      </c>
    </row>
    <row r="97" spans="2:24" ht="11.8" customHeight="1" x14ac:dyDescent="0.3">
      <c r="B97" s="72"/>
      <c r="C97" s="72" t="s">
        <v>168</v>
      </c>
      <c r="D97" s="72"/>
      <c r="E97" s="72"/>
      <c r="F97" s="74" t="s">
        <v>142</v>
      </c>
      <c r="G97" s="75">
        <f t="shared" ref="G97:X97" si="23">IFERROR(G90/G91,"-")</f>
        <v>58143.237223545424</v>
      </c>
      <c r="H97" s="75">
        <f t="shared" si="23"/>
        <v>142445.69201200074</v>
      </c>
      <c r="I97" s="75">
        <f t="shared" si="23"/>
        <v>64294.733363390442</v>
      </c>
      <c r="J97" s="76">
        <f t="shared" si="23"/>
        <v>73751.563333031096</v>
      </c>
      <c r="K97" s="75">
        <f t="shared" si="23"/>
        <v>117039.14074224295</v>
      </c>
      <c r="L97" s="75">
        <f t="shared" si="23"/>
        <v>106996.79910592099</v>
      </c>
      <c r="M97" s="75">
        <f t="shared" si="23"/>
        <v>23059.499831023993</v>
      </c>
      <c r="N97" s="76">
        <f t="shared" si="23"/>
        <v>36871.953701057442</v>
      </c>
      <c r="O97" s="75">
        <f t="shared" si="23"/>
        <v>53313.057871035737</v>
      </c>
      <c r="P97" s="75">
        <f t="shared" si="23"/>
        <v>12940.881126554499</v>
      </c>
      <c r="Q97" s="75">
        <f t="shared" si="23"/>
        <v>28180.267625493514</v>
      </c>
      <c r="R97" s="76">
        <f t="shared" si="23"/>
        <v>18215.107753913358</v>
      </c>
      <c r="S97" s="76">
        <f t="shared" si="23"/>
        <v>49400.940156453718</v>
      </c>
      <c r="T97" s="75">
        <f t="shared" si="23"/>
        <v>33486.825057343005</v>
      </c>
      <c r="U97" s="75">
        <f t="shared" si="23"/>
        <v>19961.333966193044</v>
      </c>
      <c r="V97" s="76">
        <f t="shared" si="23"/>
        <v>18923.41661932971</v>
      </c>
      <c r="W97" s="76">
        <f t="shared" si="23"/>
        <v>26090.390830621196</v>
      </c>
      <c r="X97" s="75">
        <f t="shared" si="23"/>
        <v>28395.136253434623</v>
      </c>
    </row>
    <row r="98" spans="2:24" ht="11.8" customHeight="1" x14ac:dyDescent="0.3">
      <c r="B98" s="72"/>
      <c r="C98" s="72" t="s">
        <v>169</v>
      </c>
      <c r="D98" s="72"/>
      <c r="E98" s="73"/>
      <c r="F98" s="74" t="s">
        <v>142</v>
      </c>
      <c r="G98" s="75">
        <f t="shared" ref="G98:X98" si="24">IFERROR(G81/G87,"-")</f>
        <v>118688.94295543121</v>
      </c>
      <c r="H98" s="75">
        <f t="shared" si="24"/>
        <v>176045.41208249537</v>
      </c>
      <c r="I98" s="75">
        <f t="shared" si="24"/>
        <v>120328.13825586818</v>
      </c>
      <c r="J98" s="76">
        <f t="shared" si="24"/>
        <v>124885.35710509311</v>
      </c>
      <c r="K98" s="75">
        <f t="shared" si="24"/>
        <v>126056.759524252</v>
      </c>
      <c r="L98" s="75">
        <f t="shared" si="24"/>
        <v>137945.95998104211</v>
      </c>
      <c r="M98" s="75">
        <f t="shared" si="24"/>
        <v>122987.82545370857</v>
      </c>
      <c r="N98" s="76">
        <f t="shared" si="24"/>
        <v>136845.49933449674</v>
      </c>
      <c r="O98" s="75">
        <f t="shared" si="24"/>
        <v>159175.12324723246</v>
      </c>
      <c r="P98" s="75">
        <f t="shared" si="24"/>
        <v>170793.56687565308</v>
      </c>
      <c r="Q98" s="75">
        <f t="shared" si="24"/>
        <v>130249.63405265936</v>
      </c>
      <c r="R98" s="76">
        <f t="shared" si="24"/>
        <v>140707.12535663796</v>
      </c>
      <c r="S98" s="76">
        <f t="shared" si="24"/>
        <v>118252.31795898463</v>
      </c>
      <c r="T98" s="75">
        <f t="shared" si="24"/>
        <v>103294.03394186693</v>
      </c>
      <c r="U98" s="75">
        <f t="shared" si="24"/>
        <v>98490.657427622209</v>
      </c>
      <c r="V98" s="76">
        <f t="shared" si="24"/>
        <v>158642.60269779011</v>
      </c>
      <c r="W98" s="76">
        <f t="shared" si="24"/>
        <v>82556.748348966852</v>
      </c>
      <c r="X98" s="75">
        <f t="shared" si="24"/>
        <v>78992.184273321298</v>
      </c>
    </row>
    <row r="99" spans="2:24" ht="11.8" customHeight="1" x14ac:dyDescent="0.3">
      <c r="B99" s="72"/>
      <c r="C99" s="72" t="s">
        <v>170</v>
      </c>
      <c r="D99" s="72"/>
      <c r="E99" s="72"/>
      <c r="F99" s="74" t="s">
        <v>142</v>
      </c>
      <c r="G99" s="75">
        <f t="shared" ref="G99:X99" si="25">IFERROR(G92/G93,"-")</f>
        <v>53359.886947475126</v>
      </c>
      <c r="H99" s="75">
        <f t="shared" si="25"/>
        <v>28526.215344885037</v>
      </c>
      <c r="I99" s="75">
        <f t="shared" si="25"/>
        <v>65540.878203066371</v>
      </c>
      <c r="J99" s="76">
        <f t="shared" si="25"/>
        <v>141128.57377049181</v>
      </c>
      <c r="K99" s="75">
        <f t="shared" si="25"/>
        <v>58709.197247852877</v>
      </c>
      <c r="L99" s="75">
        <f t="shared" si="25"/>
        <v>66817.115832846466</v>
      </c>
      <c r="M99" s="75">
        <f t="shared" si="25"/>
        <v>38087.618155663695</v>
      </c>
      <c r="N99" s="76">
        <f t="shared" si="25"/>
        <v>70784.243285939971</v>
      </c>
      <c r="O99" s="75">
        <f t="shared" si="25"/>
        <v>80083.226599143498</v>
      </c>
      <c r="P99" s="75">
        <f t="shared" si="25"/>
        <v>68190.25330316271</v>
      </c>
      <c r="Q99" s="75">
        <f t="shared" si="25"/>
        <v>43726.96132696703</v>
      </c>
      <c r="R99" s="76">
        <f t="shared" si="25"/>
        <v>49442.816410861866</v>
      </c>
      <c r="S99" s="76">
        <f t="shared" si="25"/>
        <v>67046.948853277034</v>
      </c>
      <c r="T99" s="75">
        <f t="shared" si="25"/>
        <v>45931.508312958438</v>
      </c>
      <c r="U99" s="75">
        <f t="shared" si="25"/>
        <v>43475.012089701828</v>
      </c>
      <c r="V99" s="76">
        <f t="shared" si="25"/>
        <v>144076.54727966271</v>
      </c>
      <c r="W99" s="76">
        <f t="shared" si="25"/>
        <v>51169.265290857787</v>
      </c>
      <c r="X99" s="75">
        <f t="shared" si="25"/>
        <v>22480.601881729563</v>
      </c>
    </row>
    <row r="100" spans="2:24" ht="11.8" customHeight="1" x14ac:dyDescent="0.3">
      <c r="E100" s="66"/>
      <c r="F100" s="83"/>
      <c r="G100" s="83"/>
      <c r="H100" s="83"/>
      <c r="I100" s="83"/>
      <c r="J100" s="83"/>
      <c r="K100" s="15"/>
      <c r="L100" s="15"/>
      <c r="M100" s="15"/>
      <c r="N100" s="15"/>
      <c r="O100" s="15"/>
      <c r="P100" s="15"/>
      <c r="Q100" s="15"/>
      <c r="R100" s="15"/>
      <c r="S100" s="15"/>
      <c r="T100" s="15"/>
      <c r="U100" s="15"/>
      <c r="V100" s="15"/>
      <c r="W100" s="15"/>
      <c r="X100" s="15"/>
    </row>
    <row r="101" spans="2:24" ht="11.8" customHeight="1" x14ac:dyDescent="0.3">
      <c r="O101" s="1"/>
      <c r="T101" s="1"/>
      <c r="U101" s="1"/>
      <c r="X101" s="1"/>
    </row>
    <row r="102" spans="2:24" ht="29.95" customHeight="1" x14ac:dyDescent="0.3">
      <c r="B102" s="67"/>
      <c r="C102" s="67" t="s">
        <v>195</v>
      </c>
      <c r="D102" s="67"/>
      <c r="E102" s="68"/>
      <c r="F102" s="69" t="s">
        <v>122</v>
      </c>
      <c r="G102" s="70" t="str">
        <f t="shared" ref="G102:X102" si="26">G5</f>
        <v>2020
Q1</v>
      </c>
      <c r="H102" s="70" t="str">
        <f t="shared" si="26"/>
        <v>2020
Q2</v>
      </c>
      <c r="I102" s="70" t="str">
        <f t="shared" si="26"/>
        <v>2020
Q3</v>
      </c>
      <c r="J102" s="70" t="str">
        <f t="shared" si="26"/>
        <v>2020
Q4</v>
      </c>
      <c r="K102" s="70" t="str">
        <f t="shared" si="26"/>
        <v>2021
Q1</v>
      </c>
      <c r="L102" s="70" t="str">
        <f t="shared" si="26"/>
        <v>2021
Q2</v>
      </c>
      <c r="M102" s="70" t="str">
        <f t="shared" si="26"/>
        <v>2021
Q3</v>
      </c>
      <c r="N102" s="71" t="str">
        <f t="shared" si="26"/>
        <v>2021
Q4</v>
      </c>
      <c r="O102" s="70" t="str">
        <f t="shared" si="26"/>
        <v>2022
Q1</v>
      </c>
      <c r="P102" s="70" t="str">
        <f t="shared" si="26"/>
        <v>2022
Q2</v>
      </c>
      <c r="Q102" s="70" t="str">
        <f t="shared" si="26"/>
        <v>2022
Q3</v>
      </c>
      <c r="R102" s="71" t="str">
        <f t="shared" si="26"/>
        <v>2022
Q4</v>
      </c>
      <c r="S102" s="71" t="str">
        <f t="shared" si="26"/>
        <v>2023
Q1</v>
      </c>
      <c r="T102" s="70" t="str">
        <f t="shared" si="26"/>
        <v>2023
Q2</v>
      </c>
      <c r="U102" s="70" t="str">
        <f t="shared" si="26"/>
        <v>2023
Q3</v>
      </c>
      <c r="V102" s="71" t="str">
        <f t="shared" si="26"/>
        <v>2023
Q4</v>
      </c>
      <c r="W102" s="71" t="str">
        <f t="shared" si="26"/>
        <v>2024
Q1</v>
      </c>
      <c r="X102" s="70" t="str">
        <f t="shared" si="26"/>
        <v>2024
Q2</v>
      </c>
    </row>
    <row r="103" spans="2:24" ht="11.8" customHeight="1" collapsed="1" x14ac:dyDescent="0.3">
      <c r="B103" s="72"/>
      <c r="C103" s="72" t="s">
        <v>141</v>
      </c>
      <c r="D103" s="72"/>
      <c r="E103" s="73"/>
      <c r="F103" s="74" t="s">
        <v>142</v>
      </c>
      <c r="G103" s="75">
        <f>ŽP!G103</f>
        <v>4166641072</v>
      </c>
      <c r="H103" s="75">
        <f>ŽP!H103-ŽP!G103</f>
        <v>4031587414</v>
      </c>
      <c r="I103" s="75">
        <f>ŽP!I103-ŽP!H103</f>
        <v>3852957363</v>
      </c>
      <c r="J103" s="76">
        <f>ŽP!J103-ŽP!I103</f>
        <v>4082398154</v>
      </c>
      <c r="K103" s="75">
        <f>ŽP!K103</f>
        <v>4025671005</v>
      </c>
      <c r="L103" s="75">
        <f>ŽP!L103-ŽP!K103</f>
        <v>4531008995</v>
      </c>
      <c r="M103" s="75">
        <f>ŽP!M103-ŽP!L103</f>
        <v>3451817200</v>
      </c>
      <c r="N103" s="76">
        <f>ŽP!N103-ŽP!M103</f>
        <v>3728259404</v>
      </c>
      <c r="O103" s="75">
        <f>ŽP!O103</f>
        <v>3968687472</v>
      </c>
      <c r="P103" s="75">
        <f>ŽP!P103-ŽP!O103</f>
        <v>3908724112</v>
      </c>
      <c r="Q103" s="75">
        <f>ŽP!Q103-ŽP!P103</f>
        <v>3830131341</v>
      </c>
      <c r="R103" s="76">
        <f>ŽP!R103-ŽP!Q103</f>
        <v>3750537631</v>
      </c>
      <c r="S103" s="76">
        <f>ŽP!S103</f>
        <v>3956668140</v>
      </c>
      <c r="T103" s="75">
        <f>ŽP!T103-ŽP!S103</f>
        <v>3730952974</v>
      </c>
      <c r="U103" s="75">
        <f>ŽP!U103-ŽP!T103</f>
        <v>3422534498</v>
      </c>
      <c r="V103" s="76">
        <f>ŽP!V103-ŽP!U103</f>
        <v>7117845901</v>
      </c>
      <c r="W103" s="76">
        <f>ŽP!W103</f>
        <v>4452525649</v>
      </c>
      <c r="X103" s="75">
        <f>ŽP!X103-ŽP!W103</f>
        <v>4024972741</v>
      </c>
    </row>
    <row r="104" spans="2:24" ht="11.8" hidden="1" customHeight="1" outlineLevel="2" x14ac:dyDescent="0.3">
      <c r="B104" s="72"/>
      <c r="C104" s="78"/>
      <c r="D104" s="77" t="s">
        <v>143</v>
      </c>
      <c r="E104" s="72" t="s">
        <v>144</v>
      </c>
      <c r="F104" s="74" t="s">
        <v>142</v>
      </c>
      <c r="G104" s="75">
        <f>ŽP!G104</f>
        <v>4145648544</v>
      </c>
      <c r="H104" s="75">
        <f>ŽP!H104-ŽP!G104</f>
        <v>4014147019</v>
      </c>
      <c r="I104" s="75">
        <f>ŽP!I104-ŽP!H104</f>
        <v>3823503922</v>
      </c>
      <c r="J104" s="76">
        <f>ŽP!J104-ŽP!I104</f>
        <v>4057822336</v>
      </c>
      <c r="K104" s="75">
        <f>ŽP!K104</f>
        <v>4004804829</v>
      </c>
      <c r="L104" s="75">
        <f>ŽP!L104-ŽP!K104</f>
        <v>4507274156</v>
      </c>
      <c r="M104" s="75">
        <f>ŽP!M104-ŽP!L104</f>
        <v>3446483028</v>
      </c>
      <c r="N104" s="76">
        <f>ŽP!N104-ŽP!M104</f>
        <v>3717817968</v>
      </c>
      <c r="O104" s="75">
        <f>ŽP!O104</f>
        <v>3959116391</v>
      </c>
      <c r="P104" s="75">
        <f>ŽP!P104-ŽP!O104</f>
        <v>3898085902</v>
      </c>
      <c r="Q104" s="75">
        <f>ŽP!Q104-ŽP!P104</f>
        <v>3818028743</v>
      </c>
      <c r="R104" s="76">
        <f>ŽP!R104-ŽP!Q104</f>
        <v>3740418217</v>
      </c>
      <c r="S104" s="76">
        <f>ŽP!S104</f>
        <v>3946971337</v>
      </c>
      <c r="T104" s="75">
        <f>ŽP!T104-ŽP!S104</f>
        <v>3720656584</v>
      </c>
      <c r="U104" s="75">
        <f>ŽP!U104-ŽP!T104</f>
        <v>3412276146</v>
      </c>
      <c r="V104" s="76">
        <f>ŽP!V104-ŽP!U104</f>
        <v>7098161628</v>
      </c>
      <c r="W104" s="76">
        <f>ŽP!W104</f>
        <v>4442042188</v>
      </c>
      <c r="X104" s="75">
        <f>ŽP!X104-ŽP!W104</f>
        <v>4013323095</v>
      </c>
    </row>
    <row r="105" spans="2:24" ht="11.8" customHeight="1" collapsed="1" x14ac:dyDescent="0.3">
      <c r="B105" s="72"/>
      <c r="C105" s="72" t="s">
        <v>147</v>
      </c>
      <c r="D105" s="72"/>
      <c r="E105" s="72"/>
      <c r="F105" s="74" t="s">
        <v>142</v>
      </c>
      <c r="G105" s="75">
        <f>ŽP!G105</f>
        <v>4170861049</v>
      </c>
      <c r="H105" s="75">
        <f>ŽP!H105-ŽP!G105</f>
        <v>4029821597</v>
      </c>
      <c r="I105" s="75">
        <f>ŽP!I105-ŽP!H105</f>
        <v>3854054241</v>
      </c>
      <c r="J105" s="76">
        <f>ŽP!J105-ŽP!I105</f>
        <v>4078995967</v>
      </c>
      <c r="K105" s="75">
        <f>ŽP!K105</f>
        <v>4027465361</v>
      </c>
      <c r="L105" s="75">
        <f>ŽP!L105-ŽP!K105</f>
        <v>4532626861</v>
      </c>
      <c r="M105" s="75">
        <f>ŽP!M105-ŽP!L105</f>
        <v>3451335143</v>
      </c>
      <c r="N105" s="76">
        <f>ŽP!N105-ŽP!M105</f>
        <v>3722530420</v>
      </c>
      <c r="O105" s="75">
        <f>ŽP!O105</f>
        <v>3974553613</v>
      </c>
      <c r="P105" s="75">
        <f>ŽP!P105-ŽP!O105</f>
        <v>3907971586</v>
      </c>
      <c r="Q105" s="75">
        <f>ŽP!Q105-ŽP!P105</f>
        <v>3829714309</v>
      </c>
      <c r="R105" s="76">
        <f>ŽP!R105-ŽP!Q105</f>
        <v>3742638368</v>
      </c>
      <c r="S105" s="76">
        <f>ŽP!S105</f>
        <v>3992466239</v>
      </c>
      <c r="T105" s="75">
        <f>ŽP!T105-ŽP!S105</f>
        <v>3734251537</v>
      </c>
      <c r="U105" s="75">
        <f>ŽP!U105-ŽP!T105</f>
        <v>3436810643</v>
      </c>
      <c r="V105" s="76">
        <f>ŽP!V105-ŽP!U105</f>
        <v>4966146518</v>
      </c>
      <c r="W105" s="76">
        <f>ŽP!W105</f>
        <v>3909730526</v>
      </c>
      <c r="X105" s="75">
        <f>ŽP!X105-ŽP!W105</f>
        <v>3472989832</v>
      </c>
    </row>
    <row r="106" spans="2:24" ht="11.8" hidden="1" customHeight="1" outlineLevel="2" x14ac:dyDescent="0.3">
      <c r="B106" s="72"/>
      <c r="C106" s="78"/>
      <c r="D106" s="77" t="s">
        <v>143</v>
      </c>
      <c r="E106" s="72" t="s">
        <v>144</v>
      </c>
      <c r="F106" s="74" t="s">
        <v>142</v>
      </c>
      <c r="G106" s="75">
        <f>ŽP!G106</f>
        <v>4149589794</v>
      </c>
      <c r="H106" s="75">
        <f>ŽP!H106-ŽP!G106</f>
        <v>4013904338</v>
      </c>
      <c r="I106" s="75">
        <f>ŽP!I106-ŽP!H106</f>
        <v>3824340310</v>
      </c>
      <c r="J106" s="76">
        <f>ŽP!J106-ŽP!I106</f>
        <v>4055106020</v>
      </c>
      <c r="K106" s="75">
        <f>ŽP!K106</f>
        <v>4006319716</v>
      </c>
      <c r="L106" s="75">
        <f>ŽP!L106-ŽP!K106</f>
        <v>4508980879</v>
      </c>
      <c r="M106" s="75">
        <f>ŽP!M106-ŽP!L106</f>
        <v>3446191583</v>
      </c>
      <c r="N106" s="76">
        <f>ŽP!N106-ŽP!M106</f>
        <v>3712961895</v>
      </c>
      <c r="O106" s="75">
        <f>ŽP!O106</f>
        <v>3964926472</v>
      </c>
      <c r="P106" s="75">
        <f>ŽP!P106-ŽP!O106</f>
        <v>3897343264</v>
      </c>
      <c r="Q106" s="75">
        <f>ŽP!Q106-ŽP!P106</f>
        <v>3817720779</v>
      </c>
      <c r="R106" s="76">
        <f>ŽP!R106-ŽP!Q106</f>
        <v>3731672202</v>
      </c>
      <c r="S106" s="76">
        <f>ŽP!S106</f>
        <v>3982685357</v>
      </c>
      <c r="T106" s="75">
        <f>ŽP!T106-ŽP!S106</f>
        <v>3723971781</v>
      </c>
      <c r="U106" s="75">
        <f>ŽP!U106-ŽP!T106</f>
        <v>3426650099</v>
      </c>
      <c r="V106" s="76">
        <f>ŽP!V106-ŽP!U106</f>
        <v>4955908219</v>
      </c>
      <c r="W106" s="76">
        <f>ŽP!W106</f>
        <v>3900879263</v>
      </c>
      <c r="X106" s="75">
        <f>ŽP!X106-ŽP!W106</f>
        <v>3463025362</v>
      </c>
    </row>
    <row r="107" spans="2:24" ht="11.8" customHeight="1" x14ac:dyDescent="0.3">
      <c r="B107" s="72"/>
      <c r="C107" s="72" t="s">
        <v>161</v>
      </c>
      <c r="D107" s="72"/>
      <c r="E107" s="72"/>
      <c r="F107" s="74" t="s">
        <v>142</v>
      </c>
      <c r="G107" s="75">
        <f>ŽP!G107</f>
        <v>1440213756</v>
      </c>
      <c r="H107" s="75">
        <f>ŽP!H107-ŽP!G107</f>
        <v>1314722377</v>
      </c>
      <c r="I107" s="75">
        <f>ŽP!I107-ŽP!H107</f>
        <v>1159024406</v>
      </c>
      <c r="J107" s="76">
        <f>ŽP!J107-ŽP!I107</f>
        <v>1309248936</v>
      </c>
      <c r="K107" s="75">
        <f>ŽP!K107</f>
        <v>1364721317</v>
      </c>
      <c r="L107" s="75">
        <f>ŽP!L107-ŽP!K107</f>
        <v>1879818629</v>
      </c>
      <c r="M107" s="75">
        <f>ŽP!M107-ŽP!L107</f>
        <v>869078683</v>
      </c>
      <c r="N107" s="76">
        <f>ŽP!N107-ŽP!M107</f>
        <v>1106322917</v>
      </c>
      <c r="O107" s="75">
        <f>ŽP!O107</f>
        <v>1261296165</v>
      </c>
      <c r="P107" s="75">
        <f>ŽP!P107-ŽP!O107</f>
        <v>1248443746</v>
      </c>
      <c r="Q107" s="75">
        <f>ŽP!Q107-ŽP!P107</f>
        <v>1137523477</v>
      </c>
      <c r="R107" s="76">
        <f>ŽP!R107-ŽP!Q107</f>
        <v>1052281303</v>
      </c>
      <c r="S107" s="76">
        <f>ŽP!S107</f>
        <v>1328660960</v>
      </c>
      <c r="T107" s="75">
        <f>ŽP!T107-ŽP!S107</f>
        <v>1161168695</v>
      </c>
      <c r="U107" s="75">
        <f>ŽP!U107-ŽP!T107</f>
        <v>872829344</v>
      </c>
      <c r="V107" s="76">
        <f>ŽP!V107-ŽP!U107</f>
        <v>1292137952</v>
      </c>
      <c r="W107" s="76">
        <f>ŽP!W107</f>
        <v>1681055199</v>
      </c>
      <c r="X107" s="75">
        <f>ŽP!X107-ŽP!W107</f>
        <v>1403440917</v>
      </c>
    </row>
    <row r="108" spans="2:24" ht="11.8" customHeight="1" collapsed="1" x14ac:dyDescent="0.3">
      <c r="B108" s="72"/>
      <c r="C108" s="72" t="s">
        <v>148</v>
      </c>
      <c r="D108" s="72"/>
      <c r="E108" s="72"/>
      <c r="F108" s="74" t="s">
        <v>142</v>
      </c>
      <c r="G108" s="75">
        <f>ŽP!G108</f>
        <v>2234393841</v>
      </c>
      <c r="H108" s="75">
        <f>ŽP!H108-ŽP!G108</f>
        <v>2867985247</v>
      </c>
      <c r="I108" s="75">
        <f>ŽP!I108-ŽP!H108</f>
        <v>3149545771</v>
      </c>
      <c r="J108" s="76">
        <f>ŽP!J108-ŽP!I108</f>
        <v>4129565942</v>
      </c>
      <c r="K108" s="75">
        <f>ŽP!K108</f>
        <v>3196458661</v>
      </c>
      <c r="L108" s="75">
        <f>ŽP!L108-ŽP!K108</f>
        <v>3790871887</v>
      </c>
      <c r="M108" s="75">
        <f>ŽP!M108-ŽP!L108</f>
        <v>2563898834</v>
      </c>
      <c r="N108" s="76">
        <f>ŽP!N108-ŽP!M108</f>
        <v>4403467100</v>
      </c>
      <c r="O108" s="75">
        <f>ŽP!O108</f>
        <v>3527592500</v>
      </c>
      <c r="P108" s="75">
        <f>ŽP!P108-ŽP!O108</f>
        <v>3702682920</v>
      </c>
      <c r="Q108" s="75">
        <f>ŽP!Q108-ŽP!P108</f>
        <v>4015976495</v>
      </c>
      <c r="R108" s="76">
        <f>ŽP!R108-ŽP!Q108</f>
        <v>4485870658</v>
      </c>
      <c r="S108" s="76">
        <f>ŽP!S108</f>
        <v>2046440105</v>
      </c>
      <c r="T108" s="75">
        <f>ŽP!T108-ŽP!S108</f>
        <v>2194175094</v>
      </c>
      <c r="U108" s="75">
        <f>ŽP!U108-ŽP!T108</f>
        <v>2049703848</v>
      </c>
      <c r="V108" s="76">
        <f>ŽP!V108-ŽP!U108</f>
        <v>5178492492</v>
      </c>
      <c r="W108" s="76">
        <f>ŽP!W108</f>
        <v>2525700821</v>
      </c>
      <c r="X108" s="75">
        <f>ŽP!X108-ŽP!W108</f>
        <v>3735424564</v>
      </c>
    </row>
    <row r="109" spans="2:24" ht="11.8" hidden="1" customHeight="1" outlineLevel="2" x14ac:dyDescent="0.3">
      <c r="B109" s="72"/>
      <c r="C109" s="78"/>
      <c r="D109" s="77" t="s">
        <v>143</v>
      </c>
      <c r="E109" s="72" t="s">
        <v>144</v>
      </c>
      <c r="F109" s="74" t="s">
        <v>142</v>
      </c>
      <c r="G109" s="75">
        <f>ŽP!G109</f>
        <v>2229569513</v>
      </c>
      <c r="H109" s="75">
        <f>ŽP!H109-ŽP!G109</f>
        <v>2859822182</v>
      </c>
      <c r="I109" s="75">
        <f>ŽP!I109-ŽP!H109</f>
        <v>3145134383</v>
      </c>
      <c r="J109" s="76">
        <f>ŽP!J109-ŽP!I109</f>
        <v>4120405700</v>
      </c>
      <c r="K109" s="75">
        <f>ŽP!K109</f>
        <v>3189816639</v>
      </c>
      <c r="L109" s="75">
        <f>ŽP!L109-ŽP!K109</f>
        <v>3786181841</v>
      </c>
      <c r="M109" s="75">
        <f>ŽP!M109-ŽP!L109</f>
        <v>2564814642</v>
      </c>
      <c r="N109" s="76">
        <f>ŽP!N109-ŽP!M109</f>
        <v>4402257151</v>
      </c>
      <c r="O109" s="75">
        <f>ŽP!O109</f>
        <v>3525136902</v>
      </c>
      <c r="P109" s="75">
        <f>ŽP!P109-ŽP!O109</f>
        <v>3701071221</v>
      </c>
      <c r="Q109" s="75">
        <f>ŽP!Q109-ŽP!P109</f>
        <v>4010408025</v>
      </c>
      <c r="R109" s="76">
        <f>ŽP!R109-ŽP!Q109</f>
        <v>4489453728</v>
      </c>
      <c r="S109" s="76">
        <f>ŽP!S109</f>
        <v>2045830683</v>
      </c>
      <c r="T109" s="75">
        <f>ŽP!T109-ŽP!S109</f>
        <v>2191292585</v>
      </c>
      <c r="U109" s="75">
        <f>ŽP!U109-ŽP!T109</f>
        <v>2048981223</v>
      </c>
      <c r="V109" s="76">
        <f>ŽP!V109-ŽP!U109</f>
        <v>5179684954</v>
      </c>
      <c r="W109" s="76">
        <f>ŽP!W109</f>
        <v>2520651821</v>
      </c>
      <c r="X109" s="75">
        <f>ŽP!X109-ŽP!W109</f>
        <v>3734933239</v>
      </c>
    </row>
    <row r="110" spans="2:24" ht="11.8" customHeight="1" x14ac:dyDescent="0.3">
      <c r="B110" s="72"/>
      <c r="C110" s="72" t="s">
        <v>149</v>
      </c>
      <c r="D110" s="72"/>
      <c r="E110" s="72"/>
      <c r="F110" s="74" t="s">
        <v>142</v>
      </c>
      <c r="G110" s="75">
        <f>ŽP!G110</f>
        <v>668772578</v>
      </c>
      <c r="H110" s="75">
        <f>ŽP!H110-ŽP!G110</f>
        <v>523529300</v>
      </c>
      <c r="I110" s="75">
        <f>ŽP!I110-ŽP!H110</f>
        <v>785531394</v>
      </c>
      <c r="J110" s="76">
        <f>ŽP!J110-ŽP!I110</f>
        <v>572120631</v>
      </c>
      <c r="K110" s="75">
        <f>ŽP!K110</f>
        <v>464649392</v>
      </c>
      <c r="L110" s="75">
        <f>ŽP!L110-ŽP!K110</f>
        <v>676574839</v>
      </c>
      <c r="M110" s="75">
        <f>ŽP!M110-ŽP!L110</f>
        <v>446211803</v>
      </c>
      <c r="N110" s="76">
        <f>ŽP!N110-ŽP!M110</f>
        <v>321593624</v>
      </c>
      <c r="O110" s="75">
        <f>ŽP!O110</f>
        <v>533820496</v>
      </c>
      <c r="P110" s="75">
        <f>ŽP!P110-ŽP!O110</f>
        <v>534750976</v>
      </c>
      <c r="Q110" s="75">
        <f>ŽP!Q110-ŽP!P110</f>
        <v>594849248</v>
      </c>
      <c r="R110" s="76">
        <f>ŽP!R110-ŽP!Q110</f>
        <v>530223438</v>
      </c>
      <c r="S110" s="76">
        <f>ŽP!S110</f>
        <v>579153629</v>
      </c>
      <c r="T110" s="75">
        <f>ŽP!T110-ŽP!S110</f>
        <v>543322259</v>
      </c>
      <c r="U110" s="75">
        <f>ŽP!U110-ŽP!T110</f>
        <v>515762620</v>
      </c>
      <c r="V110" s="76">
        <f>ŽP!V110-ŽP!U110</f>
        <v>1299947458</v>
      </c>
      <c r="W110" s="76">
        <f>ŽP!W110</f>
        <v>760849280</v>
      </c>
      <c r="X110" s="75">
        <f>ŽP!X110-ŽP!W110</f>
        <v>723997864</v>
      </c>
    </row>
    <row r="111" spans="2:24" ht="11.8" customHeight="1" x14ac:dyDescent="0.3">
      <c r="B111" s="72"/>
      <c r="C111" s="72" t="s">
        <v>154</v>
      </c>
      <c r="D111" s="72"/>
      <c r="E111" s="72"/>
      <c r="F111" s="74" t="s">
        <v>142</v>
      </c>
      <c r="G111" s="75">
        <f>ŽP!G111</f>
        <v>288545144</v>
      </c>
      <c r="H111" s="75">
        <f>ŽP!H111-ŽP!G111</f>
        <v>205915136</v>
      </c>
      <c r="I111" s="75">
        <f>ŽP!I111-ŽP!H111</f>
        <v>261698225</v>
      </c>
      <c r="J111" s="76">
        <f>ŽP!J111-ŽP!I111</f>
        <v>304540827</v>
      </c>
      <c r="K111" s="75">
        <f>ŽP!K111</f>
        <v>234710191</v>
      </c>
      <c r="L111" s="75">
        <f>ŽP!L111-ŽP!K111</f>
        <v>413440596</v>
      </c>
      <c r="M111" s="75">
        <f>ŽP!M111-ŽP!L111</f>
        <v>359812247</v>
      </c>
      <c r="N111" s="76">
        <f>ŽP!N111-ŽP!M111</f>
        <v>267293630</v>
      </c>
      <c r="O111" s="75">
        <f>ŽP!O111</f>
        <v>343363586</v>
      </c>
      <c r="P111" s="75">
        <f>ŽP!P111-ŽP!O111</f>
        <v>317304959</v>
      </c>
      <c r="Q111" s="75">
        <f>ŽP!Q111-ŽP!P111</f>
        <v>286914702</v>
      </c>
      <c r="R111" s="76">
        <f>ŽP!R111-ŽP!Q111</f>
        <v>319507149</v>
      </c>
      <c r="S111" s="76">
        <f>ŽP!S111</f>
        <v>344882000</v>
      </c>
      <c r="T111" s="75">
        <f>ŽP!T111-ŽP!S111</f>
        <v>409552000</v>
      </c>
      <c r="U111" s="75">
        <f>ŽP!U111-ŽP!T111</f>
        <v>403763000</v>
      </c>
      <c r="V111" s="76">
        <f>ŽP!V111-ŽP!U111</f>
        <v>997174871</v>
      </c>
      <c r="W111" s="76">
        <f>ŽP!W111</f>
        <v>475311196</v>
      </c>
      <c r="X111" s="75">
        <f>ŽP!X111-ŽP!W111</f>
        <v>530804955</v>
      </c>
    </row>
    <row r="112" spans="2:24" ht="11.8" customHeight="1" x14ac:dyDescent="0.3">
      <c r="B112" s="72"/>
      <c r="C112" s="72" t="s">
        <v>162</v>
      </c>
      <c r="D112" s="72"/>
      <c r="E112" s="72"/>
      <c r="F112" s="74" t="s">
        <v>142</v>
      </c>
      <c r="G112" s="75">
        <f>ŽP!G112</f>
        <v>0</v>
      </c>
      <c r="H112" s="75">
        <f>ŽP!H112-ŽP!G112</f>
        <v>0</v>
      </c>
      <c r="I112" s="75">
        <f>ŽP!I112-ŽP!H112</f>
        <v>0</v>
      </c>
      <c r="J112" s="76">
        <f>ŽP!J112-ŽP!I112</f>
        <v>0</v>
      </c>
      <c r="K112" s="75">
        <f>ŽP!K112</f>
        <v>0</v>
      </c>
      <c r="L112" s="75">
        <f>ŽP!L112-ŽP!K112</f>
        <v>0</v>
      </c>
      <c r="M112" s="75">
        <f>ŽP!M112-ŽP!L112</f>
        <v>0</v>
      </c>
      <c r="N112" s="76">
        <f>ŽP!N112-ŽP!M112</f>
        <v>0</v>
      </c>
      <c r="O112" s="75">
        <f>ŽP!O112</f>
        <v>0</v>
      </c>
      <c r="P112" s="75">
        <f>ŽP!P112-ŽP!O112</f>
        <v>0</v>
      </c>
      <c r="Q112" s="75">
        <f>ŽP!Q112-ŽP!P112</f>
        <v>0</v>
      </c>
      <c r="R112" s="76">
        <f>ŽP!R112-ŽP!Q112</f>
        <v>0</v>
      </c>
      <c r="S112" s="76">
        <f>ŽP!S112</f>
        <v>0</v>
      </c>
      <c r="T112" s="75">
        <f>ŽP!T112-ŽP!S112</f>
        <v>0</v>
      </c>
      <c r="U112" s="75">
        <f>ŽP!U112-ŽP!T112</f>
        <v>0</v>
      </c>
      <c r="V112" s="76">
        <f>ŽP!V112-ŽP!U112</f>
        <v>8018991761</v>
      </c>
      <c r="W112" s="76">
        <f>ŽP!W112</f>
        <v>2275459776</v>
      </c>
      <c r="X112" s="75">
        <f>ŽP!X112-ŽP!W112</f>
        <v>1857855346</v>
      </c>
    </row>
    <row r="113" spans="2:24" ht="11.8" customHeight="1" x14ac:dyDescent="0.3">
      <c r="B113" s="79"/>
      <c r="C113" s="79" t="s">
        <v>155</v>
      </c>
      <c r="D113" s="79"/>
      <c r="E113" s="79"/>
      <c r="F113" s="80" t="s">
        <v>156</v>
      </c>
      <c r="G113" s="81">
        <f>ŽP!G113</f>
        <v>1563969</v>
      </c>
      <c r="H113" s="81">
        <f>ŽP!H113</f>
        <v>1539965</v>
      </c>
      <c r="I113" s="81">
        <f>ŽP!I113</f>
        <v>1519692</v>
      </c>
      <c r="J113" s="82">
        <f>ŽP!J113</f>
        <v>1495281</v>
      </c>
      <c r="K113" s="81">
        <f>ŽP!K113</f>
        <v>1420856</v>
      </c>
      <c r="L113" s="81">
        <f>ŽP!L113</f>
        <v>1376711</v>
      </c>
      <c r="M113" s="81">
        <f>ŽP!M113</f>
        <v>1454454</v>
      </c>
      <c r="N113" s="82">
        <f>ŽP!N113</f>
        <v>1557020</v>
      </c>
      <c r="O113" s="81">
        <f>ŽP!O113</f>
        <v>1534756</v>
      </c>
      <c r="P113" s="81">
        <f>ŽP!P113</f>
        <v>1502141</v>
      </c>
      <c r="Q113" s="81">
        <f>ŽP!Q113</f>
        <v>1475264</v>
      </c>
      <c r="R113" s="82">
        <f>ŽP!R113</f>
        <v>1386678</v>
      </c>
      <c r="S113" s="82">
        <f>ŽP!S113</f>
        <v>1355542</v>
      </c>
      <c r="T113" s="81">
        <f>ŽP!T113</f>
        <v>1274668</v>
      </c>
      <c r="U113" s="81">
        <f>ŽP!U113</f>
        <v>1247942</v>
      </c>
      <c r="V113" s="82">
        <f>ŽP!V113</f>
        <v>1647532</v>
      </c>
      <c r="W113" s="82">
        <f>ŽP!W113</f>
        <v>1505024</v>
      </c>
      <c r="X113" s="81">
        <f>ŽP!X113</f>
        <v>1490768</v>
      </c>
    </row>
    <row r="114" spans="2:24" ht="11.8" customHeight="1" x14ac:dyDescent="0.3">
      <c r="B114" s="72"/>
      <c r="C114" s="72" t="s">
        <v>157</v>
      </c>
      <c r="D114" s="72"/>
      <c r="E114" s="72"/>
      <c r="F114" s="74" t="s">
        <v>156</v>
      </c>
      <c r="G114" s="75">
        <f>ŽP!G114</f>
        <v>38527</v>
      </c>
      <c r="H114" s="75">
        <f>ŽP!H114-ŽP!G114</f>
        <v>35624</v>
      </c>
      <c r="I114" s="75">
        <f>ŽP!I114-ŽP!H114</f>
        <v>40357</v>
      </c>
      <c r="J114" s="76">
        <f>ŽP!J114-ŽP!I114</f>
        <v>31671</v>
      </c>
      <c r="K114" s="75">
        <f>ŽP!K114</f>
        <v>33404</v>
      </c>
      <c r="L114" s="75">
        <f>ŽP!L114-ŽP!K114</f>
        <v>36396</v>
      </c>
      <c r="M114" s="75">
        <f>ŽP!M114-ŽP!L114</f>
        <v>32856</v>
      </c>
      <c r="N114" s="76">
        <f>ŽP!N114-ŽP!M114</f>
        <v>31728</v>
      </c>
      <c r="O114" s="75">
        <f>ŽP!O114</f>
        <v>33532</v>
      </c>
      <c r="P114" s="75">
        <f>ŽP!P114-ŽP!O114</f>
        <v>37761</v>
      </c>
      <c r="Q114" s="75">
        <f>ŽP!Q114-ŽP!P114</f>
        <v>39075</v>
      </c>
      <c r="R114" s="76">
        <f>ŽP!R114-ŽP!Q114</f>
        <v>37998</v>
      </c>
      <c r="S114" s="76">
        <f>ŽP!S114</f>
        <v>32099</v>
      </c>
      <c r="T114" s="75">
        <f>ŽP!T114-ŽP!S114</f>
        <v>32954</v>
      </c>
      <c r="U114" s="75">
        <f>ŽP!U114-ŽP!T114</f>
        <v>34491</v>
      </c>
      <c r="V114" s="76">
        <f>ŽP!V114-ŽP!U114</f>
        <v>68448</v>
      </c>
      <c r="W114" s="76">
        <f>ŽP!W114</f>
        <v>28993</v>
      </c>
      <c r="X114" s="75">
        <f>ŽP!X114-ŽP!W114</f>
        <v>28094</v>
      </c>
    </row>
    <row r="115" spans="2:24" ht="11.8" customHeight="1" x14ac:dyDescent="0.3">
      <c r="B115" s="66"/>
      <c r="C115" s="66"/>
      <c r="D115" s="66"/>
      <c r="E115" s="66"/>
      <c r="F115" s="83"/>
      <c r="G115" s="15"/>
      <c r="H115" s="15"/>
      <c r="I115" s="15"/>
      <c r="J115" s="15"/>
      <c r="K115" s="15"/>
      <c r="L115" s="15"/>
      <c r="M115" s="15"/>
      <c r="N115" s="15"/>
      <c r="O115" s="15"/>
      <c r="P115" s="15"/>
      <c r="Q115" s="15"/>
      <c r="R115" s="15"/>
      <c r="S115" s="15"/>
      <c r="T115" s="15"/>
      <c r="U115" s="15"/>
      <c r="V115" s="15"/>
      <c r="W115" s="15"/>
      <c r="X115" s="15"/>
    </row>
    <row r="116" spans="2:24" ht="11.8" customHeight="1" x14ac:dyDescent="0.3">
      <c r="B116" s="67"/>
      <c r="C116" s="67" t="s">
        <v>163</v>
      </c>
      <c r="D116" s="67"/>
      <c r="E116" s="68"/>
      <c r="F116" s="69"/>
      <c r="G116" s="69"/>
      <c r="H116" s="69"/>
      <c r="I116" s="69"/>
      <c r="J116" s="84"/>
      <c r="K116" s="69"/>
      <c r="L116" s="69"/>
      <c r="M116" s="69"/>
      <c r="N116" s="84"/>
      <c r="O116" s="69"/>
      <c r="P116" s="69"/>
      <c r="Q116" s="69"/>
      <c r="R116" s="84"/>
      <c r="S116" s="84"/>
      <c r="T116" s="69"/>
      <c r="U116" s="69"/>
      <c r="V116" s="84"/>
      <c r="W116" s="84"/>
      <c r="X116" s="69"/>
    </row>
    <row r="117" spans="2:24" ht="11.8" customHeight="1" x14ac:dyDescent="0.3">
      <c r="B117" s="72"/>
      <c r="C117" s="72" t="s">
        <v>158</v>
      </c>
      <c r="D117" s="72"/>
      <c r="E117" s="73"/>
      <c r="F117" s="74" t="s">
        <v>142</v>
      </c>
      <c r="G117" s="75">
        <f>ŽP!G117</f>
        <v>1205565900</v>
      </c>
      <c r="H117" s="75">
        <f>ŽP!H117-ŽP!G117</f>
        <v>1221386508</v>
      </c>
      <c r="I117" s="75">
        <f>ŽP!I117-ŽP!H117</f>
        <v>1386720564</v>
      </c>
      <c r="J117" s="76">
        <f>ŽP!J117-ŽP!I117</f>
        <v>1318022970</v>
      </c>
      <c r="K117" s="75">
        <f>ŽP!K117</f>
        <v>1166924703</v>
      </c>
      <c r="L117" s="75">
        <f>ŽP!L117-ŽP!K117</f>
        <v>1730989877</v>
      </c>
      <c r="M117" s="75">
        <f>ŽP!M117-ŽP!L117</f>
        <v>898088381</v>
      </c>
      <c r="N117" s="76">
        <f>ŽP!N117-ŽP!M117</f>
        <v>1068604039</v>
      </c>
      <c r="O117" s="75">
        <f>ŽP!O117</f>
        <v>813333000</v>
      </c>
      <c r="P117" s="75">
        <f>ŽP!P117-ŽP!O117</f>
        <v>1625475000</v>
      </c>
      <c r="Q117" s="75">
        <f>ŽP!Q117-ŽP!P117</f>
        <v>1158303000</v>
      </c>
      <c r="R117" s="76">
        <f>ŽP!R117-ŽP!Q117</f>
        <v>1050158000</v>
      </c>
      <c r="S117" s="76">
        <f>ŽP!S117</f>
        <v>1257177619</v>
      </c>
      <c r="T117" s="75">
        <f>ŽP!T117-ŽP!S117</f>
        <v>1260978381</v>
      </c>
      <c r="U117" s="75">
        <f>ŽP!U117-ŽP!T117</f>
        <v>857209000</v>
      </c>
      <c r="V117" s="76">
        <f>ŽP!V117-ŽP!U117</f>
        <v>1253210481</v>
      </c>
      <c r="W117" s="76">
        <f>ŽP!W117</f>
        <v>1345541705</v>
      </c>
      <c r="X117" s="75">
        <f>ŽP!X117-ŽP!W117</f>
        <v>1006596295</v>
      </c>
    </row>
    <row r="118" spans="2:24" ht="11.8" customHeight="1" x14ac:dyDescent="0.3">
      <c r="B118" s="72"/>
      <c r="C118" s="72" t="s">
        <v>159</v>
      </c>
      <c r="D118" s="72"/>
      <c r="E118" s="72"/>
      <c r="F118" s="74" t="s">
        <v>156</v>
      </c>
      <c r="G118" s="75">
        <f>ŽP!G118</f>
        <v>21186</v>
      </c>
      <c r="H118" s="75">
        <f>ŽP!H118-ŽP!G118</f>
        <v>15360</v>
      </c>
      <c r="I118" s="75">
        <f>ŽP!I118-ŽP!H118</f>
        <v>17452</v>
      </c>
      <c r="J118" s="76">
        <f>ŽP!J118-ŽP!I118</f>
        <v>19333</v>
      </c>
      <c r="K118" s="75">
        <f>ŽP!K118</f>
        <v>19597</v>
      </c>
      <c r="L118" s="75">
        <f>ŽP!L118-ŽP!K118</f>
        <v>21180</v>
      </c>
      <c r="M118" s="75">
        <f>ŽP!M118-ŽP!L118</f>
        <v>21494</v>
      </c>
      <c r="N118" s="76">
        <f>ŽP!N118-ŽP!M118</f>
        <v>21745</v>
      </c>
      <c r="O118" s="75">
        <f>ŽP!O118</f>
        <v>24512</v>
      </c>
      <c r="P118" s="75">
        <f>ŽP!P118-ŽP!O118</f>
        <v>24505</v>
      </c>
      <c r="Q118" s="75">
        <f>ŽP!Q118-ŽP!P118</f>
        <v>23731</v>
      </c>
      <c r="R118" s="76">
        <f>ŽP!R118-ŽP!Q118</f>
        <v>27614</v>
      </c>
      <c r="S118" s="76">
        <f>ŽP!S118</f>
        <v>29866</v>
      </c>
      <c r="T118" s="75">
        <f>ŽP!T118-ŽP!S118</f>
        <v>34402</v>
      </c>
      <c r="U118" s="75">
        <f>ŽP!U118-ŽP!T118</f>
        <v>3721</v>
      </c>
      <c r="V118" s="76">
        <f>ŽP!V118-ŽP!U118</f>
        <v>28852</v>
      </c>
      <c r="W118" s="76">
        <f>ŽP!W118</f>
        <v>28451</v>
      </c>
      <c r="X118" s="75">
        <f>ŽP!X118-ŽP!W118</f>
        <v>-1473</v>
      </c>
    </row>
    <row r="119" spans="2:24" ht="11.8" customHeight="1" x14ac:dyDescent="0.3">
      <c r="B119" s="72"/>
      <c r="C119" s="72" t="s">
        <v>164</v>
      </c>
      <c r="D119" s="72"/>
      <c r="E119" s="73"/>
      <c r="F119" s="74" t="s">
        <v>142</v>
      </c>
      <c r="G119" s="75">
        <f>ŽP!G119</f>
        <v>1326650851</v>
      </c>
      <c r="H119" s="75">
        <f>ŽP!H119-ŽP!G119</f>
        <v>979173394</v>
      </c>
      <c r="I119" s="75">
        <f>ŽP!I119-ŽP!H119</f>
        <v>1013528443</v>
      </c>
      <c r="J119" s="76">
        <f>ŽP!J119-ŽP!I119</f>
        <v>1220065827</v>
      </c>
      <c r="K119" s="75">
        <f>ŽP!K119</f>
        <v>1217784511</v>
      </c>
      <c r="L119" s="75">
        <f>ŽP!L119-ŽP!K119</f>
        <v>1589355095</v>
      </c>
      <c r="M119" s="75">
        <f>ŽP!M119-ŽP!L119</f>
        <v>1120585578</v>
      </c>
      <c r="N119" s="76">
        <f>ŽP!N119-ŽP!M119</f>
        <v>1315134699</v>
      </c>
      <c r="O119" s="75">
        <f>ŽP!O119</f>
        <v>1688401438</v>
      </c>
      <c r="P119" s="75">
        <f>ŽP!P119-ŽP!O119</f>
        <v>1533930049</v>
      </c>
      <c r="Q119" s="75">
        <f>ŽP!Q119-ŽP!P119</f>
        <v>1257489454</v>
      </c>
      <c r="R119" s="76">
        <f>ŽP!R119-ŽP!Q119</f>
        <v>1393692306</v>
      </c>
      <c r="S119" s="76">
        <f>ŽP!S119</f>
        <v>1470011600</v>
      </c>
      <c r="T119" s="75">
        <f>ŽP!T119-ŽP!S119</f>
        <v>1812549137</v>
      </c>
      <c r="U119" s="75">
        <f>ŽP!U119-ŽP!T119</f>
        <v>1450351091</v>
      </c>
      <c r="V119" s="76">
        <f>ŽP!V119-ŽP!U119</f>
        <v>2508159117</v>
      </c>
      <c r="W119" s="76">
        <f>ŽP!W119</f>
        <v>1976556008</v>
      </c>
      <c r="X119" s="75">
        <f>ŽP!X119-ŽP!W119</f>
        <v>1833144992</v>
      </c>
    </row>
    <row r="120" spans="2:24" ht="11.8" customHeight="1" x14ac:dyDescent="0.3">
      <c r="B120" s="72"/>
      <c r="C120" s="72" t="s">
        <v>165</v>
      </c>
      <c r="D120" s="72"/>
      <c r="E120" s="72"/>
      <c r="F120" s="74" t="s">
        <v>156</v>
      </c>
      <c r="G120" s="75">
        <f>ŽP!G120</f>
        <v>29082</v>
      </c>
      <c r="H120" s="75">
        <f>ŽP!H120-ŽP!G120</f>
        <v>24255</v>
      </c>
      <c r="I120" s="75">
        <f>ŽP!I120-ŽP!H120</f>
        <v>25006</v>
      </c>
      <c r="J120" s="76">
        <f>ŽP!J120-ŽP!I120</f>
        <v>26186</v>
      </c>
      <c r="K120" s="75">
        <f>ŽP!K120</f>
        <v>23815</v>
      </c>
      <c r="L120" s="75">
        <f>ŽP!L120-ŽP!K120</f>
        <v>26670</v>
      </c>
      <c r="M120" s="75">
        <f>ŽP!M120-ŽP!L120</f>
        <v>23684</v>
      </c>
      <c r="N120" s="76">
        <f>ŽP!N120-ŽP!M120</f>
        <v>23881</v>
      </c>
      <c r="O120" s="75">
        <f>ŽP!O120</f>
        <v>24438</v>
      </c>
      <c r="P120" s="75">
        <f>ŽP!P120-ŽP!O120</f>
        <v>26167</v>
      </c>
      <c r="Q120" s="75">
        <f>ŽP!Q120-ŽP!P120</f>
        <v>25265</v>
      </c>
      <c r="R120" s="76">
        <f>ŽP!R120-ŽP!Q120</f>
        <v>19944</v>
      </c>
      <c r="S120" s="76">
        <f>ŽP!S120</f>
        <v>26230</v>
      </c>
      <c r="T120" s="75">
        <f>ŽP!T120-ŽP!S120</f>
        <v>29764</v>
      </c>
      <c r="U120" s="75">
        <f>ŽP!U120-ŽP!T120</f>
        <v>14972</v>
      </c>
      <c r="V120" s="76">
        <f>ŽP!V120-ŽP!U120</f>
        <v>75634</v>
      </c>
      <c r="W120" s="76">
        <f>ŽP!W120</f>
        <v>29857</v>
      </c>
      <c r="X120" s="75">
        <f>ŽP!X120-ŽP!W120</f>
        <v>31335</v>
      </c>
    </row>
    <row r="121" spans="2:24" ht="11.8" customHeight="1" x14ac:dyDescent="0.3">
      <c r="B121" s="66"/>
      <c r="C121" s="66"/>
      <c r="D121" s="66"/>
      <c r="E121" s="66"/>
      <c r="F121" s="83"/>
      <c r="G121" s="15"/>
      <c r="H121" s="15"/>
      <c r="I121" s="15"/>
      <c r="J121" s="15"/>
      <c r="K121" s="15"/>
      <c r="L121" s="15"/>
      <c r="M121" s="15"/>
      <c r="N121" s="15"/>
      <c r="O121" s="15"/>
      <c r="P121" s="15"/>
      <c r="Q121" s="15"/>
      <c r="R121" s="15"/>
      <c r="S121" s="15"/>
      <c r="T121" s="15"/>
      <c r="U121" s="15"/>
      <c r="V121" s="15"/>
      <c r="W121" s="15"/>
      <c r="X121" s="15"/>
    </row>
    <row r="122" spans="2:24" ht="11.8" customHeight="1" x14ac:dyDescent="0.3">
      <c r="B122" s="67"/>
      <c r="C122" s="67" t="s">
        <v>166</v>
      </c>
      <c r="D122" s="67"/>
      <c r="E122" s="68"/>
      <c r="F122" s="69"/>
      <c r="G122" s="69"/>
      <c r="H122" s="69"/>
      <c r="I122" s="69"/>
      <c r="J122" s="84"/>
      <c r="K122" s="69"/>
      <c r="L122" s="69"/>
      <c r="M122" s="69"/>
      <c r="N122" s="84"/>
      <c r="O122" s="69"/>
      <c r="P122" s="69"/>
      <c r="Q122" s="69"/>
      <c r="R122" s="84"/>
      <c r="S122" s="84"/>
      <c r="T122" s="69"/>
      <c r="U122" s="69"/>
      <c r="V122" s="84"/>
      <c r="W122" s="84"/>
      <c r="X122" s="69"/>
    </row>
    <row r="123" spans="2:24" ht="11.8" customHeight="1" x14ac:dyDescent="0.3">
      <c r="B123" s="72"/>
      <c r="C123" s="72" t="s">
        <v>167</v>
      </c>
      <c r="D123" s="72"/>
      <c r="E123" s="73"/>
      <c r="F123" s="74" t="s">
        <v>142</v>
      </c>
      <c r="G123" s="75">
        <f t="shared" ref="G123:X123" si="27">IFERROR(G103*4/G113,"-")</f>
        <v>10656.582251950007</v>
      </c>
      <c r="H123" s="75">
        <f t="shared" si="27"/>
        <v>10471.893618361457</v>
      </c>
      <c r="I123" s="75">
        <f t="shared" si="27"/>
        <v>10141.416452807543</v>
      </c>
      <c r="J123" s="76">
        <f t="shared" si="27"/>
        <v>10920.751762377773</v>
      </c>
      <c r="K123" s="75">
        <f t="shared" si="27"/>
        <v>11333.086547827506</v>
      </c>
      <c r="L123" s="75">
        <f t="shared" si="27"/>
        <v>13164.735358401291</v>
      </c>
      <c r="M123" s="75">
        <f t="shared" si="27"/>
        <v>9493.0941782964601</v>
      </c>
      <c r="N123" s="76">
        <f t="shared" si="27"/>
        <v>9577.9358107153403</v>
      </c>
      <c r="O123" s="75">
        <f t="shared" si="27"/>
        <v>10343.500783186382</v>
      </c>
      <c r="P123" s="75">
        <f t="shared" si="27"/>
        <v>10408.408030937175</v>
      </c>
      <c r="Q123" s="75">
        <f t="shared" si="27"/>
        <v>10384.938129039954</v>
      </c>
      <c r="R123" s="76">
        <f t="shared" si="27"/>
        <v>10818.770128321066</v>
      </c>
      <c r="S123" s="76">
        <f t="shared" si="27"/>
        <v>11675.530938915947</v>
      </c>
      <c r="T123" s="75">
        <f t="shared" si="27"/>
        <v>11707.999177825128</v>
      </c>
      <c r="U123" s="75">
        <f t="shared" si="27"/>
        <v>10970.171684260968</v>
      </c>
      <c r="V123" s="76">
        <f t="shared" si="27"/>
        <v>17281.232536909753</v>
      </c>
      <c r="W123" s="76">
        <f t="shared" si="27"/>
        <v>11833.766502062426</v>
      </c>
      <c r="X123" s="75">
        <f t="shared" si="27"/>
        <v>10799.729377072757</v>
      </c>
    </row>
    <row r="124" spans="2:24" ht="11.8" customHeight="1" x14ac:dyDescent="0.3">
      <c r="B124" s="72"/>
      <c r="C124" s="72" t="s">
        <v>168</v>
      </c>
      <c r="D124" s="72"/>
      <c r="E124" s="72"/>
      <c r="F124" s="74" t="s">
        <v>142</v>
      </c>
      <c r="G124" s="75">
        <f t="shared" ref="G124:X124" si="28">IFERROR(G117/G118,"-")</f>
        <v>56903.894080996884</v>
      </c>
      <c r="H124" s="75">
        <f t="shared" si="28"/>
        <v>79517.350781250003</v>
      </c>
      <c r="I124" s="75">
        <f t="shared" si="28"/>
        <v>79459.120100848042</v>
      </c>
      <c r="J124" s="76">
        <f t="shared" si="28"/>
        <v>68174.777323746966</v>
      </c>
      <c r="K124" s="75">
        <f t="shared" si="28"/>
        <v>59546.088840128592</v>
      </c>
      <c r="L124" s="75">
        <f t="shared" si="28"/>
        <v>81727.567374881968</v>
      </c>
      <c r="M124" s="75">
        <f t="shared" si="28"/>
        <v>41783.213036196146</v>
      </c>
      <c r="N124" s="76">
        <f t="shared" si="28"/>
        <v>49142.51731432513</v>
      </c>
      <c r="O124" s="75">
        <f t="shared" si="28"/>
        <v>33181.013381201046</v>
      </c>
      <c r="P124" s="75">
        <f t="shared" si="28"/>
        <v>66332.381146704749</v>
      </c>
      <c r="Q124" s="75">
        <f t="shared" si="28"/>
        <v>48809.70039189246</v>
      </c>
      <c r="R124" s="76">
        <f t="shared" si="28"/>
        <v>38029.912363293981</v>
      </c>
      <c r="S124" s="76">
        <f t="shared" si="28"/>
        <v>42093.940233040914</v>
      </c>
      <c r="T124" s="75">
        <f t="shared" si="28"/>
        <v>36654.217225742686</v>
      </c>
      <c r="U124" s="75">
        <f t="shared" si="28"/>
        <v>230370.59930126311</v>
      </c>
      <c r="V124" s="76">
        <f t="shared" si="28"/>
        <v>43435.827013725218</v>
      </c>
      <c r="W124" s="76">
        <f t="shared" si="28"/>
        <v>47293.300938455592</v>
      </c>
      <c r="X124" s="75">
        <f t="shared" si="28"/>
        <v>-683364.76238968095</v>
      </c>
    </row>
    <row r="125" spans="2:24" ht="11.8" customHeight="1" x14ac:dyDescent="0.3">
      <c r="B125" s="72"/>
      <c r="C125" s="72" t="s">
        <v>169</v>
      </c>
      <c r="D125" s="72"/>
      <c r="E125" s="73"/>
      <c r="F125" s="74" t="s">
        <v>142</v>
      </c>
      <c r="G125" s="75">
        <f t="shared" ref="G125:X125" si="29">IFERROR(G108/G114,"-")</f>
        <v>57995.531471435614</v>
      </c>
      <c r="H125" s="75">
        <f t="shared" si="29"/>
        <v>80507.108887267008</v>
      </c>
      <c r="I125" s="75">
        <f t="shared" si="29"/>
        <v>78042.118368560594</v>
      </c>
      <c r="J125" s="76">
        <f t="shared" si="29"/>
        <v>130389.50276277983</v>
      </c>
      <c r="K125" s="75">
        <f t="shared" si="29"/>
        <v>95690.895132319478</v>
      </c>
      <c r="L125" s="75">
        <f t="shared" si="29"/>
        <v>104156.27780525332</v>
      </c>
      <c r="M125" s="75">
        <f t="shared" si="29"/>
        <v>78034.417884100316</v>
      </c>
      <c r="N125" s="76">
        <f t="shared" si="29"/>
        <v>138788.04525970752</v>
      </c>
      <c r="O125" s="75">
        <f t="shared" si="29"/>
        <v>105200.77836096863</v>
      </c>
      <c r="P125" s="75">
        <f t="shared" si="29"/>
        <v>98055.743227139115</v>
      </c>
      <c r="Q125" s="75">
        <f t="shared" si="29"/>
        <v>102776.10991682661</v>
      </c>
      <c r="R125" s="76">
        <f t="shared" si="29"/>
        <v>118055.44128638349</v>
      </c>
      <c r="S125" s="76">
        <f t="shared" si="29"/>
        <v>63754.014299510891</v>
      </c>
      <c r="T125" s="75">
        <f t="shared" si="29"/>
        <v>66582.966984281113</v>
      </c>
      <c r="U125" s="75">
        <f t="shared" si="29"/>
        <v>59427.208489171091</v>
      </c>
      <c r="V125" s="76">
        <f t="shared" si="29"/>
        <v>75655.862727910237</v>
      </c>
      <c r="W125" s="76">
        <f t="shared" si="29"/>
        <v>87114.15931431725</v>
      </c>
      <c r="X125" s="75">
        <f t="shared" si="29"/>
        <v>132961.64889300207</v>
      </c>
    </row>
    <row r="126" spans="2:24" ht="11.8" customHeight="1" x14ac:dyDescent="0.3">
      <c r="B126" s="72"/>
      <c r="C126" s="72" t="s">
        <v>170</v>
      </c>
      <c r="D126" s="72"/>
      <c r="E126" s="72"/>
      <c r="F126" s="74" t="s">
        <v>142</v>
      </c>
      <c r="G126" s="75">
        <f t="shared" ref="G126:X126" si="30">IFERROR(G119/G120,"-")</f>
        <v>45617.593391101022</v>
      </c>
      <c r="H126" s="75">
        <f t="shared" si="30"/>
        <v>40369.960585446301</v>
      </c>
      <c r="I126" s="75">
        <f t="shared" si="30"/>
        <v>40531.410181556428</v>
      </c>
      <c r="J126" s="76">
        <f t="shared" si="30"/>
        <v>46592.294623081034</v>
      </c>
      <c r="K126" s="75">
        <f t="shared" si="30"/>
        <v>51135.188368675204</v>
      </c>
      <c r="L126" s="75">
        <f t="shared" si="30"/>
        <v>59593.366891638543</v>
      </c>
      <c r="M126" s="75">
        <f t="shared" si="30"/>
        <v>47314.033862523225</v>
      </c>
      <c r="N126" s="76">
        <f t="shared" si="30"/>
        <v>55070.336208701476</v>
      </c>
      <c r="O126" s="75">
        <f t="shared" si="30"/>
        <v>69089.182338980274</v>
      </c>
      <c r="P126" s="75">
        <f t="shared" si="30"/>
        <v>58620.783773455114</v>
      </c>
      <c r="Q126" s="75">
        <f t="shared" si="30"/>
        <v>49771.995012863648</v>
      </c>
      <c r="R126" s="76">
        <f t="shared" si="30"/>
        <v>69880.280084235856</v>
      </c>
      <c r="S126" s="76">
        <f t="shared" si="30"/>
        <v>56043.141441097978</v>
      </c>
      <c r="T126" s="75">
        <f t="shared" si="30"/>
        <v>60897.363828786452</v>
      </c>
      <c r="U126" s="75">
        <f t="shared" si="30"/>
        <v>96870.898410366019</v>
      </c>
      <c r="V126" s="76">
        <f t="shared" si="30"/>
        <v>33161.793862548591</v>
      </c>
      <c r="W126" s="76">
        <f t="shared" si="30"/>
        <v>66200.757209364645</v>
      </c>
      <c r="X126" s="75">
        <f t="shared" si="30"/>
        <v>58501.515621509498</v>
      </c>
    </row>
    <row r="127" spans="2:24" ht="11.8" customHeight="1" x14ac:dyDescent="0.3">
      <c r="E127" s="66"/>
      <c r="F127" s="83"/>
      <c r="G127" s="83"/>
      <c r="H127" s="83"/>
      <c r="I127" s="83"/>
      <c r="J127" s="83"/>
      <c r="K127" s="15"/>
      <c r="L127" s="15"/>
      <c r="M127" s="15"/>
      <c r="N127" s="15"/>
      <c r="O127" s="15"/>
      <c r="P127" s="15"/>
      <c r="Q127" s="15"/>
      <c r="R127" s="15"/>
      <c r="S127" s="15"/>
      <c r="T127" s="15"/>
      <c r="U127" s="15"/>
      <c r="V127" s="15"/>
      <c r="W127" s="15"/>
      <c r="X127" s="15"/>
    </row>
    <row r="128" spans="2:24" ht="11.8" customHeight="1" x14ac:dyDescent="0.3">
      <c r="O128" s="1"/>
      <c r="T128" s="1"/>
      <c r="U128" s="1"/>
      <c r="X128" s="1"/>
    </row>
    <row r="129" spans="2:24" ht="29.95" customHeight="1" x14ac:dyDescent="0.3">
      <c r="B129" s="67"/>
      <c r="C129" s="67" t="s">
        <v>104</v>
      </c>
      <c r="D129" s="67"/>
      <c r="E129" s="68"/>
      <c r="F129" s="69" t="s">
        <v>122</v>
      </c>
      <c r="G129" s="70" t="str">
        <f t="shared" ref="G129:X129" si="31">G5</f>
        <v>2020
Q1</v>
      </c>
      <c r="H129" s="70" t="str">
        <f t="shared" si="31"/>
        <v>2020
Q2</v>
      </c>
      <c r="I129" s="70" t="str">
        <f t="shared" si="31"/>
        <v>2020
Q3</v>
      </c>
      <c r="J129" s="70" t="str">
        <f t="shared" si="31"/>
        <v>2020
Q4</v>
      </c>
      <c r="K129" s="70" t="str">
        <f t="shared" si="31"/>
        <v>2021
Q1</v>
      </c>
      <c r="L129" s="70" t="str">
        <f t="shared" si="31"/>
        <v>2021
Q2</v>
      </c>
      <c r="M129" s="70" t="str">
        <f t="shared" si="31"/>
        <v>2021
Q3</v>
      </c>
      <c r="N129" s="71" t="str">
        <f t="shared" si="31"/>
        <v>2021
Q4</v>
      </c>
      <c r="O129" s="70" t="str">
        <f t="shared" si="31"/>
        <v>2022
Q1</v>
      </c>
      <c r="P129" s="70" t="str">
        <f t="shared" si="31"/>
        <v>2022
Q2</v>
      </c>
      <c r="Q129" s="70" t="str">
        <f t="shared" si="31"/>
        <v>2022
Q3</v>
      </c>
      <c r="R129" s="71" t="str">
        <f t="shared" si="31"/>
        <v>2022
Q4</v>
      </c>
      <c r="S129" s="71" t="str">
        <f t="shared" si="31"/>
        <v>2023
Q1</v>
      </c>
      <c r="T129" s="70" t="str">
        <f t="shared" si="31"/>
        <v>2023
Q2</v>
      </c>
      <c r="U129" s="70" t="str">
        <f t="shared" si="31"/>
        <v>2023
Q3</v>
      </c>
      <c r="V129" s="71" t="str">
        <f t="shared" si="31"/>
        <v>2023
Q4</v>
      </c>
      <c r="W129" s="71" t="str">
        <f t="shared" si="31"/>
        <v>2024
Q1</v>
      </c>
      <c r="X129" s="70" t="str">
        <f t="shared" si="31"/>
        <v>2024
Q2</v>
      </c>
    </row>
    <row r="130" spans="2:24" ht="11.8" customHeight="1" collapsed="1" x14ac:dyDescent="0.3">
      <c r="B130" s="72"/>
      <c r="C130" s="72" t="s">
        <v>141</v>
      </c>
      <c r="D130" s="72"/>
      <c r="E130" s="73"/>
      <c r="F130" s="74" t="s">
        <v>142</v>
      </c>
      <c r="G130" s="75">
        <f>ŽP!G130</f>
        <v>2658762132</v>
      </c>
      <c r="H130" s="75">
        <f>ŽP!H130-ŽP!G130</f>
        <v>2619231816</v>
      </c>
      <c r="I130" s="75">
        <f>ŽP!I130-ŽP!H130</f>
        <v>2704645616</v>
      </c>
      <c r="J130" s="76">
        <f>ŽP!J130-ŽP!I130</f>
        <v>2757875799</v>
      </c>
      <c r="K130" s="75">
        <f>ŽP!K130</f>
        <v>2859906181</v>
      </c>
      <c r="L130" s="75">
        <f>ŽP!L130-ŽP!K130</f>
        <v>2864547627</v>
      </c>
      <c r="M130" s="75">
        <f>ŽP!M130-ŽP!L130</f>
        <v>3843870687</v>
      </c>
      <c r="N130" s="76">
        <f>ŽP!N130-ŽP!M130</f>
        <v>3351814079</v>
      </c>
      <c r="O130" s="75">
        <f>ŽP!O130</f>
        <v>3994275944</v>
      </c>
      <c r="P130" s="75">
        <f>ŽP!P130-ŽP!O130</f>
        <v>3957643779</v>
      </c>
      <c r="Q130" s="75">
        <f>ŽP!Q130-ŽP!P130</f>
        <v>4055297753</v>
      </c>
      <c r="R130" s="76">
        <f>ŽP!R130-ŽP!Q130</f>
        <v>4072235408</v>
      </c>
      <c r="S130" s="76">
        <f>ŽP!S130</f>
        <v>4344326858</v>
      </c>
      <c r="T130" s="75">
        <f>ŽP!T130-ŽP!S130</f>
        <v>4243096639</v>
      </c>
      <c r="U130" s="75">
        <f>ŽP!U130-ŽP!T130</f>
        <v>4436653755</v>
      </c>
      <c r="V130" s="76">
        <f>ŽP!V130-ŽP!U130</f>
        <v>4809476569</v>
      </c>
      <c r="W130" s="76">
        <f>ŽP!W130</f>
        <v>4873912923</v>
      </c>
      <c r="X130" s="75">
        <f>ŽP!X130-ŽP!W130</f>
        <v>4880593427</v>
      </c>
    </row>
    <row r="131" spans="2:24" ht="11.8" hidden="1" customHeight="1" outlineLevel="2" x14ac:dyDescent="0.3">
      <c r="B131" s="72"/>
      <c r="C131" s="78"/>
      <c r="D131" s="77" t="s">
        <v>143</v>
      </c>
      <c r="E131" s="72" t="s">
        <v>144</v>
      </c>
      <c r="F131" s="74" t="s">
        <v>142</v>
      </c>
      <c r="G131" s="75">
        <f>ŽP!G131</f>
        <v>2240021774</v>
      </c>
      <c r="H131" s="75">
        <f>ŽP!H131-ŽP!G131</f>
        <v>2211827914</v>
      </c>
      <c r="I131" s="75">
        <f>ŽP!I131-ŽP!H131</f>
        <v>2291468851</v>
      </c>
      <c r="J131" s="76">
        <f>ŽP!J131-ŽP!I131</f>
        <v>2341115526</v>
      </c>
      <c r="K131" s="75">
        <f>ŽP!K131</f>
        <v>2440889931</v>
      </c>
      <c r="L131" s="75">
        <f>ŽP!L131-ŽP!K131</f>
        <v>2459691522</v>
      </c>
      <c r="M131" s="75">
        <f>ŽP!M131-ŽP!L131</f>
        <v>3347223079</v>
      </c>
      <c r="N131" s="76">
        <f>ŽP!N131-ŽP!M131</f>
        <v>2910668751</v>
      </c>
      <c r="O131" s="75">
        <f>ŽP!O131</f>
        <v>3518791177</v>
      </c>
      <c r="P131" s="75">
        <f>ŽP!P131-ŽP!O131</f>
        <v>3481275408</v>
      </c>
      <c r="Q131" s="75">
        <f>ŽP!Q131-ŽP!P131</f>
        <v>3554653299</v>
      </c>
      <c r="R131" s="76">
        <f>ŽP!R131-ŽP!Q131</f>
        <v>3565784793</v>
      </c>
      <c r="S131" s="76">
        <f>ŽP!S131</f>
        <v>3847808763</v>
      </c>
      <c r="T131" s="75">
        <f>ŽP!T131-ŽP!S131</f>
        <v>3753057045</v>
      </c>
      <c r="U131" s="75">
        <f>ŽP!U131-ŽP!T131</f>
        <v>3895168939</v>
      </c>
      <c r="V131" s="76">
        <f>ŽP!V131-ŽP!U131</f>
        <v>4113057541</v>
      </c>
      <c r="W131" s="76">
        <f>ŽP!W131</f>
        <v>4314512916</v>
      </c>
      <c r="X131" s="75">
        <f>ŽP!X131-ŽP!W131</f>
        <v>4310620737</v>
      </c>
    </row>
    <row r="132" spans="2:24" ht="11.8" customHeight="1" collapsed="1" x14ac:dyDescent="0.3">
      <c r="B132" s="72"/>
      <c r="C132" s="72" t="s">
        <v>147</v>
      </c>
      <c r="D132" s="72"/>
      <c r="E132" s="72"/>
      <c r="F132" s="74" t="s">
        <v>142</v>
      </c>
      <c r="G132" s="75">
        <f>ŽP!G132</f>
        <v>2606795836</v>
      </c>
      <c r="H132" s="75">
        <f>ŽP!H132-ŽP!G132</f>
        <v>2632303127</v>
      </c>
      <c r="I132" s="75">
        <f>ŽP!I132-ŽP!H132</f>
        <v>2722570601</v>
      </c>
      <c r="J132" s="76">
        <f>ŽP!J132-ŽP!I132</f>
        <v>2773302008</v>
      </c>
      <c r="K132" s="75">
        <f>ŽP!K132</f>
        <v>2795469804</v>
      </c>
      <c r="L132" s="75">
        <f>ŽP!L132-ŽP!K132</f>
        <v>2887571646</v>
      </c>
      <c r="M132" s="75">
        <f>ŽP!M132-ŽP!L132</f>
        <v>3856195693</v>
      </c>
      <c r="N132" s="76">
        <f>ŽP!N132-ŽP!M132</f>
        <v>3362734495</v>
      </c>
      <c r="O132" s="75">
        <f>ŽP!O132</f>
        <v>3925575071</v>
      </c>
      <c r="P132" s="75">
        <f>ŽP!P132-ŽP!O132</f>
        <v>3975092324</v>
      </c>
      <c r="Q132" s="75">
        <f>ŽP!Q132-ŽP!P132</f>
        <v>4071684426</v>
      </c>
      <c r="R132" s="76">
        <f>ŽP!R132-ŽP!Q132</f>
        <v>4085395282</v>
      </c>
      <c r="S132" s="76">
        <f>ŽP!S132</f>
        <v>4253033053</v>
      </c>
      <c r="T132" s="75">
        <f>ŽP!T132-ŽP!S132</f>
        <v>4364400205</v>
      </c>
      <c r="U132" s="75">
        <f>ŽP!U132-ŽP!T132</f>
        <v>4491160561</v>
      </c>
      <c r="V132" s="76">
        <f>ŽP!V132-ŽP!U132</f>
        <v>4399916964</v>
      </c>
      <c r="W132" s="76">
        <f>ŽP!W132</f>
        <v>4718449045</v>
      </c>
      <c r="X132" s="75">
        <f>ŽP!X132-ŽP!W132</f>
        <v>4810911732</v>
      </c>
    </row>
    <row r="133" spans="2:24" ht="11.8" hidden="1" customHeight="1" outlineLevel="2" x14ac:dyDescent="0.3">
      <c r="B133" s="72"/>
      <c r="C133" s="78"/>
      <c r="D133" s="77" t="s">
        <v>143</v>
      </c>
      <c r="E133" s="72" t="s">
        <v>144</v>
      </c>
      <c r="F133" s="74" t="s">
        <v>142</v>
      </c>
      <c r="G133" s="75">
        <f>ŽP!G133</f>
        <v>2190560049</v>
      </c>
      <c r="H133" s="75">
        <f>ŽP!H133-ŽP!G133</f>
        <v>2231624821</v>
      </c>
      <c r="I133" s="75">
        <f>ŽP!I133-ŽP!H133</f>
        <v>2309080979</v>
      </c>
      <c r="J133" s="76">
        <f>ŽP!J133-ŽP!I133</f>
        <v>2348219588</v>
      </c>
      <c r="K133" s="75">
        <f>ŽP!K133</f>
        <v>2381115922</v>
      </c>
      <c r="L133" s="75">
        <f>ŽP!L133-ŽP!K133</f>
        <v>2481958885</v>
      </c>
      <c r="M133" s="75">
        <f>ŽP!M133-ŽP!L133</f>
        <v>3359225208</v>
      </c>
      <c r="N133" s="76">
        <f>ŽP!N133-ŽP!M133</f>
        <v>2922460957</v>
      </c>
      <c r="O133" s="75">
        <f>ŽP!O133</f>
        <v>3453031137</v>
      </c>
      <c r="P133" s="75">
        <f>ŽP!P133-ŽP!O133</f>
        <v>3498182952</v>
      </c>
      <c r="Q133" s="75">
        <f>ŽP!Q133-ŽP!P133</f>
        <v>3569202805</v>
      </c>
      <c r="R133" s="76">
        <f>ŽP!R133-ŽP!Q133</f>
        <v>3577915805</v>
      </c>
      <c r="S133" s="76">
        <f>ŽP!S133</f>
        <v>3750105691</v>
      </c>
      <c r="T133" s="75">
        <f>ŽP!T133-ŽP!S133</f>
        <v>3883560555</v>
      </c>
      <c r="U133" s="75">
        <f>ŽP!U133-ŽP!T133</f>
        <v>3948439569</v>
      </c>
      <c r="V133" s="76">
        <f>ŽP!V133-ŽP!U133</f>
        <v>3716535606</v>
      </c>
      <c r="W133" s="76">
        <f>ŽP!W133</f>
        <v>4166660852</v>
      </c>
      <c r="X133" s="75">
        <f>ŽP!X133-ŽP!W133</f>
        <v>4240831494</v>
      </c>
    </row>
    <row r="134" spans="2:24" ht="11.8" customHeight="1" x14ac:dyDescent="0.3">
      <c r="B134" s="72"/>
      <c r="C134" s="72" t="s">
        <v>161</v>
      </c>
      <c r="D134" s="72"/>
      <c r="E134" s="72"/>
      <c r="F134" s="74" t="s">
        <v>142</v>
      </c>
      <c r="G134" s="75">
        <f>ŽP!G134</f>
        <v>6816469</v>
      </c>
      <c r="H134" s="75">
        <f>ŽP!H134-ŽP!G134</f>
        <v>8239153</v>
      </c>
      <c r="I134" s="75">
        <f>ŽP!I134-ŽP!H134</f>
        <v>8681276</v>
      </c>
      <c r="J134" s="76">
        <f>ŽP!J134-ŽP!I134</f>
        <v>7302190</v>
      </c>
      <c r="K134" s="75">
        <f>ŽP!K134</f>
        <v>-446034</v>
      </c>
      <c r="L134" s="75">
        <f>ŽP!L134-ŽP!K134</f>
        <v>102810</v>
      </c>
      <c r="M134" s="75">
        <f>ŽP!M134-ŽP!L134</f>
        <v>-9783465</v>
      </c>
      <c r="N134" s="76">
        <f>ŽP!N134-ŽP!M134</f>
        <v>27040490</v>
      </c>
      <c r="O134" s="75">
        <f>ŽP!O134</f>
        <v>-1890045</v>
      </c>
      <c r="P134" s="75">
        <f>ŽP!P134-ŽP!O134</f>
        <v>1500699</v>
      </c>
      <c r="Q134" s="75">
        <f>ŽP!Q134-ŽP!P134</f>
        <v>-25850</v>
      </c>
      <c r="R134" s="76">
        <f>ŽP!R134-ŽP!Q134</f>
        <v>28448550</v>
      </c>
      <c r="S134" s="76">
        <f>ŽP!S134</f>
        <v>22413600</v>
      </c>
      <c r="T134" s="75">
        <f>ŽP!T134-ŽP!S134</f>
        <v>-6952450</v>
      </c>
      <c r="U134" s="75">
        <f>ŽP!U134-ŽP!T134</f>
        <v>3702900</v>
      </c>
      <c r="V134" s="76">
        <f>ŽP!V134-ŽP!U134</f>
        <v>43958975</v>
      </c>
      <c r="W134" s="76">
        <f>ŽP!W134</f>
        <v>6112000</v>
      </c>
      <c r="X134" s="75">
        <f>ŽP!X134-ŽP!W134</f>
        <v>2519000</v>
      </c>
    </row>
    <row r="135" spans="2:24" ht="11.8" customHeight="1" collapsed="1" x14ac:dyDescent="0.3">
      <c r="B135" s="72"/>
      <c r="C135" s="72" t="s">
        <v>148</v>
      </c>
      <c r="D135" s="72"/>
      <c r="E135" s="72"/>
      <c r="F135" s="74" t="s">
        <v>142</v>
      </c>
      <c r="G135" s="75">
        <f>ŽP!G135</f>
        <v>801946146</v>
      </c>
      <c r="H135" s="75">
        <f>ŽP!H135-ŽP!G135</f>
        <v>588221589</v>
      </c>
      <c r="I135" s="75">
        <f>ŽP!I135-ŽP!H135</f>
        <v>818013740</v>
      </c>
      <c r="J135" s="76">
        <f>ŽP!J135-ŽP!I135</f>
        <v>838560170</v>
      </c>
      <c r="K135" s="75">
        <f>ŽP!K135</f>
        <v>879406800</v>
      </c>
      <c r="L135" s="75">
        <f>ŽP!L135-ŽP!K135</f>
        <v>931807752</v>
      </c>
      <c r="M135" s="75">
        <f>ŽP!M135-ŽP!L135</f>
        <v>1075793951</v>
      </c>
      <c r="N135" s="76">
        <f>ŽP!N135-ŽP!M135</f>
        <v>895420473</v>
      </c>
      <c r="O135" s="75">
        <f>ŽP!O135</f>
        <v>1142436664</v>
      </c>
      <c r="P135" s="75">
        <f>ŽP!P135-ŽP!O135</f>
        <v>1206960551</v>
      </c>
      <c r="Q135" s="75">
        <f>ŽP!Q135-ŽP!P135</f>
        <v>893254518</v>
      </c>
      <c r="R135" s="76">
        <f>ŽP!R135-ŽP!Q135</f>
        <v>1163873307</v>
      </c>
      <c r="S135" s="76">
        <f>ŽP!S135</f>
        <v>1286246573</v>
      </c>
      <c r="T135" s="75">
        <f>ŽP!T135-ŽP!S135</f>
        <v>1179207163</v>
      </c>
      <c r="U135" s="75">
        <f>ŽP!U135-ŽP!T135</f>
        <v>1128491603</v>
      </c>
      <c r="V135" s="76">
        <f>ŽP!V135-ŽP!U135</f>
        <v>1438554255</v>
      </c>
      <c r="W135" s="76">
        <f>ŽP!W135</f>
        <v>1522282502</v>
      </c>
      <c r="X135" s="75">
        <f>ŽP!X135-ŽP!W135</f>
        <v>1395476297</v>
      </c>
    </row>
    <row r="136" spans="2:24" ht="11.8" hidden="1" customHeight="1" outlineLevel="2" x14ac:dyDescent="0.3">
      <c r="B136" s="72"/>
      <c r="C136" s="78"/>
      <c r="D136" s="77" t="s">
        <v>143</v>
      </c>
      <c r="E136" s="72" t="s">
        <v>144</v>
      </c>
      <c r="F136" s="74" t="s">
        <v>142</v>
      </c>
      <c r="G136" s="75">
        <f>ŽP!G136</f>
        <v>662762620</v>
      </c>
      <c r="H136" s="75">
        <f>ŽP!H136-ŽP!G136</f>
        <v>499826072</v>
      </c>
      <c r="I136" s="75">
        <f>ŽP!I136-ŽP!H136</f>
        <v>673002457</v>
      </c>
      <c r="J136" s="76">
        <f>ŽP!J136-ŽP!I136</f>
        <v>744689908</v>
      </c>
      <c r="K136" s="75">
        <f>ŽP!K136</f>
        <v>754139099</v>
      </c>
      <c r="L136" s="75">
        <f>ŽP!L136-ŽP!K136</f>
        <v>807467187</v>
      </c>
      <c r="M136" s="75">
        <f>ŽP!M136-ŽP!L136</f>
        <v>927721816</v>
      </c>
      <c r="N136" s="76">
        <f>ŽP!N136-ŽP!M136</f>
        <v>783923770</v>
      </c>
      <c r="O136" s="75">
        <f>ŽP!O136</f>
        <v>995371540</v>
      </c>
      <c r="P136" s="75">
        <f>ŽP!P136-ŽP!O136</f>
        <v>1045428300</v>
      </c>
      <c r="Q136" s="75">
        <f>ŽP!Q136-ŽP!P136</f>
        <v>755759666</v>
      </c>
      <c r="R136" s="76">
        <f>ŽP!R136-ŽP!Q136</f>
        <v>1043054219</v>
      </c>
      <c r="S136" s="76">
        <f>ŽP!S136</f>
        <v>972944920</v>
      </c>
      <c r="T136" s="75">
        <f>ŽP!T136-ŽP!S136</f>
        <v>991815874</v>
      </c>
      <c r="U136" s="75">
        <f>ŽP!U136-ŽP!T136</f>
        <v>1041700263</v>
      </c>
      <c r="V136" s="76">
        <f>ŽP!V136-ŽP!U136</f>
        <v>1309294761</v>
      </c>
      <c r="W136" s="76">
        <f>ŽP!W136</f>
        <v>1316171461</v>
      </c>
      <c r="X136" s="75">
        <f>ŽP!X136-ŽP!W136</f>
        <v>1216618417</v>
      </c>
    </row>
    <row r="137" spans="2:24" ht="11.8" customHeight="1" x14ac:dyDescent="0.3">
      <c r="B137" s="72"/>
      <c r="C137" s="72" t="s">
        <v>149</v>
      </c>
      <c r="D137" s="72"/>
      <c r="E137" s="72"/>
      <c r="F137" s="74" t="s">
        <v>142</v>
      </c>
      <c r="G137" s="75">
        <f>ŽP!G137</f>
        <v>1013903409</v>
      </c>
      <c r="H137" s="75">
        <f>ŽP!H137-ŽP!G137</f>
        <v>1110888523</v>
      </c>
      <c r="I137" s="75">
        <f>ŽP!I137-ŽP!H137</f>
        <v>1207026454</v>
      </c>
      <c r="J137" s="76">
        <f>ŽP!J137-ŽP!I137</f>
        <v>1079816891</v>
      </c>
      <c r="K137" s="75">
        <f>ŽP!K137</f>
        <v>1318008328</v>
      </c>
      <c r="L137" s="75">
        <f>ŽP!L137-ŽP!K137</f>
        <v>1604498936</v>
      </c>
      <c r="M137" s="75">
        <f>ŽP!M137-ŽP!L137</f>
        <v>1866309951</v>
      </c>
      <c r="N137" s="76">
        <f>ŽP!N137-ŽP!M137</f>
        <v>1203239096</v>
      </c>
      <c r="O137" s="75">
        <f>ŽP!O137</f>
        <v>1688624882</v>
      </c>
      <c r="P137" s="75">
        <f>ŽP!P137-ŽP!O137</f>
        <v>1615016381</v>
      </c>
      <c r="Q137" s="75">
        <f>ŽP!Q137-ŽP!P137</f>
        <v>1705050068</v>
      </c>
      <c r="R137" s="76">
        <f>ŽP!R137-ŽP!Q137</f>
        <v>1709387525</v>
      </c>
      <c r="S137" s="76">
        <f>ŽP!S137</f>
        <v>1584166580</v>
      </c>
      <c r="T137" s="75">
        <f>ŽP!T137-ŽP!S137</f>
        <v>1794397545</v>
      </c>
      <c r="U137" s="75">
        <f>ŽP!U137-ŽP!T137</f>
        <v>1716310899</v>
      </c>
      <c r="V137" s="76">
        <f>ŽP!V137-ŽP!U137</f>
        <v>2789828695</v>
      </c>
      <c r="W137" s="76">
        <f>ŽP!W137</f>
        <v>2292242032</v>
      </c>
      <c r="X137" s="75">
        <f>ŽP!X137-ŽP!W137</f>
        <v>2321500049</v>
      </c>
    </row>
    <row r="138" spans="2:24" ht="11.8" customHeight="1" x14ac:dyDescent="0.3">
      <c r="B138" s="72"/>
      <c r="C138" s="72" t="s">
        <v>154</v>
      </c>
      <c r="D138" s="72"/>
      <c r="E138" s="72"/>
      <c r="F138" s="74" t="s">
        <v>142</v>
      </c>
      <c r="G138" s="75">
        <f>ŽP!G138</f>
        <v>728170328</v>
      </c>
      <c r="H138" s="75">
        <f>ŽP!H138-ŽP!G138</f>
        <v>676185602</v>
      </c>
      <c r="I138" s="75">
        <f>ŽP!I138-ŽP!H138</f>
        <v>773641929</v>
      </c>
      <c r="J138" s="76">
        <f>ŽP!J138-ŽP!I138</f>
        <v>438575070</v>
      </c>
      <c r="K138" s="75">
        <f>ŽP!K138</f>
        <v>487153617</v>
      </c>
      <c r="L138" s="75">
        <f>ŽP!L138-ŽP!K138</f>
        <v>564959720</v>
      </c>
      <c r="M138" s="75">
        <f>ŽP!M138-ŽP!L138</f>
        <v>778337919</v>
      </c>
      <c r="N138" s="76">
        <f>ŽP!N138-ŽP!M138</f>
        <v>720703284</v>
      </c>
      <c r="O138" s="75">
        <f>ŽP!O138</f>
        <v>684086617</v>
      </c>
      <c r="P138" s="75">
        <f>ŽP!P138-ŽP!O138</f>
        <v>601924764</v>
      </c>
      <c r="Q138" s="75">
        <f>ŽP!Q138-ŽP!P138</f>
        <v>681521512</v>
      </c>
      <c r="R138" s="76">
        <f>ŽP!R138-ŽP!Q138</f>
        <v>885167760</v>
      </c>
      <c r="S138" s="76">
        <f>ŽP!S138</f>
        <v>976792486</v>
      </c>
      <c r="T138" s="75">
        <f>ŽP!T138-ŽP!S138</f>
        <v>1129827453</v>
      </c>
      <c r="U138" s="75">
        <f>ŽP!U138-ŽP!T138</f>
        <v>1015802262</v>
      </c>
      <c r="V138" s="76">
        <f>ŽP!V138-ŽP!U138</f>
        <v>1350607817</v>
      </c>
      <c r="W138" s="76">
        <f>ŽP!W138</f>
        <v>1196473913</v>
      </c>
      <c r="X138" s="75">
        <f>ŽP!X138-ŽP!W138</f>
        <v>1213098069</v>
      </c>
    </row>
    <row r="139" spans="2:24" ht="11.8" customHeight="1" x14ac:dyDescent="0.3">
      <c r="B139" s="72"/>
      <c r="C139" s="72" t="s">
        <v>162</v>
      </c>
      <c r="D139" s="72"/>
      <c r="E139" s="72"/>
      <c r="F139" s="74" t="s">
        <v>142</v>
      </c>
      <c r="G139" s="75">
        <f>ŽP!G139</f>
        <v>0</v>
      </c>
      <c r="H139" s="75">
        <f>ŽP!H139-ŽP!G139</f>
        <v>0</v>
      </c>
      <c r="I139" s="75">
        <f>ŽP!I139-ŽP!H139</f>
        <v>0</v>
      </c>
      <c r="J139" s="76">
        <f>ŽP!J139-ŽP!I139</f>
        <v>0</v>
      </c>
      <c r="K139" s="75">
        <f>ŽP!K139</f>
        <v>0</v>
      </c>
      <c r="L139" s="75">
        <f>ŽP!L139-ŽP!K139</f>
        <v>0</v>
      </c>
      <c r="M139" s="75">
        <f>ŽP!M139-ŽP!L139</f>
        <v>0</v>
      </c>
      <c r="N139" s="76">
        <f>ŽP!N139-ŽP!M139</f>
        <v>0</v>
      </c>
      <c r="O139" s="75">
        <f>ŽP!O139</f>
        <v>0</v>
      </c>
      <c r="P139" s="75">
        <f>ŽP!P139-ŽP!O139</f>
        <v>0</v>
      </c>
      <c r="Q139" s="75">
        <f>ŽP!Q139-ŽP!P139</f>
        <v>0</v>
      </c>
      <c r="R139" s="76">
        <f>ŽP!R139-ŽP!Q139</f>
        <v>0</v>
      </c>
      <c r="S139" s="76">
        <f>ŽP!S139</f>
        <v>0</v>
      </c>
      <c r="T139" s="75">
        <f>ŽP!T139-ŽP!S139</f>
        <v>0</v>
      </c>
      <c r="U139" s="75">
        <f>ŽP!U139-ŽP!T139</f>
        <v>0</v>
      </c>
      <c r="V139" s="76">
        <f>ŽP!V139-ŽP!U139</f>
        <v>121149038</v>
      </c>
      <c r="W139" s="76">
        <f>ŽP!W139</f>
        <v>31304846</v>
      </c>
      <c r="X139" s="75">
        <f>ŽP!X139-ŽP!W139</f>
        <v>26967845</v>
      </c>
    </row>
    <row r="140" spans="2:24" ht="11.8" customHeight="1" x14ac:dyDescent="0.3">
      <c r="B140" s="79"/>
      <c r="C140" s="79" t="s">
        <v>155</v>
      </c>
      <c r="D140" s="79"/>
      <c r="E140" s="79"/>
      <c r="F140" s="80" t="s">
        <v>156</v>
      </c>
      <c r="G140" s="81">
        <f>ŽP!G140</f>
        <v>1188752</v>
      </c>
      <c r="H140" s="81">
        <f>ŽP!H140</f>
        <v>1210153</v>
      </c>
      <c r="I140" s="81">
        <f>ŽP!I140</f>
        <v>1222526</v>
      </c>
      <c r="J140" s="82">
        <f>ŽP!J140</f>
        <v>1282744</v>
      </c>
      <c r="K140" s="81">
        <f>ŽP!K140</f>
        <v>1267778</v>
      </c>
      <c r="L140" s="81">
        <f>ŽP!L140</f>
        <v>1209082</v>
      </c>
      <c r="M140" s="81">
        <f>ŽP!M140</f>
        <v>1255055</v>
      </c>
      <c r="N140" s="82">
        <f>ŽP!N140</f>
        <v>1501028</v>
      </c>
      <c r="O140" s="81">
        <f>ŽP!O140</f>
        <v>1514193</v>
      </c>
      <c r="P140" s="81">
        <f>ŽP!P140</f>
        <v>1644830</v>
      </c>
      <c r="Q140" s="81">
        <f>ŽP!Q140</f>
        <v>1679676</v>
      </c>
      <c r="R140" s="82">
        <f>ŽP!R140</f>
        <v>1605014</v>
      </c>
      <c r="S140" s="82">
        <f>ŽP!S140</f>
        <v>1620573</v>
      </c>
      <c r="T140" s="81">
        <f>ŽP!T140</f>
        <v>1655137</v>
      </c>
      <c r="U140" s="81">
        <f>ŽP!U140</f>
        <v>1701550</v>
      </c>
      <c r="V140" s="82">
        <f>ŽP!V140</f>
        <v>1715505</v>
      </c>
      <c r="W140" s="82">
        <f>ŽP!W140</f>
        <v>1747126</v>
      </c>
      <c r="X140" s="81">
        <f>ŽP!X140</f>
        <v>1791846</v>
      </c>
    </row>
    <row r="141" spans="2:24" ht="11.8" customHeight="1" x14ac:dyDescent="0.3">
      <c r="B141" s="72"/>
      <c r="C141" s="72" t="s">
        <v>157</v>
      </c>
      <c r="D141" s="72"/>
      <c r="E141" s="72"/>
      <c r="F141" s="74" t="s">
        <v>156</v>
      </c>
      <c r="G141" s="75">
        <f>ŽP!G141</f>
        <v>42682</v>
      </c>
      <c r="H141" s="75">
        <f>ŽP!H141-ŽP!G141</f>
        <v>40732</v>
      </c>
      <c r="I141" s="75">
        <f>ŽP!I141-ŽP!H141</f>
        <v>47306</v>
      </c>
      <c r="J141" s="76">
        <f>ŽP!J141-ŽP!I141</f>
        <v>41438</v>
      </c>
      <c r="K141" s="75">
        <f>ŽP!K141</f>
        <v>39176</v>
      </c>
      <c r="L141" s="75">
        <f>ŽP!L141-ŽP!K141</f>
        <v>40503</v>
      </c>
      <c r="M141" s="75">
        <f>ŽP!M141-ŽP!L141</f>
        <v>52404</v>
      </c>
      <c r="N141" s="76">
        <f>ŽP!N141-ŽP!M141</f>
        <v>49688</v>
      </c>
      <c r="O141" s="75">
        <f>ŽP!O141</f>
        <v>58590</v>
      </c>
      <c r="P141" s="75">
        <f>ŽP!P141-ŽP!O141</f>
        <v>61510</v>
      </c>
      <c r="Q141" s="75">
        <f>ŽP!Q141-ŽP!P141</f>
        <v>60447</v>
      </c>
      <c r="R141" s="76">
        <f>ŽP!R141-ŽP!Q141</f>
        <v>59020</v>
      </c>
      <c r="S141" s="76">
        <f>ŽP!S141</f>
        <v>63792</v>
      </c>
      <c r="T141" s="75">
        <f>ŽP!T141-ŽP!S141</f>
        <v>68907</v>
      </c>
      <c r="U141" s="75">
        <f>ŽP!U141-ŽP!T141</f>
        <v>57417</v>
      </c>
      <c r="V141" s="76">
        <f>ŽP!V141-ŽP!U141</f>
        <v>60186</v>
      </c>
      <c r="W141" s="76">
        <f>ŽP!W141</f>
        <v>67754</v>
      </c>
      <c r="X141" s="75">
        <f>ŽP!X141-ŽP!W141</f>
        <v>67649</v>
      </c>
    </row>
    <row r="142" spans="2:24" ht="11.8" customHeight="1" x14ac:dyDescent="0.3">
      <c r="B142" s="66"/>
      <c r="C142" s="66"/>
      <c r="D142" s="66"/>
      <c r="E142" s="66"/>
      <c r="F142" s="83"/>
      <c r="G142" s="15"/>
      <c r="H142" s="15"/>
      <c r="I142" s="15"/>
      <c r="J142" s="15"/>
      <c r="K142" s="15"/>
      <c r="L142" s="15"/>
      <c r="M142" s="15"/>
      <c r="N142" s="15"/>
      <c r="O142" s="15"/>
      <c r="P142" s="15"/>
      <c r="Q142" s="15"/>
      <c r="R142" s="15"/>
      <c r="S142" s="15"/>
      <c r="T142" s="15"/>
      <c r="U142" s="15"/>
      <c r="V142" s="15"/>
      <c r="W142" s="15"/>
      <c r="X142" s="15"/>
    </row>
    <row r="143" spans="2:24" ht="11.8" customHeight="1" x14ac:dyDescent="0.3">
      <c r="B143" s="67"/>
      <c r="C143" s="67" t="s">
        <v>163</v>
      </c>
      <c r="D143" s="67"/>
      <c r="E143" s="68"/>
      <c r="F143" s="69"/>
      <c r="G143" s="69"/>
      <c r="H143" s="69"/>
      <c r="I143" s="69"/>
      <c r="J143" s="84"/>
      <c r="K143" s="69"/>
      <c r="L143" s="69"/>
      <c r="M143" s="69"/>
      <c r="N143" s="84"/>
      <c r="O143" s="69"/>
      <c r="P143" s="69"/>
      <c r="Q143" s="69"/>
      <c r="R143" s="84"/>
      <c r="S143" s="84"/>
      <c r="T143" s="69"/>
      <c r="U143" s="69"/>
      <c r="V143" s="84"/>
      <c r="W143" s="84"/>
      <c r="X143" s="69"/>
    </row>
    <row r="144" spans="2:24" ht="11.8" customHeight="1" x14ac:dyDescent="0.3">
      <c r="B144" s="72"/>
      <c r="C144" s="72" t="s">
        <v>158</v>
      </c>
      <c r="D144" s="72"/>
      <c r="E144" s="73"/>
      <c r="F144" s="74" t="s">
        <v>142</v>
      </c>
      <c r="G144" s="75">
        <f>ŽP!G144</f>
        <v>152451110</v>
      </c>
      <c r="H144" s="75">
        <f>ŽP!H144-ŽP!G144</f>
        <v>376013715</v>
      </c>
      <c r="I144" s="75">
        <f>ŽP!I144-ŽP!H144</f>
        <v>475147978</v>
      </c>
      <c r="J144" s="76">
        <f>ŽP!J144-ŽP!I144</f>
        <v>634074170</v>
      </c>
      <c r="K144" s="75">
        <f>ŽP!K144</f>
        <v>162353254</v>
      </c>
      <c r="L144" s="75">
        <f>ŽP!L144-ŽP!K144</f>
        <v>205018576</v>
      </c>
      <c r="M144" s="75">
        <f>ŽP!M144-ŽP!L144</f>
        <v>434710218</v>
      </c>
      <c r="N144" s="76">
        <f>ŽP!N144-ŽP!M144</f>
        <v>528160530</v>
      </c>
      <c r="O144" s="75">
        <f>ŽP!O144</f>
        <v>261698892</v>
      </c>
      <c r="P144" s="75">
        <f>ŽP!P144-ŽP!O144</f>
        <v>492555831</v>
      </c>
      <c r="Q144" s="75">
        <f>ŽP!Q144-ŽP!P144</f>
        <v>505851697</v>
      </c>
      <c r="R144" s="76">
        <f>ŽP!R144-ŽP!Q144</f>
        <v>658673745</v>
      </c>
      <c r="S144" s="76">
        <f>ŽP!S144</f>
        <v>336660118</v>
      </c>
      <c r="T144" s="75">
        <f>ŽP!T144-ŽP!S144</f>
        <v>410448160</v>
      </c>
      <c r="U144" s="75">
        <f>ŽP!U144-ŽP!T144</f>
        <v>524763507</v>
      </c>
      <c r="V144" s="76">
        <f>ŽP!V144-ŽP!U144</f>
        <v>690898161</v>
      </c>
      <c r="W144" s="76">
        <f>ŽP!W144</f>
        <v>386632503</v>
      </c>
      <c r="X144" s="75">
        <f>ŽP!X144-ŽP!W144</f>
        <v>531314613</v>
      </c>
    </row>
    <row r="145" spans="2:24" ht="11.8" customHeight="1" x14ac:dyDescent="0.3">
      <c r="B145" s="72"/>
      <c r="C145" s="72" t="s">
        <v>159</v>
      </c>
      <c r="D145" s="72"/>
      <c r="E145" s="72"/>
      <c r="F145" s="74" t="s">
        <v>156</v>
      </c>
      <c r="G145" s="75">
        <f>ŽP!G145</f>
        <v>70325</v>
      </c>
      <c r="H145" s="75">
        <f>ŽP!H145-ŽP!G145</f>
        <v>58241</v>
      </c>
      <c r="I145" s="75">
        <f>ŽP!I145-ŽP!H145</f>
        <v>57554</v>
      </c>
      <c r="J145" s="76">
        <f>ŽP!J145-ŽP!I145</f>
        <v>80229</v>
      </c>
      <c r="K145" s="75">
        <f>ŽP!K145</f>
        <v>65873</v>
      </c>
      <c r="L145" s="75">
        <f>ŽP!L145-ŽP!K145</f>
        <v>69771</v>
      </c>
      <c r="M145" s="75">
        <f>ŽP!M145-ŽP!L145</f>
        <v>84968</v>
      </c>
      <c r="N145" s="76">
        <f>ŽP!N145-ŽP!M145</f>
        <v>76762</v>
      </c>
      <c r="O145" s="75">
        <f>ŽP!O145</f>
        <v>89217</v>
      </c>
      <c r="P145" s="75">
        <f>ŽP!P145-ŽP!O145</f>
        <v>115422</v>
      </c>
      <c r="Q145" s="75">
        <f>ŽP!Q145-ŽP!P145</f>
        <v>109473</v>
      </c>
      <c r="R145" s="76">
        <f>ŽP!R145-ŽP!Q145</f>
        <v>124448</v>
      </c>
      <c r="S145" s="76">
        <f>ŽP!S145</f>
        <v>88929</v>
      </c>
      <c r="T145" s="75">
        <f>ŽP!T145-ŽP!S145</f>
        <v>77022</v>
      </c>
      <c r="U145" s="75">
        <f>ŽP!U145-ŽP!T145</f>
        <v>100087</v>
      </c>
      <c r="V145" s="76">
        <f>ŽP!V145-ŽP!U145</f>
        <v>91471</v>
      </c>
      <c r="W145" s="76">
        <f>ŽP!W145</f>
        <v>94751</v>
      </c>
      <c r="X145" s="75">
        <f>ŽP!X145-ŽP!W145</f>
        <v>104841</v>
      </c>
    </row>
    <row r="146" spans="2:24" ht="11.8" customHeight="1" x14ac:dyDescent="0.3">
      <c r="B146" s="72"/>
      <c r="C146" s="72" t="s">
        <v>164</v>
      </c>
      <c r="D146" s="72"/>
      <c r="E146" s="73"/>
      <c r="F146" s="74" t="s">
        <v>142</v>
      </c>
      <c r="G146" s="75">
        <f>ŽP!G146</f>
        <v>27625275</v>
      </c>
      <c r="H146" s="75">
        <f>ŽP!H146-ŽP!G146</f>
        <v>22434216</v>
      </c>
      <c r="I146" s="75">
        <f>ŽP!I146-ŽP!H146</f>
        <v>23020637</v>
      </c>
      <c r="J146" s="76">
        <f>ŽP!J146-ŽP!I146</f>
        <v>29925825</v>
      </c>
      <c r="K146" s="75">
        <f>ŽP!K146</f>
        <v>2416328</v>
      </c>
      <c r="L146" s="75">
        <f>ŽP!L146-ŽP!K146</f>
        <v>2063553</v>
      </c>
      <c r="M146" s="75">
        <f>ŽP!M146-ŽP!L146</f>
        <v>2334231</v>
      </c>
      <c r="N146" s="76">
        <f>ŽP!N146-ŽP!M146</f>
        <v>2425921</v>
      </c>
      <c r="O146" s="75">
        <f>ŽP!O146</f>
        <v>47990851</v>
      </c>
      <c r="P146" s="75">
        <f>ŽP!P146-ŽP!O146</f>
        <v>23494897</v>
      </c>
      <c r="Q146" s="75">
        <f>ŽP!Q146-ŽP!P146</f>
        <v>165115669</v>
      </c>
      <c r="R146" s="76">
        <f>ŽP!R146-ŽP!Q146</f>
        <v>3397582</v>
      </c>
      <c r="S146" s="76">
        <f>ŽP!S146</f>
        <v>66673788</v>
      </c>
      <c r="T146" s="75">
        <f>ŽP!T146-ŽP!S146</f>
        <v>95972853</v>
      </c>
      <c r="U146" s="75">
        <f>ŽP!U146-ŽP!T146</f>
        <v>19452214</v>
      </c>
      <c r="V146" s="76">
        <f>ŽP!V146-ŽP!U146</f>
        <v>187344862</v>
      </c>
      <c r="W146" s="76">
        <f>ŽP!W146</f>
        <v>84420686</v>
      </c>
      <c r="X146" s="75">
        <f>ŽP!X146-ŽP!W146</f>
        <v>122581314</v>
      </c>
    </row>
    <row r="147" spans="2:24" ht="11.8" customHeight="1" x14ac:dyDescent="0.3">
      <c r="B147" s="72"/>
      <c r="C147" s="72" t="s">
        <v>165</v>
      </c>
      <c r="D147" s="72"/>
      <c r="E147" s="72"/>
      <c r="F147" s="74" t="s">
        <v>156</v>
      </c>
      <c r="G147" s="75">
        <f>ŽP!G147</f>
        <v>14577</v>
      </c>
      <c r="H147" s="75">
        <f>ŽP!H147-ŽP!G147</f>
        <v>13673</v>
      </c>
      <c r="I147" s="75">
        <f>ŽP!I147-ŽP!H147</f>
        <v>12104</v>
      </c>
      <c r="J147" s="76">
        <f>ŽP!J147-ŽP!I147</f>
        <v>15365</v>
      </c>
      <c r="K147" s="75">
        <f>ŽP!K147</f>
        <v>14360</v>
      </c>
      <c r="L147" s="75">
        <f>ŽP!L147-ŽP!K147</f>
        <v>19246</v>
      </c>
      <c r="M147" s="75">
        <f>ŽP!M147-ŽP!L147</f>
        <v>12202</v>
      </c>
      <c r="N147" s="76">
        <f>ŽP!N147-ŽP!M147</f>
        <v>16851</v>
      </c>
      <c r="O147" s="75">
        <f>ŽP!O147</f>
        <v>21565</v>
      </c>
      <c r="P147" s="75">
        <f>ŽP!P147-ŽP!O147</f>
        <v>19343</v>
      </c>
      <c r="Q147" s="75">
        <f>ŽP!Q147-ŽP!P147</f>
        <v>22576</v>
      </c>
      <c r="R147" s="76">
        <f>ŽP!R147-ŽP!Q147</f>
        <v>22358</v>
      </c>
      <c r="S147" s="76">
        <f>ŽP!S147</f>
        <v>21270</v>
      </c>
      <c r="T147" s="75">
        <f>ŽP!T147-ŽP!S147</f>
        <v>24759</v>
      </c>
      <c r="U147" s="75">
        <f>ŽP!U147-ŽP!T147</f>
        <v>25495</v>
      </c>
      <c r="V147" s="76">
        <f>ŽP!V147-ŽP!U147</f>
        <v>52046</v>
      </c>
      <c r="W147" s="76">
        <f>ŽP!W147</f>
        <v>29547</v>
      </c>
      <c r="X147" s="75">
        <f>ŽP!X147-ŽP!W147</f>
        <v>28654</v>
      </c>
    </row>
    <row r="148" spans="2:24" ht="11.8" customHeight="1" x14ac:dyDescent="0.3">
      <c r="B148" s="66"/>
      <c r="C148" s="66"/>
      <c r="D148" s="66"/>
      <c r="E148" s="66"/>
      <c r="F148" s="83"/>
      <c r="G148" s="15"/>
      <c r="H148" s="15"/>
      <c r="I148" s="15"/>
      <c r="J148" s="15"/>
      <c r="K148" s="15"/>
      <c r="L148" s="15"/>
      <c r="M148" s="15"/>
      <c r="N148" s="15"/>
      <c r="O148" s="15"/>
      <c r="P148" s="15"/>
      <c r="Q148" s="15"/>
      <c r="R148" s="15"/>
      <c r="S148" s="15"/>
      <c r="T148" s="15"/>
      <c r="U148" s="15"/>
      <c r="V148" s="15"/>
      <c r="W148" s="15"/>
      <c r="X148" s="15"/>
    </row>
    <row r="149" spans="2:24" ht="11.8" customHeight="1" x14ac:dyDescent="0.3">
      <c r="B149" s="67"/>
      <c r="C149" s="67" t="s">
        <v>166</v>
      </c>
      <c r="D149" s="67"/>
      <c r="E149" s="68"/>
      <c r="F149" s="69"/>
      <c r="G149" s="69"/>
      <c r="H149" s="69"/>
      <c r="I149" s="69"/>
      <c r="J149" s="84"/>
      <c r="K149" s="69"/>
      <c r="L149" s="69"/>
      <c r="M149" s="69"/>
      <c r="N149" s="84"/>
      <c r="O149" s="69"/>
      <c r="P149" s="69"/>
      <c r="Q149" s="69"/>
      <c r="R149" s="84"/>
      <c r="S149" s="84"/>
      <c r="T149" s="69"/>
      <c r="U149" s="69"/>
      <c r="V149" s="84"/>
      <c r="W149" s="84"/>
      <c r="X149" s="69"/>
    </row>
    <row r="150" spans="2:24" ht="11.8" customHeight="1" x14ac:dyDescent="0.3">
      <c r="B150" s="72"/>
      <c r="C150" s="72" t="s">
        <v>167</v>
      </c>
      <c r="D150" s="72"/>
      <c r="E150" s="73"/>
      <c r="F150" s="74" t="s">
        <v>142</v>
      </c>
      <c r="G150" s="75">
        <f t="shared" ref="G150:X150" si="32">IFERROR(G130*4/G140,"-")</f>
        <v>8946.3980106868385</v>
      </c>
      <c r="H150" s="75">
        <f t="shared" si="32"/>
        <v>8657.5228619852205</v>
      </c>
      <c r="I150" s="75">
        <f t="shared" si="32"/>
        <v>8849.3680003533664</v>
      </c>
      <c r="J150" s="76">
        <f t="shared" si="32"/>
        <v>8599.9257809820192</v>
      </c>
      <c r="K150" s="75">
        <f t="shared" si="32"/>
        <v>9023.3658605844248</v>
      </c>
      <c r="L150" s="75">
        <f t="shared" si="32"/>
        <v>9476.7687452133105</v>
      </c>
      <c r="M150" s="75">
        <f t="shared" si="32"/>
        <v>12250.843786128895</v>
      </c>
      <c r="N150" s="76">
        <f t="shared" si="32"/>
        <v>8932.049446112931</v>
      </c>
      <c r="O150" s="75">
        <f t="shared" si="32"/>
        <v>10551.563622338765</v>
      </c>
      <c r="P150" s="75">
        <f t="shared" si="32"/>
        <v>9624.4445419891417</v>
      </c>
      <c r="Q150" s="75">
        <f t="shared" si="32"/>
        <v>9657.3333261890984</v>
      </c>
      <c r="R150" s="76">
        <f t="shared" si="32"/>
        <v>10148.784765740362</v>
      </c>
      <c r="S150" s="76">
        <f t="shared" si="32"/>
        <v>10722.940239038908</v>
      </c>
      <c r="T150" s="75">
        <f t="shared" si="32"/>
        <v>10254.369611699816</v>
      </c>
      <c r="U150" s="75">
        <f t="shared" si="32"/>
        <v>10429.675895507038</v>
      </c>
      <c r="V150" s="76">
        <f t="shared" si="32"/>
        <v>11214.135940145905</v>
      </c>
      <c r="W150" s="76">
        <f t="shared" si="32"/>
        <v>11158.698166016648</v>
      </c>
      <c r="X150" s="75">
        <f t="shared" si="32"/>
        <v>10895.118055904359</v>
      </c>
    </row>
    <row r="151" spans="2:24" ht="11.8" customHeight="1" x14ac:dyDescent="0.3">
      <c r="B151" s="72"/>
      <c r="C151" s="72" t="s">
        <v>168</v>
      </c>
      <c r="D151" s="72"/>
      <c r="E151" s="72"/>
      <c r="F151" s="74" t="s">
        <v>142</v>
      </c>
      <c r="G151" s="75">
        <f t="shared" ref="G151:X151" si="33">IFERROR(G144/G145,"-")</f>
        <v>2167.8081763242089</v>
      </c>
      <c r="H151" s="75">
        <f t="shared" si="33"/>
        <v>6456.1685925722431</v>
      </c>
      <c r="I151" s="75">
        <f t="shared" si="33"/>
        <v>8255.689925982555</v>
      </c>
      <c r="J151" s="76">
        <f t="shared" si="33"/>
        <v>7903.3039175360527</v>
      </c>
      <c r="K151" s="75">
        <f t="shared" si="33"/>
        <v>2464.6403534073143</v>
      </c>
      <c r="L151" s="75">
        <f t="shared" si="33"/>
        <v>2938.449728397185</v>
      </c>
      <c r="M151" s="75">
        <f t="shared" si="33"/>
        <v>5116.1639440730632</v>
      </c>
      <c r="N151" s="76">
        <f t="shared" si="33"/>
        <v>6880.4946457882806</v>
      </c>
      <c r="O151" s="75">
        <f t="shared" si="33"/>
        <v>2933.2850465718416</v>
      </c>
      <c r="P151" s="75">
        <f t="shared" si="33"/>
        <v>4267.4345532047619</v>
      </c>
      <c r="Q151" s="75">
        <f t="shared" si="33"/>
        <v>4620.7895736848359</v>
      </c>
      <c r="R151" s="76">
        <f t="shared" si="33"/>
        <v>5292.7628005271281</v>
      </c>
      <c r="S151" s="76">
        <f t="shared" si="33"/>
        <v>3785.7180222424631</v>
      </c>
      <c r="T151" s="75">
        <f t="shared" si="33"/>
        <v>5328.9730206953855</v>
      </c>
      <c r="U151" s="75">
        <f t="shared" si="33"/>
        <v>5243.0735959715048</v>
      </c>
      <c r="V151" s="76">
        <f t="shared" si="33"/>
        <v>7553.1934820872193</v>
      </c>
      <c r="W151" s="76">
        <f t="shared" si="33"/>
        <v>4080.5110552922924</v>
      </c>
      <c r="X151" s="75">
        <f t="shared" si="33"/>
        <v>5067.8132886943085</v>
      </c>
    </row>
    <row r="152" spans="2:24" ht="11.8" customHeight="1" x14ac:dyDescent="0.3">
      <c r="B152" s="72"/>
      <c r="C152" s="72" t="s">
        <v>169</v>
      </c>
      <c r="D152" s="72"/>
      <c r="E152" s="73"/>
      <c r="F152" s="74" t="s">
        <v>142</v>
      </c>
      <c r="G152" s="75">
        <f t="shared" ref="G152:X152" si="34">IFERROR(G135/G141,"-")</f>
        <v>18788.860550114801</v>
      </c>
      <c r="H152" s="75">
        <f t="shared" si="34"/>
        <v>14441.264583128745</v>
      </c>
      <c r="I152" s="75">
        <f t="shared" si="34"/>
        <v>17291.965923984273</v>
      </c>
      <c r="J152" s="76">
        <f t="shared" si="34"/>
        <v>20236.502002992424</v>
      </c>
      <c r="K152" s="75">
        <f t="shared" si="34"/>
        <v>22447.590361445782</v>
      </c>
      <c r="L152" s="75">
        <f t="shared" si="34"/>
        <v>23005.894674468556</v>
      </c>
      <c r="M152" s="75">
        <f t="shared" si="34"/>
        <v>20528.851824288224</v>
      </c>
      <c r="N152" s="76">
        <f t="shared" si="34"/>
        <v>18020.859624054097</v>
      </c>
      <c r="O152" s="75">
        <f t="shared" si="34"/>
        <v>19498.833657620755</v>
      </c>
      <c r="P152" s="75">
        <f t="shared" si="34"/>
        <v>19622.184213948953</v>
      </c>
      <c r="Q152" s="75">
        <f t="shared" si="34"/>
        <v>14777.483051268053</v>
      </c>
      <c r="R152" s="76">
        <f t="shared" si="34"/>
        <v>19719.981480853949</v>
      </c>
      <c r="S152" s="76">
        <f t="shared" si="34"/>
        <v>20163.132885001254</v>
      </c>
      <c r="T152" s="75">
        <f t="shared" si="34"/>
        <v>17113.024264588505</v>
      </c>
      <c r="U152" s="75">
        <f t="shared" si="34"/>
        <v>19654.311493111796</v>
      </c>
      <c r="V152" s="76">
        <f t="shared" si="34"/>
        <v>23901.808643206063</v>
      </c>
      <c r="W152" s="76">
        <f t="shared" si="34"/>
        <v>22467.787909200932</v>
      </c>
      <c r="X152" s="75">
        <f t="shared" si="34"/>
        <v>20628.188103297904</v>
      </c>
    </row>
    <row r="153" spans="2:24" ht="11.8" customHeight="1" x14ac:dyDescent="0.3">
      <c r="B153" s="72"/>
      <c r="C153" s="72" t="s">
        <v>170</v>
      </c>
      <c r="D153" s="72"/>
      <c r="E153" s="72"/>
      <c r="F153" s="74" t="s">
        <v>142</v>
      </c>
      <c r="G153" s="75">
        <f t="shared" ref="G153:X153" si="35">IFERROR(G146/G147,"-")</f>
        <v>1895.1275982712493</v>
      </c>
      <c r="H153" s="75">
        <f t="shared" si="35"/>
        <v>1640.7676442624149</v>
      </c>
      <c r="I153" s="75">
        <f t="shared" si="35"/>
        <v>1901.9032551222735</v>
      </c>
      <c r="J153" s="76">
        <f t="shared" si="35"/>
        <v>1947.6618939147413</v>
      </c>
      <c r="K153" s="75">
        <f t="shared" si="35"/>
        <v>168.26796657381615</v>
      </c>
      <c r="L153" s="75">
        <f t="shared" si="35"/>
        <v>107.21983788839239</v>
      </c>
      <c r="M153" s="75">
        <f t="shared" si="35"/>
        <v>191.29904933617439</v>
      </c>
      <c r="N153" s="76">
        <f t="shared" si="35"/>
        <v>143.96302890036199</v>
      </c>
      <c r="O153" s="75">
        <f t="shared" si="35"/>
        <v>2225.4046371435197</v>
      </c>
      <c r="P153" s="75">
        <f t="shared" si="35"/>
        <v>1214.6459701183892</v>
      </c>
      <c r="Q153" s="75">
        <f t="shared" si="35"/>
        <v>7313.7698883770372</v>
      </c>
      <c r="R153" s="76">
        <f t="shared" si="35"/>
        <v>151.96269791573485</v>
      </c>
      <c r="S153" s="76">
        <f t="shared" si="35"/>
        <v>3134.6397743300422</v>
      </c>
      <c r="T153" s="75">
        <f t="shared" si="35"/>
        <v>3876.281473403611</v>
      </c>
      <c r="U153" s="75">
        <f t="shared" si="35"/>
        <v>762.98152578937049</v>
      </c>
      <c r="V153" s="76">
        <f t="shared" si="35"/>
        <v>3599.6015447873037</v>
      </c>
      <c r="W153" s="76">
        <f t="shared" si="35"/>
        <v>2857.1660743899552</v>
      </c>
      <c r="X153" s="75">
        <f t="shared" si="35"/>
        <v>4277.9826202275426</v>
      </c>
    </row>
    <row r="154" spans="2:24" ht="11.8" customHeight="1" x14ac:dyDescent="0.3">
      <c r="E154" s="66"/>
      <c r="F154" s="83"/>
      <c r="G154" s="83"/>
      <c r="H154" s="83"/>
      <c r="I154" s="83"/>
      <c r="J154" s="83"/>
      <c r="K154" s="15"/>
      <c r="L154" s="15"/>
      <c r="M154" s="15"/>
      <c r="N154" s="15"/>
      <c r="O154" s="15"/>
      <c r="P154" s="15"/>
      <c r="Q154" s="15"/>
      <c r="R154" s="15"/>
      <c r="S154" s="15"/>
      <c r="T154" s="15"/>
      <c r="U154" s="15"/>
      <c r="V154" s="15"/>
      <c r="W154" s="15"/>
      <c r="X154" s="15"/>
    </row>
  </sheetData>
  <pageMargins left="0.7" right="0.7" top="0.78740157499999996" bottom="0.78740157499999996" header="0.3" footer="0.3"/>
  <pageSetup paperSize="9" orientation="portrait" r:id="rId1"/>
  <ignoredErrors>
    <ignoredError sqref="A1:X152"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6CFB-ADA8-4DF1-B530-A78B11BAAEE9}">
  <sheetPr codeName="List14">
    <tabColor theme="4" tint="0.39997558519241921"/>
    <outlinePr summaryBelow="0" summaryRight="0"/>
  </sheetPr>
  <dimension ref="B2:X458"/>
  <sheetViews>
    <sheetView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6" width="15.77734375" style="1" hidden="1" customWidth="1" outlineLevel="1"/>
    <col min="17" max="24" width="15.77734375" style="1" customWidth="1"/>
    <col min="25" max="16384" width="10.77734375" style="1"/>
  </cols>
  <sheetData>
    <row r="2" spans="2:24" ht="20.149999999999999" customHeight="1" x14ac:dyDescent="0.3">
      <c r="X2" s="2" t="s">
        <v>29</v>
      </c>
    </row>
    <row r="3" spans="2:24" ht="20.149999999999999" customHeight="1" x14ac:dyDescent="0.3">
      <c r="X3" s="2" t="s">
        <v>1</v>
      </c>
    </row>
    <row r="5" spans="2:24" ht="29.95" customHeight="1" x14ac:dyDescent="0.3">
      <c r="B5" s="85"/>
      <c r="C5" s="85" t="s">
        <v>171</v>
      </c>
      <c r="D5" s="85"/>
      <c r="E5" s="86"/>
      <c r="F5" s="87" t="s">
        <v>122</v>
      </c>
      <c r="G5" s="88" t="s">
        <v>123</v>
      </c>
      <c r="H5" s="88" t="s">
        <v>124</v>
      </c>
      <c r="I5" s="89" t="s">
        <v>125</v>
      </c>
      <c r="J5" s="89" t="s">
        <v>126</v>
      </c>
      <c r="K5" s="88" t="s">
        <v>127</v>
      </c>
      <c r="L5" s="88" t="s">
        <v>128</v>
      </c>
      <c r="M5" s="89" t="s">
        <v>129</v>
      </c>
      <c r="N5" s="89" t="s">
        <v>130</v>
      </c>
      <c r="O5" s="89" t="s">
        <v>131</v>
      </c>
      <c r="P5" s="88" t="s">
        <v>132</v>
      </c>
      <c r="Q5" s="89" t="s">
        <v>133</v>
      </c>
      <c r="R5" s="89" t="s">
        <v>134</v>
      </c>
      <c r="S5" s="89" t="s">
        <v>135</v>
      </c>
      <c r="T5" s="89" t="s">
        <v>136</v>
      </c>
      <c r="U5" s="89" t="s">
        <v>137</v>
      </c>
      <c r="V5" s="89" t="s">
        <v>138</v>
      </c>
      <c r="W5" s="89" t="s">
        <v>139</v>
      </c>
      <c r="X5" s="89" t="s">
        <v>140</v>
      </c>
    </row>
    <row r="6" spans="2:24" ht="11.8" customHeight="1" collapsed="1" x14ac:dyDescent="0.3">
      <c r="B6" s="90"/>
      <c r="C6" s="90" t="s">
        <v>141</v>
      </c>
      <c r="D6" s="90"/>
      <c r="E6" s="90"/>
      <c r="F6" s="91" t="s">
        <v>142</v>
      </c>
      <c r="G6" s="92">
        <f>G8+G9+G11</f>
        <v>27236049875</v>
      </c>
      <c r="H6" s="92">
        <f t="shared" ref="H6:J6" si="0">H8+H9+H11</f>
        <v>25481051323</v>
      </c>
      <c r="I6" s="93">
        <f t="shared" si="0"/>
        <v>25537236360</v>
      </c>
      <c r="J6" s="93">
        <f t="shared" si="0"/>
        <v>25454632196</v>
      </c>
      <c r="K6" s="92">
        <f>K8+K9+K11</f>
        <v>28096002853</v>
      </c>
      <c r="L6" s="92">
        <f t="shared" ref="L6:N6" si="1">L8+L9+L11</f>
        <v>27380167056</v>
      </c>
      <c r="M6" s="93">
        <f t="shared" si="1"/>
        <v>29492441724</v>
      </c>
      <c r="N6" s="93">
        <f t="shared" si="1"/>
        <v>27634815928</v>
      </c>
      <c r="O6" s="92">
        <f>O8+O9+O11</f>
        <v>33022858003</v>
      </c>
      <c r="P6" s="92">
        <f t="shared" ref="P6:R6" si="2">P8+P9+P11</f>
        <v>31992974210</v>
      </c>
      <c r="Q6" s="93">
        <f t="shared" si="2"/>
        <v>31699162165</v>
      </c>
      <c r="R6" s="93">
        <f t="shared" si="2"/>
        <v>30699871310</v>
      </c>
      <c r="S6" s="93">
        <f>S8+S9+S11</f>
        <v>35656814166</v>
      </c>
      <c r="T6" s="92">
        <f t="shared" ref="T6:V6" si="3">T8+T9+T11</f>
        <v>34792945581</v>
      </c>
      <c r="U6" s="92">
        <f t="shared" si="3"/>
        <v>34924186839</v>
      </c>
      <c r="V6" s="93">
        <f t="shared" si="3"/>
        <v>33968000719</v>
      </c>
      <c r="W6" s="93">
        <f>W8+W9+W11</f>
        <v>39329659751</v>
      </c>
      <c r="X6" s="92">
        <f t="shared" ref="X6" si="4">X8+X9+X11</f>
        <v>37913720996</v>
      </c>
    </row>
    <row r="7" spans="2:24" ht="11.8" hidden="1" customHeight="1" outlineLevel="2" x14ac:dyDescent="0.3">
      <c r="B7" s="90"/>
      <c r="C7" s="90"/>
      <c r="D7" s="94" t="s">
        <v>143</v>
      </c>
      <c r="E7" s="90" t="s">
        <v>144</v>
      </c>
      <c r="F7" s="91" t="s">
        <v>142</v>
      </c>
      <c r="G7" s="92">
        <f>G10+G12</f>
        <v>18500703734</v>
      </c>
      <c r="H7" s="92">
        <f t="shared" ref="H7:J7" si="5">H10+H12</f>
        <v>19680789893</v>
      </c>
      <c r="I7" s="93">
        <f t="shared" si="5"/>
        <v>17063651576</v>
      </c>
      <c r="J7" s="93">
        <f t="shared" si="5"/>
        <v>17748618486</v>
      </c>
      <c r="K7" s="92">
        <f>K10+K12</f>
        <v>18836592005</v>
      </c>
      <c r="L7" s="92">
        <f t="shared" ref="L7:N7" si="6">L10+L12</f>
        <v>19327526175</v>
      </c>
      <c r="M7" s="93">
        <f t="shared" si="6"/>
        <v>21319206872</v>
      </c>
      <c r="N7" s="93">
        <f t="shared" si="6"/>
        <v>19488278624</v>
      </c>
      <c r="O7" s="92">
        <f>O10+O12</f>
        <v>21989797505</v>
      </c>
      <c r="P7" s="92">
        <f t="shared" ref="P7:R7" si="7">P10+P12</f>
        <v>22563714941</v>
      </c>
      <c r="Q7" s="93">
        <f t="shared" si="7"/>
        <v>22353267438</v>
      </c>
      <c r="R7" s="93">
        <f t="shared" si="7"/>
        <v>21569455758</v>
      </c>
      <c r="S7" s="93">
        <f>S10+S12</f>
        <v>24292107216</v>
      </c>
      <c r="T7" s="92">
        <f t="shared" ref="T7:V7" si="8">T10+T12</f>
        <v>24703943150</v>
      </c>
      <c r="U7" s="92">
        <f t="shared" si="8"/>
        <v>24755248631</v>
      </c>
      <c r="V7" s="93">
        <f t="shared" si="8"/>
        <v>23732965312</v>
      </c>
      <c r="W7" s="93">
        <f>W10+W12</f>
        <v>26819301995</v>
      </c>
      <c r="X7" s="92">
        <f t="shared" ref="X7" si="9">X10+X12</f>
        <v>26916876678</v>
      </c>
    </row>
    <row r="8" spans="2:24" ht="11.8" hidden="1" customHeight="1" outlineLevel="1" x14ac:dyDescent="0.3">
      <c r="B8" s="90"/>
      <c r="C8" s="94" t="s">
        <v>143</v>
      </c>
      <c r="D8" s="90" t="s">
        <v>145</v>
      </c>
      <c r="E8" s="90"/>
      <c r="F8" s="91" t="s">
        <v>142</v>
      </c>
      <c r="G8" s="92">
        <f t="shared" ref="G8:X8" si="10">G54+G88+G122+G156+G190+G224+G258+G292+G326+G360+G394</f>
        <v>26434460037</v>
      </c>
      <c r="H8" s="92">
        <f t="shared" si="10"/>
        <v>24773657794</v>
      </c>
      <c r="I8" s="93">
        <f t="shared" si="10"/>
        <v>24684312950</v>
      </c>
      <c r="J8" s="93">
        <f t="shared" si="10"/>
        <v>24632969577</v>
      </c>
      <c r="K8" s="92">
        <f t="shared" si="10"/>
        <v>27274922372</v>
      </c>
      <c r="L8" s="92">
        <f t="shared" si="10"/>
        <v>26838338403</v>
      </c>
      <c r="M8" s="93">
        <f t="shared" si="10"/>
        <v>28474309193</v>
      </c>
      <c r="N8" s="93">
        <f t="shared" si="10"/>
        <v>26773925356</v>
      </c>
      <c r="O8" s="92">
        <f t="shared" si="10"/>
        <v>31777858485</v>
      </c>
      <c r="P8" s="92">
        <f t="shared" si="10"/>
        <v>31089117395</v>
      </c>
      <c r="Q8" s="93">
        <f t="shared" si="10"/>
        <v>30829978376</v>
      </c>
      <c r="R8" s="93">
        <f t="shared" si="10"/>
        <v>29759107744</v>
      </c>
      <c r="S8" s="93">
        <f t="shared" si="10"/>
        <v>34633472093</v>
      </c>
      <c r="T8" s="92">
        <f t="shared" si="10"/>
        <v>33943954662</v>
      </c>
      <c r="U8" s="92">
        <f t="shared" si="10"/>
        <v>33873908726</v>
      </c>
      <c r="V8" s="93">
        <f t="shared" si="10"/>
        <v>33132163014</v>
      </c>
      <c r="W8" s="93">
        <f t="shared" si="10"/>
        <v>38111801857</v>
      </c>
      <c r="X8" s="92">
        <f t="shared" si="10"/>
        <v>36916893925</v>
      </c>
    </row>
    <row r="9" spans="2:24" ht="11.8" hidden="1" customHeight="1" outlineLevel="1" x14ac:dyDescent="0.3">
      <c r="B9" s="90"/>
      <c r="C9" s="94" t="s">
        <v>143</v>
      </c>
      <c r="D9" s="90" t="s">
        <v>172</v>
      </c>
      <c r="E9" s="90"/>
      <c r="F9" s="91" t="s">
        <v>142</v>
      </c>
      <c r="G9" s="92">
        <f t="shared" ref="G9:X9" si="11">G55+G89+G123+G157+G191+G225+G259+G293+G327+G361+G395</f>
        <v>768661978</v>
      </c>
      <c r="H9" s="92">
        <f t="shared" si="11"/>
        <v>672343667</v>
      </c>
      <c r="I9" s="93">
        <f t="shared" si="11"/>
        <v>817350125</v>
      </c>
      <c r="J9" s="93">
        <f t="shared" si="11"/>
        <v>764503152</v>
      </c>
      <c r="K9" s="92">
        <f t="shared" si="11"/>
        <v>788125140</v>
      </c>
      <c r="L9" s="92">
        <f t="shared" si="11"/>
        <v>504433191</v>
      </c>
      <c r="M9" s="93">
        <f t="shared" si="11"/>
        <v>980969612</v>
      </c>
      <c r="N9" s="93">
        <f t="shared" si="11"/>
        <v>787241224</v>
      </c>
      <c r="O9" s="92">
        <f t="shared" si="11"/>
        <v>1208340395</v>
      </c>
      <c r="P9" s="92">
        <f t="shared" si="11"/>
        <v>868110432</v>
      </c>
      <c r="Q9" s="93">
        <f t="shared" si="11"/>
        <v>832934538</v>
      </c>
      <c r="R9" s="93">
        <f t="shared" si="11"/>
        <v>876960293</v>
      </c>
      <c r="S9" s="93">
        <f t="shared" si="11"/>
        <v>980100245</v>
      </c>
      <c r="T9" s="92">
        <f t="shared" si="11"/>
        <v>809158593</v>
      </c>
      <c r="U9" s="92">
        <f t="shared" si="11"/>
        <v>886085352</v>
      </c>
      <c r="V9" s="93">
        <f t="shared" si="11"/>
        <v>883583798</v>
      </c>
      <c r="W9" s="93">
        <f t="shared" si="11"/>
        <v>1166970332</v>
      </c>
      <c r="X9" s="92">
        <f t="shared" si="11"/>
        <v>945933873</v>
      </c>
    </row>
    <row r="10" spans="2:24" ht="11.8" hidden="1" customHeight="1" outlineLevel="2" x14ac:dyDescent="0.3">
      <c r="B10" s="90"/>
      <c r="C10" s="94"/>
      <c r="D10" s="94" t="s">
        <v>143</v>
      </c>
      <c r="E10" s="90" t="s">
        <v>144</v>
      </c>
      <c r="F10" s="91" t="s">
        <v>142</v>
      </c>
      <c r="G10" s="92">
        <f t="shared" ref="G10:X10" si="12">G56+G90+G124+G158+G192+G226+G260+G294+G328+G362+G396</f>
        <v>18500907992</v>
      </c>
      <c r="H10" s="92">
        <f t="shared" si="12"/>
        <v>19680789893</v>
      </c>
      <c r="I10" s="93">
        <f t="shared" si="12"/>
        <v>17063651576</v>
      </c>
      <c r="J10" s="93">
        <f t="shared" si="12"/>
        <v>17748618486</v>
      </c>
      <c r="K10" s="92">
        <f t="shared" si="12"/>
        <v>18836592005</v>
      </c>
      <c r="L10" s="92">
        <f t="shared" si="12"/>
        <v>19327526175</v>
      </c>
      <c r="M10" s="93">
        <f t="shared" si="12"/>
        <v>21319206872</v>
      </c>
      <c r="N10" s="93">
        <f t="shared" si="12"/>
        <v>19488278624</v>
      </c>
      <c r="O10" s="92">
        <f t="shared" si="12"/>
        <v>21989797505</v>
      </c>
      <c r="P10" s="92">
        <f t="shared" si="12"/>
        <v>22564101492</v>
      </c>
      <c r="Q10" s="93">
        <f t="shared" si="12"/>
        <v>22353267438</v>
      </c>
      <c r="R10" s="93">
        <f t="shared" si="12"/>
        <v>21569455758</v>
      </c>
      <c r="S10" s="93">
        <f t="shared" si="12"/>
        <v>24292107216</v>
      </c>
      <c r="T10" s="92">
        <f t="shared" si="12"/>
        <v>24703943150</v>
      </c>
      <c r="U10" s="92">
        <f t="shared" si="12"/>
        <v>24631615174</v>
      </c>
      <c r="V10" s="93">
        <f t="shared" si="12"/>
        <v>23856598769</v>
      </c>
      <c r="W10" s="93">
        <f t="shared" si="12"/>
        <v>26819301995</v>
      </c>
      <c r="X10" s="92">
        <f t="shared" si="12"/>
        <v>26916876678</v>
      </c>
    </row>
    <row r="11" spans="2:24" ht="11.8" hidden="1" customHeight="1" outlineLevel="1" x14ac:dyDescent="0.3">
      <c r="B11" s="90"/>
      <c r="C11" s="94" t="s">
        <v>143</v>
      </c>
      <c r="D11" s="90" t="s">
        <v>173</v>
      </c>
      <c r="E11" s="90"/>
      <c r="F11" s="91" t="s">
        <v>142</v>
      </c>
      <c r="G11" s="92">
        <f>NŽP!G11</f>
        <v>32927860</v>
      </c>
      <c r="H11" s="92">
        <f>NŽP!H11-NŽP!G11</f>
        <v>35049862</v>
      </c>
      <c r="I11" s="93">
        <f>NŽP!I11-NŽP!H11</f>
        <v>35573285</v>
      </c>
      <c r="J11" s="93">
        <f>NŽP!J11-NŽP!I11</f>
        <v>57159467</v>
      </c>
      <c r="K11" s="92">
        <f>NŽP!K11</f>
        <v>32955341</v>
      </c>
      <c r="L11" s="92">
        <f>NŽP!L11-NŽP!K11</f>
        <v>37395462</v>
      </c>
      <c r="M11" s="93">
        <f>NŽP!M11-NŽP!L11</f>
        <v>37162919</v>
      </c>
      <c r="N11" s="93">
        <f>NŽP!N11-NŽP!M11</f>
        <v>73649348</v>
      </c>
      <c r="O11" s="92">
        <f>NŽP!O11</f>
        <v>36659123</v>
      </c>
      <c r="P11" s="92">
        <f>NŽP!P11-NŽP!O11</f>
        <v>35746383</v>
      </c>
      <c r="Q11" s="93">
        <f>NŽP!Q11-NŽP!P11</f>
        <v>36249251</v>
      </c>
      <c r="R11" s="93">
        <f>NŽP!R11-NŽP!Q11</f>
        <v>63803273</v>
      </c>
      <c r="S11" s="93">
        <f>NŽP!S11</f>
        <v>43241828</v>
      </c>
      <c r="T11" s="92">
        <f>NŽP!T11-NŽP!S11</f>
        <v>39832326</v>
      </c>
      <c r="U11" s="92">
        <f>NŽP!U11-NŽP!T11</f>
        <v>164192761</v>
      </c>
      <c r="V11" s="93">
        <f>NŽP!V11-NŽP!U11</f>
        <v>-47746093</v>
      </c>
      <c r="W11" s="93">
        <f>NŽP!W11</f>
        <v>50887562</v>
      </c>
      <c r="X11" s="92">
        <f>NŽP!X11-NŽP!W11</f>
        <v>50893198</v>
      </c>
    </row>
    <row r="12" spans="2:24" ht="11.8" hidden="1" customHeight="1" outlineLevel="2" x14ac:dyDescent="0.3">
      <c r="B12" s="90"/>
      <c r="C12" s="94"/>
      <c r="D12" s="94" t="s">
        <v>143</v>
      </c>
      <c r="E12" s="90" t="s">
        <v>144</v>
      </c>
      <c r="F12" s="91" t="s">
        <v>142</v>
      </c>
      <c r="G12" s="92">
        <f>NŽP!G12</f>
        <v>-204258</v>
      </c>
      <c r="H12" s="92">
        <f>NŽP!H12-NŽP!G12</f>
        <v>0</v>
      </c>
      <c r="I12" s="93">
        <f>NŽP!I12-NŽP!H12</f>
        <v>0</v>
      </c>
      <c r="J12" s="93">
        <f>NŽP!J12-NŽP!I12</f>
        <v>0</v>
      </c>
      <c r="K12" s="92">
        <f>NŽP!K12</f>
        <v>0</v>
      </c>
      <c r="L12" s="92">
        <f>NŽP!L12-NŽP!K12</f>
        <v>0</v>
      </c>
      <c r="M12" s="93">
        <f>NŽP!M12-NŽP!L12</f>
        <v>0</v>
      </c>
      <c r="N12" s="93">
        <f>NŽP!N12-NŽP!M12</f>
        <v>0</v>
      </c>
      <c r="O12" s="92">
        <f>NŽP!O12</f>
        <v>0</v>
      </c>
      <c r="P12" s="92">
        <f>NŽP!P12-NŽP!O12</f>
        <v>-386551</v>
      </c>
      <c r="Q12" s="93">
        <f>NŽP!Q12-NŽP!P12</f>
        <v>0</v>
      </c>
      <c r="R12" s="93">
        <f>NŽP!R12-NŽP!Q12</f>
        <v>0</v>
      </c>
      <c r="S12" s="93">
        <f>NŽP!S12</f>
        <v>0</v>
      </c>
      <c r="T12" s="92">
        <f>NŽP!T12-NŽP!S12</f>
        <v>0</v>
      </c>
      <c r="U12" s="92">
        <f>NŽP!U12-NŽP!T12</f>
        <v>123633457</v>
      </c>
      <c r="V12" s="93">
        <f>NŽP!V12-NŽP!U12</f>
        <v>-123633457</v>
      </c>
      <c r="W12" s="93">
        <f>NŽP!W12</f>
        <v>0</v>
      </c>
      <c r="X12" s="92">
        <f>NŽP!X12-NŽP!W12</f>
        <v>0</v>
      </c>
    </row>
    <row r="13" spans="2:24" ht="11.8" customHeight="1" collapsed="1" x14ac:dyDescent="0.3">
      <c r="B13" s="90"/>
      <c r="C13" s="90" t="s">
        <v>147</v>
      </c>
      <c r="D13" s="90"/>
      <c r="E13" s="90"/>
      <c r="F13" s="91" t="s">
        <v>142</v>
      </c>
      <c r="G13" s="92">
        <f>G15+G16+G18</f>
        <v>25020989049</v>
      </c>
      <c r="H13" s="92">
        <f t="shared" ref="H13:J13" si="13">H15+H16+H18</f>
        <v>25022867945</v>
      </c>
      <c r="I13" s="93">
        <f t="shared" si="13"/>
        <v>25866056401</v>
      </c>
      <c r="J13" s="93">
        <f t="shared" si="13"/>
        <v>26007111759</v>
      </c>
      <c r="K13" s="92">
        <f>K15+K16+K18</f>
        <v>25795806895</v>
      </c>
      <c r="L13" s="92">
        <f t="shared" ref="L13:N13" si="14">L15+L16+L18</f>
        <v>26453223246</v>
      </c>
      <c r="M13" s="93">
        <f t="shared" si="14"/>
        <v>29936369373</v>
      </c>
      <c r="N13" s="93">
        <f t="shared" si="14"/>
        <v>28526017615</v>
      </c>
      <c r="O13" s="92">
        <f>O15+O16+O18</f>
        <v>29573497364</v>
      </c>
      <c r="P13" s="92">
        <f t="shared" ref="P13:R13" si="15">P15+P16+P18</f>
        <v>30894378490</v>
      </c>
      <c r="Q13" s="93">
        <f t="shared" si="15"/>
        <v>32422999165</v>
      </c>
      <c r="R13" s="93">
        <f t="shared" si="15"/>
        <v>31857844334</v>
      </c>
      <c r="S13" s="93">
        <f>S15+S16+S18</f>
        <v>31883268882</v>
      </c>
      <c r="T13" s="92">
        <f t="shared" ref="T13:V13" si="16">T15+T16+T18</f>
        <v>33260525846</v>
      </c>
      <c r="U13" s="92">
        <f t="shared" si="16"/>
        <v>35233601787</v>
      </c>
      <c r="V13" s="93">
        <f t="shared" si="16"/>
        <v>34727502885</v>
      </c>
      <c r="W13" s="93">
        <f>W15+W16+W18</f>
        <v>35164436380</v>
      </c>
      <c r="X13" s="92">
        <f t="shared" ref="X13" si="17">X15+X16+X18</f>
        <v>36351269571</v>
      </c>
    </row>
    <row r="14" spans="2:24" ht="11.8" hidden="1" customHeight="1" outlineLevel="2" x14ac:dyDescent="0.3">
      <c r="B14" s="90"/>
      <c r="C14" s="90"/>
      <c r="D14" s="94" t="s">
        <v>143</v>
      </c>
      <c r="E14" s="90" t="s">
        <v>144</v>
      </c>
      <c r="F14" s="91" t="s">
        <v>142</v>
      </c>
      <c r="G14" s="92">
        <f>G17+G19</f>
        <v>17452125843</v>
      </c>
      <c r="H14" s="92">
        <f t="shared" ref="H14:J14" si="18">H17+H19</f>
        <v>17607419110</v>
      </c>
      <c r="I14" s="93">
        <f t="shared" si="18"/>
        <v>18153370870</v>
      </c>
      <c r="J14" s="93">
        <f t="shared" si="18"/>
        <v>18071064908</v>
      </c>
      <c r="K14" s="92">
        <f>K17+K19</f>
        <v>18166175828</v>
      </c>
      <c r="L14" s="92">
        <f t="shared" ref="L14:N14" si="19">L17+L19</f>
        <v>18358781065</v>
      </c>
      <c r="M14" s="93">
        <f t="shared" si="19"/>
        <v>20691289831</v>
      </c>
      <c r="N14" s="93">
        <f t="shared" si="19"/>
        <v>19857072534</v>
      </c>
      <c r="O14" s="92">
        <f>O17+O19</f>
        <v>20458829904</v>
      </c>
      <c r="P14" s="92">
        <f t="shared" ref="P14:R14" si="20">P17+P19</f>
        <v>21503322302</v>
      </c>
      <c r="Q14" s="93">
        <f t="shared" si="20"/>
        <v>22523599542</v>
      </c>
      <c r="R14" s="93">
        <f t="shared" si="20"/>
        <v>22067465768</v>
      </c>
      <c r="S14" s="93">
        <f>S17+S19</f>
        <v>22101115502</v>
      </c>
      <c r="T14" s="92">
        <f t="shared" ref="T14:V14" si="21">T17+T19</f>
        <v>23182029924</v>
      </c>
      <c r="U14" s="92">
        <f t="shared" si="21"/>
        <v>24616358129</v>
      </c>
      <c r="V14" s="93">
        <f t="shared" si="21"/>
        <v>23911768297</v>
      </c>
      <c r="W14" s="93">
        <f>W17+W19</f>
        <v>24346999199</v>
      </c>
      <c r="X14" s="92">
        <f t="shared" ref="X14" si="22">X17+X19</f>
        <v>25235132197</v>
      </c>
    </row>
    <row r="15" spans="2:24" ht="11.8" hidden="1" customHeight="1" outlineLevel="1" x14ac:dyDescent="0.3">
      <c r="B15" s="90"/>
      <c r="C15" s="94" t="s">
        <v>143</v>
      </c>
      <c r="D15" s="90" t="s">
        <v>145</v>
      </c>
      <c r="E15" s="90"/>
      <c r="F15" s="91" t="s">
        <v>142</v>
      </c>
      <c r="G15" s="92">
        <f t="shared" ref="G15:X15" si="23">G58+G92+G126+G160+G194+G228+G262+G296+G330+G364+G398</f>
        <v>24244005785</v>
      </c>
      <c r="H15" s="92">
        <f t="shared" si="23"/>
        <v>24238130203</v>
      </c>
      <c r="I15" s="93">
        <f t="shared" si="23"/>
        <v>24988657759</v>
      </c>
      <c r="J15" s="93">
        <f t="shared" si="23"/>
        <v>25166017263</v>
      </c>
      <c r="K15" s="92">
        <f t="shared" si="23"/>
        <v>25049479376</v>
      </c>
      <c r="L15" s="92">
        <f t="shared" si="23"/>
        <v>25875002096</v>
      </c>
      <c r="M15" s="93">
        <f t="shared" si="23"/>
        <v>28883889983</v>
      </c>
      <c r="N15" s="93">
        <f t="shared" si="23"/>
        <v>27631893715</v>
      </c>
      <c r="O15" s="92">
        <f t="shared" si="23"/>
        <v>28677960761</v>
      </c>
      <c r="P15" s="92">
        <f t="shared" si="23"/>
        <v>29912145788</v>
      </c>
      <c r="Q15" s="93">
        <f t="shared" si="23"/>
        <v>31456495136</v>
      </c>
      <c r="R15" s="93">
        <f t="shared" si="23"/>
        <v>30794849100</v>
      </c>
      <c r="S15" s="93">
        <f t="shared" si="23"/>
        <v>31079036441</v>
      </c>
      <c r="T15" s="92">
        <f t="shared" si="23"/>
        <v>32407317650</v>
      </c>
      <c r="U15" s="92">
        <f t="shared" si="23"/>
        <v>34125207198</v>
      </c>
      <c r="V15" s="93">
        <f t="shared" si="23"/>
        <v>33792026077</v>
      </c>
      <c r="W15" s="93">
        <f t="shared" si="23"/>
        <v>34195462685</v>
      </c>
      <c r="X15" s="92">
        <f t="shared" si="23"/>
        <v>35305299594</v>
      </c>
    </row>
    <row r="16" spans="2:24" ht="11.8" hidden="1" customHeight="1" outlineLevel="1" x14ac:dyDescent="0.3">
      <c r="B16" s="90"/>
      <c r="C16" s="94" t="s">
        <v>143</v>
      </c>
      <c r="D16" s="90" t="s">
        <v>172</v>
      </c>
      <c r="E16" s="90"/>
      <c r="F16" s="91" t="s">
        <v>142</v>
      </c>
      <c r="G16" s="92">
        <f t="shared" ref="G16:X16" si="24">G59+G93+G127+G161+G195+G229+G263+G297+G331+G365+G399</f>
        <v>744055404</v>
      </c>
      <c r="H16" s="92">
        <f t="shared" si="24"/>
        <v>749687880</v>
      </c>
      <c r="I16" s="93">
        <f t="shared" si="24"/>
        <v>841825357</v>
      </c>
      <c r="J16" s="93">
        <f t="shared" si="24"/>
        <v>783935029</v>
      </c>
      <c r="K16" s="92">
        <f t="shared" si="24"/>
        <v>713372178</v>
      </c>
      <c r="L16" s="92">
        <f t="shared" si="24"/>
        <v>540825688</v>
      </c>
      <c r="M16" s="93">
        <f t="shared" si="24"/>
        <v>1015316471</v>
      </c>
      <c r="N16" s="93">
        <f t="shared" si="24"/>
        <v>820474552</v>
      </c>
      <c r="O16" s="92">
        <f t="shared" si="24"/>
        <v>858877480</v>
      </c>
      <c r="P16" s="92">
        <f t="shared" si="24"/>
        <v>946486319</v>
      </c>
      <c r="Q16" s="93">
        <f t="shared" si="24"/>
        <v>930254778</v>
      </c>
      <c r="R16" s="93">
        <f t="shared" si="24"/>
        <v>999191961</v>
      </c>
      <c r="S16" s="93">
        <f t="shared" si="24"/>
        <v>761304603</v>
      </c>
      <c r="T16" s="92">
        <f t="shared" si="24"/>
        <v>813126025</v>
      </c>
      <c r="U16" s="92">
        <f t="shared" si="24"/>
        <v>943637372</v>
      </c>
      <c r="V16" s="93">
        <f t="shared" si="24"/>
        <v>983473056</v>
      </c>
      <c r="W16" s="93">
        <f t="shared" si="24"/>
        <v>917542368</v>
      </c>
      <c r="X16" s="92">
        <f t="shared" si="24"/>
        <v>995600346</v>
      </c>
    </row>
    <row r="17" spans="2:24" ht="11.8" hidden="1" customHeight="1" outlineLevel="2" x14ac:dyDescent="0.3">
      <c r="B17" s="90"/>
      <c r="C17" s="94"/>
      <c r="D17" s="94" t="s">
        <v>143</v>
      </c>
      <c r="E17" s="90" t="s">
        <v>144</v>
      </c>
      <c r="F17" s="91" t="s">
        <v>142</v>
      </c>
      <c r="G17" s="92">
        <f t="shared" ref="G17:X17" si="25">G60+G94+G128+G162+G196+G230+G264+G298+G332+G366+G400</f>
        <v>17452330101</v>
      </c>
      <c r="H17" s="92">
        <f t="shared" si="25"/>
        <v>17607419110</v>
      </c>
      <c r="I17" s="93">
        <f t="shared" si="25"/>
        <v>18153370870</v>
      </c>
      <c r="J17" s="93">
        <f t="shared" si="25"/>
        <v>18071064908</v>
      </c>
      <c r="K17" s="92">
        <f t="shared" si="25"/>
        <v>18166175828</v>
      </c>
      <c r="L17" s="92">
        <f t="shared" si="25"/>
        <v>18358781065</v>
      </c>
      <c r="M17" s="93">
        <f t="shared" si="25"/>
        <v>20691289831</v>
      </c>
      <c r="N17" s="93">
        <f t="shared" si="25"/>
        <v>19857072534</v>
      </c>
      <c r="O17" s="92">
        <f t="shared" si="25"/>
        <v>20458829904</v>
      </c>
      <c r="P17" s="92">
        <f t="shared" si="25"/>
        <v>21503708853</v>
      </c>
      <c r="Q17" s="93">
        <f t="shared" si="25"/>
        <v>22523599542</v>
      </c>
      <c r="R17" s="93">
        <f t="shared" si="25"/>
        <v>22067465768</v>
      </c>
      <c r="S17" s="93">
        <f t="shared" si="25"/>
        <v>22101115502</v>
      </c>
      <c r="T17" s="92">
        <f t="shared" si="25"/>
        <v>23182029924</v>
      </c>
      <c r="U17" s="92">
        <f t="shared" si="25"/>
        <v>24492474516</v>
      </c>
      <c r="V17" s="93">
        <f t="shared" si="25"/>
        <v>24035651910</v>
      </c>
      <c r="W17" s="93">
        <f t="shared" si="25"/>
        <v>24346999199</v>
      </c>
      <c r="X17" s="92">
        <f t="shared" si="25"/>
        <v>25235132197</v>
      </c>
    </row>
    <row r="18" spans="2:24" ht="11.8" hidden="1" customHeight="1" outlineLevel="1" x14ac:dyDescent="0.3">
      <c r="B18" s="90"/>
      <c r="C18" s="94" t="s">
        <v>143</v>
      </c>
      <c r="D18" s="90" t="s">
        <v>173</v>
      </c>
      <c r="E18" s="90"/>
      <c r="F18" s="91" t="s">
        <v>142</v>
      </c>
      <c r="G18" s="92">
        <f>NŽP!G18</f>
        <v>32927860</v>
      </c>
      <c r="H18" s="92">
        <f>NŽP!H18-NŽP!G18</f>
        <v>35049862</v>
      </c>
      <c r="I18" s="93">
        <f>NŽP!I18-NŽP!H18</f>
        <v>35573285</v>
      </c>
      <c r="J18" s="93">
        <f>NŽP!J18-NŽP!I18</f>
        <v>57159467</v>
      </c>
      <c r="K18" s="92">
        <f>NŽP!K18</f>
        <v>32955341</v>
      </c>
      <c r="L18" s="92">
        <f>NŽP!L18-NŽP!K18</f>
        <v>37395462</v>
      </c>
      <c r="M18" s="93">
        <f>NŽP!M18-NŽP!L18</f>
        <v>37162919</v>
      </c>
      <c r="N18" s="93">
        <f>NŽP!N18-NŽP!M18</f>
        <v>73649348</v>
      </c>
      <c r="O18" s="92">
        <f>NŽP!O18</f>
        <v>36659123</v>
      </c>
      <c r="P18" s="92">
        <f>NŽP!P18-NŽP!O18</f>
        <v>35746383</v>
      </c>
      <c r="Q18" s="93">
        <f>NŽP!Q18-NŽP!P18</f>
        <v>36249251</v>
      </c>
      <c r="R18" s="93">
        <f>NŽP!R18-NŽP!Q18</f>
        <v>63803273</v>
      </c>
      <c r="S18" s="93">
        <f>NŽP!S18</f>
        <v>42927838</v>
      </c>
      <c r="T18" s="92">
        <f>NŽP!T18-NŽP!S18</f>
        <v>40082171</v>
      </c>
      <c r="U18" s="92">
        <f>NŽP!U18-NŽP!T18</f>
        <v>164757217</v>
      </c>
      <c r="V18" s="93">
        <f>NŽP!V18-NŽP!U18</f>
        <v>-47996248</v>
      </c>
      <c r="W18" s="93">
        <f>NŽP!W18</f>
        <v>51431327</v>
      </c>
      <c r="X18" s="92">
        <f>NŽP!X18-NŽP!W18</f>
        <v>50369631</v>
      </c>
    </row>
    <row r="19" spans="2:24" ht="11.8" hidden="1" customHeight="1" outlineLevel="2" x14ac:dyDescent="0.3">
      <c r="B19" s="90"/>
      <c r="C19" s="94"/>
      <c r="D19" s="94" t="s">
        <v>143</v>
      </c>
      <c r="E19" s="90" t="s">
        <v>144</v>
      </c>
      <c r="F19" s="91" t="s">
        <v>142</v>
      </c>
      <c r="G19" s="92">
        <f>NŽP!G19</f>
        <v>-204258</v>
      </c>
      <c r="H19" s="92">
        <f>NŽP!H19-NŽP!G19</f>
        <v>0</v>
      </c>
      <c r="I19" s="93">
        <f>NŽP!I19-NŽP!H19</f>
        <v>0</v>
      </c>
      <c r="J19" s="93">
        <f>NŽP!J19-NŽP!I19</f>
        <v>0</v>
      </c>
      <c r="K19" s="92">
        <f>NŽP!K19</f>
        <v>0</v>
      </c>
      <c r="L19" s="92">
        <f>NŽP!L19-NŽP!K19</f>
        <v>0</v>
      </c>
      <c r="M19" s="93">
        <f>NŽP!M19-NŽP!L19</f>
        <v>0</v>
      </c>
      <c r="N19" s="93">
        <f>NŽP!N19-NŽP!M19</f>
        <v>0</v>
      </c>
      <c r="O19" s="92">
        <f>NŽP!O19</f>
        <v>0</v>
      </c>
      <c r="P19" s="92">
        <f>NŽP!P19-NŽP!O19</f>
        <v>-386551</v>
      </c>
      <c r="Q19" s="93">
        <f>NŽP!Q19-NŽP!P19</f>
        <v>0</v>
      </c>
      <c r="R19" s="93">
        <f>NŽP!R19-NŽP!Q19</f>
        <v>0</v>
      </c>
      <c r="S19" s="93">
        <f>NŽP!S19</f>
        <v>0</v>
      </c>
      <c r="T19" s="92">
        <f>NŽP!T19-NŽP!S19</f>
        <v>0</v>
      </c>
      <c r="U19" s="92">
        <f>NŽP!U19-NŽP!T19</f>
        <v>123883613</v>
      </c>
      <c r="V19" s="93">
        <f>NŽP!V19-NŽP!U19</f>
        <v>-123883613</v>
      </c>
      <c r="W19" s="93">
        <f>NŽP!W19</f>
        <v>0</v>
      </c>
      <c r="X19" s="92">
        <f>NŽP!X19-NŽP!W19</f>
        <v>0</v>
      </c>
    </row>
    <row r="20" spans="2:24" ht="11.8" customHeight="1" collapsed="1" x14ac:dyDescent="0.3">
      <c r="B20" s="90"/>
      <c r="C20" s="90" t="s">
        <v>148</v>
      </c>
      <c r="D20" s="90"/>
      <c r="E20" s="90"/>
      <c r="F20" s="91" t="s">
        <v>142</v>
      </c>
      <c r="G20" s="92">
        <f>G22+G23+G25</f>
        <v>12164994377</v>
      </c>
      <c r="H20" s="92">
        <f t="shared" ref="H20:J20" si="26">H22+H23+H25</f>
        <v>11358680033</v>
      </c>
      <c r="I20" s="93">
        <f t="shared" si="26"/>
        <v>12839539416</v>
      </c>
      <c r="J20" s="93">
        <f t="shared" si="26"/>
        <v>11655454202</v>
      </c>
      <c r="K20" s="92">
        <f>K22+K23+K25</f>
        <v>10613331492</v>
      </c>
      <c r="L20" s="92">
        <f t="shared" ref="L20:N20" si="27">L22+L23+L25</f>
        <v>16237964974</v>
      </c>
      <c r="M20" s="93">
        <f t="shared" si="27"/>
        <v>15762296336</v>
      </c>
      <c r="N20" s="93">
        <f t="shared" si="27"/>
        <v>14306078784</v>
      </c>
      <c r="O20" s="92">
        <f>O22+O23+O25</f>
        <v>13916667069</v>
      </c>
      <c r="P20" s="92">
        <f t="shared" ref="P20:R20" si="28">P22+P23+P25</f>
        <v>15351500976</v>
      </c>
      <c r="Q20" s="93">
        <f t="shared" si="28"/>
        <v>15523197510</v>
      </c>
      <c r="R20" s="93">
        <f t="shared" si="28"/>
        <v>14033374526</v>
      </c>
      <c r="S20" s="93">
        <f>S22+S23+S25</f>
        <v>14484467982</v>
      </c>
      <c r="T20" s="92">
        <f t="shared" ref="T20:V20" si="29">T22+T23+T25</f>
        <v>16023778580</v>
      </c>
      <c r="U20" s="92">
        <f t="shared" si="29"/>
        <v>18786366346</v>
      </c>
      <c r="V20" s="93">
        <f t="shared" si="29"/>
        <v>16343159156</v>
      </c>
      <c r="W20" s="93">
        <f>W22+W23+W25</f>
        <v>16611936222</v>
      </c>
      <c r="X20" s="92">
        <f t="shared" ref="X20" si="30">X22+X23+X25</f>
        <v>17962707561</v>
      </c>
    </row>
    <row r="21" spans="2:24" ht="11.8" hidden="1" customHeight="1" outlineLevel="2" x14ac:dyDescent="0.3">
      <c r="B21" s="90"/>
      <c r="C21" s="90"/>
      <c r="D21" s="94" t="s">
        <v>143</v>
      </c>
      <c r="E21" s="90" t="s">
        <v>144</v>
      </c>
      <c r="F21" s="91" t="s">
        <v>142</v>
      </c>
      <c r="G21" s="92">
        <f>G24+G26</f>
        <v>8804470612</v>
      </c>
      <c r="H21" s="92">
        <f t="shared" ref="H21:J21" si="31">H24+H26</f>
        <v>8379678668</v>
      </c>
      <c r="I21" s="93">
        <f t="shared" si="31"/>
        <v>9035901385</v>
      </c>
      <c r="J21" s="93">
        <f t="shared" si="31"/>
        <v>8046171049</v>
      </c>
      <c r="K21" s="92">
        <f>K24+K26</f>
        <v>8244120427</v>
      </c>
      <c r="L21" s="92">
        <f t="shared" ref="L21:N21" si="32">L24+L26</f>
        <v>9390059871</v>
      </c>
      <c r="M21" s="93">
        <f t="shared" si="32"/>
        <v>10076865832</v>
      </c>
      <c r="N21" s="93">
        <f t="shared" si="32"/>
        <v>8590738466</v>
      </c>
      <c r="O21" s="92">
        <f>O24+O26</f>
        <v>9881425246</v>
      </c>
      <c r="P21" s="92">
        <f t="shared" ref="P21:R21" si="33">P24+P26</f>
        <v>10704448617</v>
      </c>
      <c r="Q21" s="93">
        <f t="shared" si="33"/>
        <v>10886069590</v>
      </c>
      <c r="R21" s="93">
        <f t="shared" si="33"/>
        <v>9991648960</v>
      </c>
      <c r="S21" s="93">
        <f>S24+S26</f>
        <v>10253852779</v>
      </c>
      <c r="T21" s="92">
        <f t="shared" ref="T21:V21" si="34">T24+T26</f>
        <v>11612843816</v>
      </c>
      <c r="U21" s="92">
        <f t="shared" si="34"/>
        <v>13211696449</v>
      </c>
      <c r="V21" s="93">
        <f t="shared" si="34"/>
        <v>11728265680</v>
      </c>
      <c r="W21" s="93">
        <f>W24+W26</f>
        <v>12115337256</v>
      </c>
      <c r="X21" s="92">
        <f t="shared" ref="X21" si="35">X24+X26</f>
        <v>13405567674</v>
      </c>
    </row>
    <row r="22" spans="2:24" ht="11.8" hidden="1" customHeight="1" outlineLevel="1" x14ac:dyDescent="0.3">
      <c r="B22" s="90"/>
      <c r="C22" s="94" t="s">
        <v>143</v>
      </c>
      <c r="D22" s="90" t="s">
        <v>145</v>
      </c>
      <c r="E22" s="90"/>
      <c r="F22" s="91" t="s">
        <v>142</v>
      </c>
      <c r="G22" s="92">
        <f t="shared" ref="G22:X22" si="36">G62+G96+G130+G164+G198+G232+G266+G300+G334+G368+G402</f>
        <v>11880153288</v>
      </c>
      <c r="H22" s="92">
        <f t="shared" si="36"/>
        <v>11052171608</v>
      </c>
      <c r="I22" s="93">
        <f t="shared" si="36"/>
        <v>12489644951</v>
      </c>
      <c r="J22" s="93">
        <f t="shared" si="36"/>
        <v>11411691945</v>
      </c>
      <c r="K22" s="92">
        <f t="shared" si="36"/>
        <v>10276750371</v>
      </c>
      <c r="L22" s="92">
        <f t="shared" si="36"/>
        <v>16045791654</v>
      </c>
      <c r="M22" s="93">
        <f t="shared" si="36"/>
        <v>14880188900</v>
      </c>
      <c r="N22" s="93">
        <f t="shared" si="36"/>
        <v>13157154075</v>
      </c>
      <c r="O22" s="92">
        <f t="shared" si="36"/>
        <v>13604469794</v>
      </c>
      <c r="P22" s="92">
        <f t="shared" si="36"/>
        <v>14784768863</v>
      </c>
      <c r="Q22" s="93">
        <f t="shared" si="36"/>
        <v>15060590422</v>
      </c>
      <c r="R22" s="93">
        <f t="shared" si="36"/>
        <v>13170843084</v>
      </c>
      <c r="S22" s="93">
        <f t="shared" si="36"/>
        <v>14502387515</v>
      </c>
      <c r="T22" s="92">
        <f t="shared" si="36"/>
        <v>15588299789</v>
      </c>
      <c r="U22" s="92">
        <f t="shared" si="36"/>
        <v>18263498519</v>
      </c>
      <c r="V22" s="93">
        <f t="shared" si="36"/>
        <v>16111212271</v>
      </c>
      <c r="W22" s="93">
        <f t="shared" si="36"/>
        <v>16276109715</v>
      </c>
      <c r="X22" s="92">
        <f t="shared" si="36"/>
        <v>17799668679</v>
      </c>
    </row>
    <row r="23" spans="2:24" ht="11.8" hidden="1" customHeight="1" outlineLevel="1" x14ac:dyDescent="0.3">
      <c r="B23" s="90"/>
      <c r="C23" s="94" t="s">
        <v>143</v>
      </c>
      <c r="D23" s="90" t="s">
        <v>172</v>
      </c>
      <c r="E23" s="90"/>
      <c r="F23" s="91" t="s">
        <v>142</v>
      </c>
      <c r="G23" s="92">
        <f t="shared" ref="G23:X23" si="37">G63+G97+G131+G165+G199+G233+G267+G301+G335+G369+G403</f>
        <v>249690828</v>
      </c>
      <c r="H23" s="92">
        <f t="shared" si="37"/>
        <v>304924919</v>
      </c>
      <c r="I23" s="93">
        <f t="shared" si="37"/>
        <v>287445248</v>
      </c>
      <c r="J23" s="93">
        <f t="shared" si="37"/>
        <v>220610169</v>
      </c>
      <c r="K23" s="92">
        <f t="shared" si="37"/>
        <v>344161277</v>
      </c>
      <c r="L23" s="92">
        <f t="shared" si="37"/>
        <v>189742894</v>
      </c>
      <c r="M23" s="93">
        <f t="shared" si="37"/>
        <v>903715476</v>
      </c>
      <c r="N23" s="93">
        <f t="shared" si="37"/>
        <v>1170251624</v>
      </c>
      <c r="O23" s="92">
        <f t="shared" si="37"/>
        <v>316817540</v>
      </c>
      <c r="P23" s="92">
        <f t="shared" si="37"/>
        <v>559205734</v>
      </c>
      <c r="Q23" s="93">
        <f t="shared" si="37"/>
        <v>485293238</v>
      </c>
      <c r="R23" s="93">
        <f t="shared" si="37"/>
        <v>842941232</v>
      </c>
      <c r="S23" s="93">
        <f t="shared" si="37"/>
        <v>-33053433</v>
      </c>
      <c r="T23" s="92">
        <f t="shared" si="37"/>
        <v>432872686</v>
      </c>
      <c r="U23" s="92">
        <f t="shared" si="37"/>
        <v>495875915</v>
      </c>
      <c r="V23" s="93">
        <f t="shared" si="37"/>
        <v>250851168</v>
      </c>
      <c r="W23" s="93">
        <f t="shared" si="37"/>
        <v>334349605</v>
      </c>
      <c r="X23" s="92">
        <f t="shared" si="37"/>
        <v>135375054</v>
      </c>
    </row>
    <row r="24" spans="2:24" ht="11.8" hidden="1" customHeight="1" outlineLevel="2" x14ac:dyDescent="0.3">
      <c r="B24" s="90"/>
      <c r="C24" s="94"/>
      <c r="D24" s="94" t="s">
        <v>143</v>
      </c>
      <c r="E24" s="90" t="s">
        <v>144</v>
      </c>
      <c r="F24" s="91" t="s">
        <v>142</v>
      </c>
      <c r="G24" s="92">
        <f t="shared" ref="G24:X24" si="38">G64+G98+G132+G166+G200+G234+G268+G302+G336+G370+G404</f>
        <v>8804512656</v>
      </c>
      <c r="H24" s="92">
        <f t="shared" si="38"/>
        <v>8379634423</v>
      </c>
      <c r="I24" s="93">
        <f t="shared" si="38"/>
        <v>9035900608</v>
      </c>
      <c r="J24" s="93">
        <f t="shared" si="38"/>
        <v>8046172645</v>
      </c>
      <c r="K24" s="92">
        <f t="shared" si="38"/>
        <v>8244120592</v>
      </c>
      <c r="L24" s="92">
        <f t="shared" si="38"/>
        <v>9390060964</v>
      </c>
      <c r="M24" s="93">
        <f t="shared" si="38"/>
        <v>10076865815</v>
      </c>
      <c r="N24" s="93">
        <f t="shared" si="38"/>
        <v>8590739517</v>
      </c>
      <c r="O24" s="92">
        <f t="shared" si="38"/>
        <v>9881425246</v>
      </c>
      <c r="P24" s="92">
        <f t="shared" si="38"/>
        <v>10712174919</v>
      </c>
      <c r="Q24" s="93">
        <f t="shared" si="38"/>
        <v>10886069590</v>
      </c>
      <c r="R24" s="93">
        <f t="shared" si="38"/>
        <v>9983922658</v>
      </c>
      <c r="S24" s="93">
        <f t="shared" si="38"/>
        <v>10253852779</v>
      </c>
      <c r="T24" s="92">
        <f t="shared" si="38"/>
        <v>11612843816</v>
      </c>
      <c r="U24" s="92">
        <f t="shared" si="38"/>
        <v>13189330491</v>
      </c>
      <c r="V24" s="93">
        <f t="shared" si="38"/>
        <v>11750631638</v>
      </c>
      <c r="W24" s="93">
        <f t="shared" si="38"/>
        <v>12115337256</v>
      </c>
      <c r="X24" s="92">
        <f t="shared" si="38"/>
        <v>13405567674</v>
      </c>
    </row>
    <row r="25" spans="2:24" ht="11.8" hidden="1" customHeight="1" outlineLevel="1" x14ac:dyDescent="0.3">
      <c r="B25" s="90"/>
      <c r="C25" s="94" t="s">
        <v>143</v>
      </c>
      <c r="D25" s="90" t="s">
        <v>173</v>
      </c>
      <c r="E25" s="90"/>
      <c r="F25" s="91" t="s">
        <v>142</v>
      </c>
      <c r="G25" s="92">
        <f>NŽP!G25</f>
        <v>35150261</v>
      </c>
      <c r="H25" s="92">
        <f>NŽP!H25-NŽP!G25</f>
        <v>1583506</v>
      </c>
      <c r="I25" s="93">
        <f>NŽP!I25-NŽP!H25</f>
        <v>62449217</v>
      </c>
      <c r="J25" s="93">
        <f>NŽP!J25-NŽP!I25</f>
        <v>23152088</v>
      </c>
      <c r="K25" s="92">
        <f>NŽP!K25</f>
        <v>-7580156</v>
      </c>
      <c r="L25" s="92">
        <f>NŽP!L25-NŽP!K25</f>
        <v>2430426</v>
      </c>
      <c r="M25" s="93">
        <f>NŽP!M25-NŽP!L25</f>
        <v>-21608040</v>
      </c>
      <c r="N25" s="93">
        <f>NŽP!N25-NŽP!M25</f>
        <v>-21326915</v>
      </c>
      <c r="O25" s="92">
        <f>NŽP!O25</f>
        <v>-4620265</v>
      </c>
      <c r="P25" s="92">
        <f>NŽP!P25-NŽP!O25</f>
        <v>7526379</v>
      </c>
      <c r="Q25" s="93">
        <f>NŽP!Q25-NŽP!P25</f>
        <v>-22686150</v>
      </c>
      <c r="R25" s="93">
        <f>NŽP!R25-NŽP!Q25</f>
        <v>19590210</v>
      </c>
      <c r="S25" s="93">
        <f>NŽP!S25</f>
        <v>15133900</v>
      </c>
      <c r="T25" s="92">
        <f>NŽP!T25-NŽP!S25</f>
        <v>2606105</v>
      </c>
      <c r="U25" s="92">
        <f>NŽP!U25-NŽP!T25</f>
        <v>26991912</v>
      </c>
      <c r="V25" s="93">
        <f>NŽP!V25-NŽP!U25</f>
        <v>-18904283</v>
      </c>
      <c r="W25" s="93">
        <f>NŽP!W25</f>
        <v>1476902</v>
      </c>
      <c r="X25" s="92">
        <f>NŽP!X25-NŽP!W25</f>
        <v>27663828</v>
      </c>
    </row>
    <row r="26" spans="2:24" ht="11.8" hidden="1" customHeight="1" outlineLevel="2" x14ac:dyDescent="0.3">
      <c r="B26" s="90"/>
      <c r="C26" s="94"/>
      <c r="D26" s="94" t="s">
        <v>143</v>
      </c>
      <c r="E26" s="90" t="s">
        <v>144</v>
      </c>
      <c r="F26" s="91" t="s">
        <v>142</v>
      </c>
      <c r="G26" s="92">
        <f>NŽP!G26</f>
        <v>-42044</v>
      </c>
      <c r="H26" s="92">
        <f>NŽP!H26-NŽP!G26</f>
        <v>44245</v>
      </c>
      <c r="I26" s="93">
        <f>NŽP!I26-NŽP!H26</f>
        <v>777</v>
      </c>
      <c r="J26" s="93">
        <f>NŽP!J26-NŽP!I26</f>
        <v>-1596</v>
      </c>
      <c r="K26" s="92">
        <f>NŽP!K26</f>
        <v>-165</v>
      </c>
      <c r="L26" s="92">
        <f>NŽP!L26-NŽP!K26</f>
        <v>-1093</v>
      </c>
      <c r="M26" s="93">
        <f>NŽP!M26-NŽP!L26</f>
        <v>17</v>
      </c>
      <c r="N26" s="93">
        <f>NŽP!N26-NŽP!M26</f>
        <v>-1051</v>
      </c>
      <c r="O26" s="92">
        <f>NŽP!O26</f>
        <v>0</v>
      </c>
      <c r="P26" s="92">
        <f>NŽP!P26-NŽP!O26</f>
        <v>-7726302</v>
      </c>
      <c r="Q26" s="93">
        <f>NŽP!Q26-NŽP!P26</f>
        <v>0</v>
      </c>
      <c r="R26" s="93">
        <f>NŽP!R26-NŽP!Q26</f>
        <v>7726302</v>
      </c>
      <c r="S26" s="93">
        <f>NŽP!S26</f>
        <v>0</v>
      </c>
      <c r="T26" s="92">
        <f>NŽP!T26-NŽP!S26</f>
        <v>0</v>
      </c>
      <c r="U26" s="92">
        <f>NŽP!U26-NŽP!T26</f>
        <v>22365958</v>
      </c>
      <c r="V26" s="93">
        <f>NŽP!V26-NŽP!U26</f>
        <v>-22365958</v>
      </c>
      <c r="W26" s="93">
        <f>NŽP!W26</f>
        <v>0</v>
      </c>
      <c r="X26" s="92">
        <f>NŽP!X26-NŽP!W26</f>
        <v>0</v>
      </c>
    </row>
    <row r="27" spans="2:24" ht="11.8" customHeight="1" collapsed="1" x14ac:dyDescent="0.3">
      <c r="B27" s="90"/>
      <c r="C27" s="90" t="s">
        <v>149</v>
      </c>
      <c r="D27" s="90"/>
      <c r="E27" s="90"/>
      <c r="F27" s="91" t="s">
        <v>142</v>
      </c>
      <c r="G27" s="92">
        <f t="shared" ref="G27:X27" si="39">G28+G29</f>
        <v>6005762746</v>
      </c>
      <c r="H27" s="92">
        <f t="shared" si="39"/>
        <v>5991143581</v>
      </c>
      <c r="I27" s="93">
        <f t="shared" si="39"/>
        <v>6570096652</v>
      </c>
      <c r="J27" s="93">
        <f t="shared" si="39"/>
        <v>6627014774</v>
      </c>
      <c r="K27" s="92">
        <f t="shared" si="39"/>
        <v>6375087867</v>
      </c>
      <c r="L27" s="92">
        <f t="shared" si="39"/>
        <v>6538061391</v>
      </c>
      <c r="M27" s="93">
        <f t="shared" si="39"/>
        <v>7176380002</v>
      </c>
      <c r="N27" s="93">
        <f t="shared" si="39"/>
        <v>8122553484</v>
      </c>
      <c r="O27" s="92">
        <f t="shared" si="39"/>
        <v>7759085620</v>
      </c>
      <c r="P27" s="92">
        <f t="shared" si="39"/>
        <v>7728064076</v>
      </c>
      <c r="Q27" s="93">
        <f t="shared" si="39"/>
        <v>8455905571</v>
      </c>
      <c r="R27" s="93">
        <f t="shared" si="39"/>
        <v>8232202525</v>
      </c>
      <c r="S27" s="93">
        <f t="shared" si="39"/>
        <v>8259627711</v>
      </c>
      <c r="T27" s="92">
        <f t="shared" si="39"/>
        <v>8890381312</v>
      </c>
      <c r="U27" s="92">
        <f t="shared" si="39"/>
        <v>9204707419</v>
      </c>
      <c r="V27" s="93">
        <f t="shared" si="39"/>
        <v>9465137746</v>
      </c>
      <c r="W27" s="93">
        <f t="shared" si="39"/>
        <v>9045060039</v>
      </c>
      <c r="X27" s="92">
        <f t="shared" si="39"/>
        <v>9605117469</v>
      </c>
    </row>
    <row r="28" spans="2:24" ht="11.8" hidden="1" customHeight="1" outlineLevel="1" x14ac:dyDescent="0.3">
      <c r="B28" s="90"/>
      <c r="C28" s="94" t="s">
        <v>143</v>
      </c>
      <c r="D28" s="90" t="s">
        <v>174</v>
      </c>
      <c r="E28" s="90"/>
      <c r="F28" s="91" t="s">
        <v>142</v>
      </c>
      <c r="G28" s="92">
        <f t="shared" ref="G28:X28" si="40">G65+G99+G133+G167+G201+G235+G269+G303+G337+G371+G405</f>
        <v>6006009144</v>
      </c>
      <c r="H28" s="92">
        <f t="shared" si="40"/>
        <v>5991666227</v>
      </c>
      <c r="I28" s="93">
        <f t="shared" si="40"/>
        <v>6569332951</v>
      </c>
      <c r="J28" s="93">
        <f t="shared" si="40"/>
        <v>6627765747</v>
      </c>
      <c r="K28" s="92">
        <f t="shared" si="40"/>
        <v>6375192768</v>
      </c>
      <c r="L28" s="92">
        <f t="shared" si="40"/>
        <v>6538155592</v>
      </c>
      <c r="M28" s="93">
        <f t="shared" si="40"/>
        <v>7176157621</v>
      </c>
      <c r="N28" s="93">
        <f t="shared" si="40"/>
        <v>8123413427</v>
      </c>
      <c r="O28" s="92">
        <f t="shared" si="40"/>
        <v>7759094332</v>
      </c>
      <c r="P28" s="92">
        <f t="shared" si="40"/>
        <v>7728083404</v>
      </c>
      <c r="Q28" s="93">
        <f t="shared" si="40"/>
        <v>8455905571</v>
      </c>
      <c r="R28" s="93">
        <f t="shared" si="40"/>
        <v>8233007655</v>
      </c>
      <c r="S28" s="93">
        <f t="shared" si="40"/>
        <v>8259642299</v>
      </c>
      <c r="T28" s="92">
        <f t="shared" si="40"/>
        <v>8890381312</v>
      </c>
      <c r="U28" s="92">
        <f t="shared" si="40"/>
        <v>9204707419</v>
      </c>
      <c r="V28" s="93">
        <f t="shared" si="40"/>
        <v>9466147092</v>
      </c>
      <c r="W28" s="93">
        <f t="shared" si="40"/>
        <v>9045062018</v>
      </c>
      <c r="X28" s="92">
        <f t="shared" si="40"/>
        <v>9605117469</v>
      </c>
    </row>
    <row r="29" spans="2:24" ht="11.8" hidden="1" customHeight="1" outlineLevel="1" x14ac:dyDescent="0.3">
      <c r="B29" s="90"/>
      <c r="C29" s="94" t="s">
        <v>143</v>
      </c>
      <c r="D29" s="90" t="s">
        <v>173</v>
      </c>
      <c r="E29" s="90"/>
      <c r="F29" s="91" t="s">
        <v>142</v>
      </c>
      <c r="G29" s="92">
        <f>NŽP!G29</f>
        <v>-246398</v>
      </c>
      <c r="H29" s="92">
        <f>NŽP!H29-NŽP!G29</f>
        <v>-522646</v>
      </c>
      <c r="I29" s="93">
        <f>NŽP!I29-NŽP!H29</f>
        <v>763701</v>
      </c>
      <c r="J29" s="93">
        <f>NŽP!J29-NŽP!I29</f>
        <v>-750973</v>
      </c>
      <c r="K29" s="92">
        <f>NŽP!K29</f>
        <v>-104901</v>
      </c>
      <c r="L29" s="92">
        <f>NŽP!L29-NŽP!K29</f>
        <v>-94201</v>
      </c>
      <c r="M29" s="93">
        <f>NŽP!M29-NŽP!L29</f>
        <v>222381</v>
      </c>
      <c r="N29" s="93">
        <f>NŽP!N29-NŽP!M29</f>
        <v>-859943</v>
      </c>
      <c r="O29" s="92">
        <f>NŽP!O29</f>
        <v>-8712</v>
      </c>
      <c r="P29" s="92">
        <f>NŽP!P29-NŽP!O29</f>
        <v>-19328</v>
      </c>
      <c r="Q29" s="93">
        <f>NŽP!Q29-NŽP!P29</f>
        <v>0</v>
      </c>
      <c r="R29" s="93">
        <f>NŽP!R29-NŽP!Q29</f>
        <v>-805130</v>
      </c>
      <c r="S29" s="93">
        <f>NŽP!S29</f>
        <v>-14588</v>
      </c>
      <c r="T29" s="92">
        <f>NŽP!T29-NŽP!S29</f>
        <v>0</v>
      </c>
      <c r="U29" s="92">
        <f>NŽP!U29-NŽP!T29</f>
        <v>0</v>
      </c>
      <c r="V29" s="93">
        <f>NŽP!V29-NŽP!U29</f>
        <v>-1009346</v>
      </c>
      <c r="W29" s="93">
        <f>NŽP!W29</f>
        <v>-1979</v>
      </c>
      <c r="X29" s="92">
        <f>NŽP!X29-NŽP!W29</f>
        <v>0</v>
      </c>
    </row>
    <row r="30" spans="2:24" ht="11.8" customHeight="1" x14ac:dyDescent="0.3">
      <c r="B30" s="90"/>
      <c r="C30" s="90" t="s">
        <v>152</v>
      </c>
      <c r="D30" s="90"/>
      <c r="E30" s="90"/>
      <c r="F30" s="91" t="s">
        <v>142</v>
      </c>
      <c r="G30" s="92">
        <f>NŽP!G30</f>
        <v>1780726926</v>
      </c>
      <c r="H30" s="92">
        <f>NŽP!H30-NŽP!G30</f>
        <v>1559601996</v>
      </c>
      <c r="I30" s="93">
        <f>NŽP!I30-NŽP!H30</f>
        <v>1402868184</v>
      </c>
      <c r="J30" s="93">
        <f>NŽP!J30-NŽP!I30</f>
        <v>1022149762</v>
      </c>
      <c r="K30" s="92">
        <f>NŽP!K30</f>
        <v>1745580173</v>
      </c>
      <c r="L30" s="92">
        <f>NŽP!L30-NŽP!K30</f>
        <v>1448557943</v>
      </c>
      <c r="M30" s="93">
        <f>NŽP!M30-NŽP!L30</f>
        <v>1690656485</v>
      </c>
      <c r="N30" s="93">
        <f>NŽP!N30-NŽP!M30</f>
        <v>1691357566</v>
      </c>
      <c r="O30" s="92">
        <f>NŽP!O30</f>
        <v>1839746760</v>
      </c>
      <c r="P30" s="92">
        <f>NŽP!P30-NŽP!O30</f>
        <v>1624632155</v>
      </c>
      <c r="Q30" s="93">
        <f>NŽP!Q30-NŽP!P30</f>
        <v>1664321978</v>
      </c>
      <c r="R30" s="93">
        <f>NŽP!R30-NŽP!Q30</f>
        <v>1842516738</v>
      </c>
      <c r="S30" s="93">
        <f>NŽP!S30</f>
        <v>1932384032</v>
      </c>
      <c r="T30" s="92">
        <f>NŽP!T30-NŽP!S30</f>
        <v>1701981045</v>
      </c>
      <c r="U30" s="92">
        <f>NŽP!U30-NŽP!T30</f>
        <v>1791659445</v>
      </c>
      <c r="V30" s="93">
        <f>NŽP!V30-NŽP!U30</f>
        <v>363995062</v>
      </c>
      <c r="W30" s="93">
        <f>NŽP!W30</f>
        <v>1629472504</v>
      </c>
      <c r="X30" s="92">
        <f>NŽP!X30-NŽP!W30</f>
        <v>1575845963</v>
      </c>
    </row>
    <row r="31" spans="2:24" ht="11.8" customHeight="1" x14ac:dyDescent="0.3">
      <c r="B31" s="90"/>
      <c r="C31" s="90" t="s">
        <v>153</v>
      </c>
      <c r="D31" s="90"/>
      <c r="E31" s="90"/>
      <c r="F31" s="91" t="s">
        <v>142</v>
      </c>
      <c r="G31" s="92">
        <f t="shared" ref="G31:X31" si="41">G27+G30</f>
        <v>7786489672</v>
      </c>
      <c r="H31" s="92">
        <f t="shared" si="41"/>
        <v>7550745577</v>
      </c>
      <c r="I31" s="93">
        <f t="shared" si="41"/>
        <v>7972964836</v>
      </c>
      <c r="J31" s="93">
        <f t="shared" si="41"/>
        <v>7649164536</v>
      </c>
      <c r="K31" s="92">
        <f t="shared" si="41"/>
        <v>8120668040</v>
      </c>
      <c r="L31" s="92">
        <f t="shared" si="41"/>
        <v>7986619334</v>
      </c>
      <c r="M31" s="93">
        <f t="shared" si="41"/>
        <v>8867036487</v>
      </c>
      <c r="N31" s="93">
        <f t="shared" si="41"/>
        <v>9813911050</v>
      </c>
      <c r="O31" s="92">
        <f t="shared" si="41"/>
        <v>9598832380</v>
      </c>
      <c r="P31" s="92">
        <f t="shared" si="41"/>
        <v>9352696231</v>
      </c>
      <c r="Q31" s="93">
        <f t="shared" si="41"/>
        <v>10120227549</v>
      </c>
      <c r="R31" s="93">
        <f t="shared" si="41"/>
        <v>10074719263</v>
      </c>
      <c r="S31" s="93">
        <f t="shared" si="41"/>
        <v>10192011743</v>
      </c>
      <c r="T31" s="92">
        <f t="shared" si="41"/>
        <v>10592362357</v>
      </c>
      <c r="U31" s="92">
        <f t="shared" si="41"/>
        <v>10996366864</v>
      </c>
      <c r="V31" s="93">
        <f t="shared" si="41"/>
        <v>9829132808</v>
      </c>
      <c r="W31" s="93">
        <f t="shared" si="41"/>
        <v>10674532543</v>
      </c>
      <c r="X31" s="92">
        <f t="shared" si="41"/>
        <v>11180963432</v>
      </c>
    </row>
    <row r="32" spans="2:24" ht="11.8" customHeight="1" x14ac:dyDescent="0.3">
      <c r="B32" s="95"/>
      <c r="C32" s="95" t="s">
        <v>154</v>
      </c>
      <c r="D32" s="95"/>
      <c r="E32" s="95"/>
      <c r="F32" s="96" t="s">
        <v>142</v>
      </c>
      <c r="G32" s="97">
        <f t="shared" ref="G32:X32" si="42">G66+G100+G134+G168+G202+G236+G270+G304+G338+G372+G406</f>
        <v>2140820870</v>
      </c>
      <c r="H32" s="97">
        <f t="shared" si="42"/>
        <v>2079369677</v>
      </c>
      <c r="I32" s="98">
        <f t="shared" si="42"/>
        <v>2285247084</v>
      </c>
      <c r="J32" s="98">
        <f t="shared" si="42"/>
        <v>1890195772</v>
      </c>
      <c r="K32" s="97">
        <f t="shared" si="42"/>
        <v>2316512564</v>
      </c>
      <c r="L32" s="97">
        <f t="shared" si="42"/>
        <v>2620745638</v>
      </c>
      <c r="M32" s="98">
        <f t="shared" si="42"/>
        <v>2780889568</v>
      </c>
      <c r="N32" s="98">
        <f t="shared" si="42"/>
        <v>2518255256</v>
      </c>
      <c r="O32" s="97">
        <f t="shared" si="42"/>
        <v>2812637150</v>
      </c>
      <c r="P32" s="97">
        <f t="shared" si="42"/>
        <v>2881978638</v>
      </c>
      <c r="Q32" s="98">
        <f t="shared" si="42"/>
        <v>3089886988</v>
      </c>
      <c r="R32" s="98">
        <f t="shared" si="42"/>
        <v>3505500570</v>
      </c>
      <c r="S32" s="98">
        <f t="shared" si="42"/>
        <v>3123708368</v>
      </c>
      <c r="T32" s="97">
        <f t="shared" si="42"/>
        <v>3273751843</v>
      </c>
      <c r="U32" s="97">
        <f t="shared" si="42"/>
        <v>3466106420</v>
      </c>
      <c r="V32" s="98">
        <f t="shared" si="42"/>
        <v>3765253917</v>
      </c>
      <c r="W32" s="98">
        <f t="shared" si="42"/>
        <v>3485617570</v>
      </c>
      <c r="X32" s="97">
        <f t="shared" si="42"/>
        <v>4015125313</v>
      </c>
    </row>
    <row r="33" spans="2:24" ht="11.8" customHeight="1" x14ac:dyDescent="0.3">
      <c r="B33" s="99"/>
      <c r="C33" s="99" t="s">
        <v>155</v>
      </c>
      <c r="D33" s="99"/>
      <c r="E33" s="99"/>
      <c r="F33" s="100" t="s">
        <v>156</v>
      </c>
      <c r="G33" s="101">
        <f t="shared" ref="G33:X33" si="43">G67+G101+G135+G169+G203+G237+G271+G305+G339+G373+G407</f>
        <v>22307780</v>
      </c>
      <c r="H33" s="101">
        <f t="shared" si="43"/>
        <v>21783219</v>
      </c>
      <c r="I33" s="102">
        <f t="shared" si="43"/>
        <v>21781278</v>
      </c>
      <c r="J33" s="102">
        <f t="shared" si="43"/>
        <v>22208372</v>
      </c>
      <c r="K33" s="101">
        <f t="shared" si="43"/>
        <v>21789770</v>
      </c>
      <c r="L33" s="101">
        <f t="shared" si="43"/>
        <v>22052867</v>
      </c>
      <c r="M33" s="102">
        <f t="shared" si="43"/>
        <v>22751684</v>
      </c>
      <c r="N33" s="102">
        <f t="shared" si="43"/>
        <v>23881314</v>
      </c>
      <c r="O33" s="101">
        <f t="shared" si="43"/>
        <v>24395235</v>
      </c>
      <c r="P33" s="101">
        <f t="shared" si="43"/>
        <v>24267104</v>
      </c>
      <c r="Q33" s="102">
        <f t="shared" si="43"/>
        <v>23971890</v>
      </c>
      <c r="R33" s="102">
        <f t="shared" si="43"/>
        <v>23578666</v>
      </c>
      <c r="S33" s="102">
        <f t="shared" si="43"/>
        <v>23727344</v>
      </c>
      <c r="T33" s="101">
        <f t="shared" si="43"/>
        <v>23944779</v>
      </c>
      <c r="U33" s="101">
        <f t="shared" si="43"/>
        <v>24302931</v>
      </c>
      <c r="V33" s="102">
        <f t="shared" si="43"/>
        <v>24345648</v>
      </c>
      <c r="W33" s="102">
        <f t="shared" si="43"/>
        <v>24620920</v>
      </c>
      <c r="X33" s="101">
        <f t="shared" si="43"/>
        <v>25036695</v>
      </c>
    </row>
    <row r="34" spans="2:24" ht="11.8" customHeight="1" x14ac:dyDescent="0.3">
      <c r="B34" s="90"/>
      <c r="C34" s="90" t="s">
        <v>175</v>
      </c>
      <c r="D34" s="90"/>
      <c r="E34" s="90"/>
      <c r="F34" s="91" t="s">
        <v>156</v>
      </c>
      <c r="G34" s="92">
        <f t="shared" ref="G34:X34" si="44">G68+G102+G136+G170+G204+G238+G272+G306+G340+G374+G408</f>
        <v>68408387</v>
      </c>
      <c r="H34" s="92">
        <f t="shared" si="44"/>
        <v>69960233</v>
      </c>
      <c r="I34" s="93">
        <f t="shared" si="44"/>
        <v>66862136</v>
      </c>
      <c r="J34" s="93">
        <f t="shared" si="44"/>
        <v>72070125</v>
      </c>
      <c r="K34" s="92">
        <f t="shared" si="44"/>
        <v>72377189</v>
      </c>
      <c r="L34" s="92">
        <f t="shared" si="44"/>
        <v>73915034</v>
      </c>
      <c r="M34" s="93">
        <f t="shared" si="44"/>
        <v>75825136</v>
      </c>
      <c r="N34" s="93">
        <f t="shared" si="44"/>
        <v>80799697</v>
      </c>
      <c r="O34" s="92">
        <f t="shared" si="44"/>
        <v>82493742</v>
      </c>
      <c r="P34" s="92">
        <f t="shared" si="44"/>
        <v>84046109</v>
      </c>
      <c r="Q34" s="93">
        <f t="shared" si="44"/>
        <v>85337112</v>
      </c>
      <c r="R34" s="93">
        <f t="shared" si="44"/>
        <v>86465762</v>
      </c>
      <c r="S34" s="93">
        <f t="shared" si="44"/>
        <v>87111904</v>
      </c>
      <c r="T34" s="92">
        <f t="shared" si="44"/>
        <v>89042263</v>
      </c>
      <c r="U34" s="92">
        <f t="shared" si="44"/>
        <v>90503819</v>
      </c>
      <c r="V34" s="93">
        <f t="shared" si="44"/>
        <v>92584552</v>
      </c>
      <c r="W34" s="93">
        <f t="shared" si="44"/>
        <v>93916174</v>
      </c>
      <c r="X34" s="92">
        <f t="shared" si="44"/>
        <v>95987455</v>
      </c>
    </row>
    <row r="35" spans="2:24" ht="11.8" customHeight="1" x14ac:dyDescent="0.3">
      <c r="B35" s="103"/>
      <c r="C35" s="103" t="s">
        <v>157</v>
      </c>
      <c r="D35" s="103"/>
      <c r="E35" s="103"/>
      <c r="F35" s="91" t="s">
        <v>156</v>
      </c>
      <c r="G35" s="92">
        <f t="shared" ref="G35:X35" si="45">G69+G103+G137+G171+G205+G239+G273+G307+G341+G375+G409</f>
        <v>528566</v>
      </c>
      <c r="H35" s="92">
        <f t="shared" si="45"/>
        <v>447698</v>
      </c>
      <c r="I35" s="93">
        <f t="shared" si="45"/>
        <v>407239</v>
      </c>
      <c r="J35" s="93">
        <f t="shared" si="45"/>
        <v>519958</v>
      </c>
      <c r="K35" s="92">
        <f t="shared" si="45"/>
        <v>451584</v>
      </c>
      <c r="L35" s="92">
        <f t="shared" si="45"/>
        <v>564454</v>
      </c>
      <c r="M35" s="93">
        <f t="shared" si="45"/>
        <v>490620</v>
      </c>
      <c r="N35" s="93">
        <f t="shared" si="45"/>
        <v>552525</v>
      </c>
      <c r="O35" s="92">
        <f t="shared" si="45"/>
        <v>570562</v>
      </c>
      <c r="P35" s="92">
        <f t="shared" si="45"/>
        <v>582381</v>
      </c>
      <c r="Q35" s="93">
        <f t="shared" si="45"/>
        <v>588075</v>
      </c>
      <c r="R35" s="93">
        <f t="shared" si="45"/>
        <v>553518</v>
      </c>
      <c r="S35" s="93">
        <f t="shared" si="45"/>
        <v>580215</v>
      </c>
      <c r="T35" s="92">
        <f t="shared" si="45"/>
        <v>591212</v>
      </c>
      <c r="U35" s="92">
        <f t="shared" si="45"/>
        <v>626129</v>
      </c>
      <c r="V35" s="93">
        <f t="shared" si="45"/>
        <v>665854</v>
      </c>
      <c r="W35" s="93">
        <f t="shared" si="45"/>
        <v>631005</v>
      </c>
      <c r="X35" s="92">
        <f t="shared" si="45"/>
        <v>678550</v>
      </c>
    </row>
    <row r="36" spans="2:24" ht="11.8" customHeight="1" x14ac:dyDescent="0.3"/>
    <row r="37" spans="2:24" ht="11.8" customHeight="1" x14ac:dyDescent="0.3">
      <c r="B37" s="85"/>
      <c r="C37" s="85" t="s">
        <v>163</v>
      </c>
      <c r="D37" s="85"/>
      <c r="E37" s="86"/>
      <c r="F37" s="87"/>
      <c r="G37" s="87"/>
      <c r="H37" s="87"/>
      <c r="I37" s="104"/>
      <c r="J37" s="104"/>
      <c r="K37" s="87"/>
      <c r="L37" s="87"/>
      <c r="M37" s="104"/>
      <c r="N37" s="104"/>
      <c r="O37" s="87"/>
      <c r="P37" s="87"/>
      <c r="Q37" s="104"/>
      <c r="R37" s="104"/>
      <c r="S37" s="104"/>
      <c r="T37" s="87"/>
      <c r="U37" s="87"/>
      <c r="V37" s="104"/>
      <c r="W37" s="104"/>
      <c r="X37" s="87"/>
    </row>
    <row r="38" spans="2:24" ht="11.8" customHeight="1" x14ac:dyDescent="0.3">
      <c r="B38" s="90"/>
      <c r="C38" s="90" t="s">
        <v>158</v>
      </c>
      <c r="D38" s="90"/>
      <c r="E38" s="103"/>
      <c r="F38" s="105" t="s">
        <v>142</v>
      </c>
      <c r="G38" s="92">
        <f t="shared" ref="G38:X38" si="46">G72+G106+G140+G174+G208+G242+G276+G310+G344+G378+G412</f>
        <v>6630737954</v>
      </c>
      <c r="H38" s="92">
        <f t="shared" si="46"/>
        <v>6039109689</v>
      </c>
      <c r="I38" s="93">
        <f t="shared" si="46"/>
        <v>6596398496</v>
      </c>
      <c r="J38" s="93">
        <f t="shared" si="46"/>
        <v>7149596985</v>
      </c>
      <c r="K38" s="92">
        <f t="shared" si="46"/>
        <v>6683796016</v>
      </c>
      <c r="L38" s="92">
        <f t="shared" si="46"/>
        <v>7140107028</v>
      </c>
      <c r="M38" s="93">
        <f t="shared" si="46"/>
        <v>7404450747</v>
      </c>
      <c r="N38" s="93">
        <f t="shared" si="46"/>
        <v>7413277722</v>
      </c>
      <c r="O38" s="92">
        <f t="shared" si="46"/>
        <v>11170092582</v>
      </c>
      <c r="P38" s="92">
        <f t="shared" si="46"/>
        <v>10007399435</v>
      </c>
      <c r="Q38" s="93">
        <f t="shared" si="46"/>
        <v>9355627588</v>
      </c>
      <c r="R38" s="93">
        <f t="shared" si="46"/>
        <v>9033576371</v>
      </c>
      <c r="S38" s="93">
        <f t="shared" si="46"/>
        <v>12603830731</v>
      </c>
      <c r="T38" s="92">
        <f t="shared" si="46"/>
        <v>10707964838</v>
      </c>
      <c r="U38" s="92">
        <f t="shared" si="46"/>
        <v>10497569259</v>
      </c>
      <c r="V38" s="93">
        <f t="shared" si="46"/>
        <v>11306695438</v>
      </c>
      <c r="W38" s="93">
        <f t="shared" si="46"/>
        <v>12747565942</v>
      </c>
      <c r="X38" s="92">
        <f t="shared" si="46"/>
        <v>11413407014</v>
      </c>
    </row>
    <row r="39" spans="2:24" ht="11.8" customHeight="1" x14ac:dyDescent="0.3">
      <c r="B39" s="90"/>
      <c r="C39" s="90" t="s">
        <v>159</v>
      </c>
      <c r="D39" s="90"/>
      <c r="E39" s="103"/>
      <c r="F39" s="105" t="s">
        <v>156</v>
      </c>
      <c r="G39" s="92">
        <f t="shared" ref="G39:X39" si="47">G73+G107+G141+G175+G209+G243+G277+G311+G345+G379+G413</f>
        <v>2426208</v>
      </c>
      <c r="H39" s="92">
        <f t="shared" si="47"/>
        <v>1716276</v>
      </c>
      <c r="I39" s="93">
        <f t="shared" si="47"/>
        <v>2254485</v>
      </c>
      <c r="J39" s="93">
        <f t="shared" si="47"/>
        <v>1840387</v>
      </c>
      <c r="K39" s="92">
        <f t="shared" si="47"/>
        <v>1759773</v>
      </c>
      <c r="L39" s="92">
        <f t="shared" si="47"/>
        <v>2181199</v>
      </c>
      <c r="M39" s="93">
        <f t="shared" si="47"/>
        <v>2494553</v>
      </c>
      <c r="N39" s="93">
        <f t="shared" si="47"/>
        <v>1999226</v>
      </c>
      <c r="O39" s="92">
        <f t="shared" si="47"/>
        <v>2352583</v>
      </c>
      <c r="P39" s="92">
        <f t="shared" si="47"/>
        <v>2961220</v>
      </c>
      <c r="Q39" s="93">
        <f t="shared" si="47"/>
        <v>2368712</v>
      </c>
      <c r="R39" s="93">
        <f t="shared" si="47"/>
        <v>2141117</v>
      </c>
      <c r="S39" s="93">
        <f t="shared" si="47"/>
        <v>2672011</v>
      </c>
      <c r="T39" s="92">
        <f t="shared" si="47"/>
        <v>2747921</v>
      </c>
      <c r="U39" s="92">
        <f t="shared" si="47"/>
        <v>3532034</v>
      </c>
      <c r="V39" s="93">
        <f t="shared" si="47"/>
        <v>2477946</v>
      </c>
      <c r="W39" s="93">
        <f t="shared" si="47"/>
        <v>3090185</v>
      </c>
      <c r="X39" s="92">
        <f t="shared" si="47"/>
        <v>3381015</v>
      </c>
    </row>
    <row r="40" spans="2:24" ht="11.8" customHeight="1" x14ac:dyDescent="0.3">
      <c r="B40" s="103"/>
      <c r="C40" s="103" t="s">
        <v>176</v>
      </c>
      <c r="D40" s="103"/>
      <c r="E40" s="103"/>
      <c r="F40" s="105" t="s">
        <v>156</v>
      </c>
      <c r="G40" s="92">
        <f t="shared" ref="G40:X40" si="48">G74+G108+G142+G176+G210+G244+G278+G312+G346+G380+G414</f>
        <v>6734630</v>
      </c>
      <c r="H40" s="92">
        <f t="shared" si="48"/>
        <v>4954129</v>
      </c>
      <c r="I40" s="93">
        <f t="shared" si="48"/>
        <v>6237916</v>
      </c>
      <c r="J40" s="93">
        <f t="shared" si="48"/>
        <v>5923350</v>
      </c>
      <c r="K40" s="92">
        <f t="shared" si="48"/>
        <v>5430318</v>
      </c>
      <c r="L40" s="92">
        <f t="shared" si="48"/>
        <v>6634817</v>
      </c>
      <c r="M40" s="93">
        <f t="shared" si="48"/>
        <v>8536757</v>
      </c>
      <c r="N40" s="93">
        <f t="shared" si="48"/>
        <v>6159386</v>
      </c>
      <c r="O40" s="92">
        <f t="shared" si="48"/>
        <v>7616337</v>
      </c>
      <c r="P40" s="92">
        <f t="shared" si="48"/>
        <v>9495536</v>
      </c>
      <c r="Q40" s="93">
        <f t="shared" si="48"/>
        <v>8252502</v>
      </c>
      <c r="R40" s="93">
        <f t="shared" si="48"/>
        <v>7303950</v>
      </c>
      <c r="S40" s="93">
        <f t="shared" si="48"/>
        <v>8889514</v>
      </c>
      <c r="T40" s="92">
        <f t="shared" si="48"/>
        <v>9917420</v>
      </c>
      <c r="U40" s="92">
        <f t="shared" si="48"/>
        <v>12388182</v>
      </c>
      <c r="V40" s="93">
        <f t="shared" si="48"/>
        <v>8824880</v>
      </c>
      <c r="W40" s="93">
        <f t="shared" si="48"/>
        <v>9816878</v>
      </c>
      <c r="X40" s="92">
        <f t="shared" si="48"/>
        <v>11514730</v>
      </c>
    </row>
    <row r="41" spans="2:24" ht="11.8" customHeight="1" x14ac:dyDescent="0.3">
      <c r="B41" s="103"/>
      <c r="C41" s="103" t="s">
        <v>165</v>
      </c>
      <c r="D41" s="103"/>
      <c r="E41" s="103"/>
      <c r="F41" s="105" t="s">
        <v>156</v>
      </c>
      <c r="G41" s="92">
        <f t="shared" ref="G41:X41" si="49">G75+G109+G143+G177+G211+G245+G279+G313+G347+G381+G415</f>
        <v>1093076</v>
      </c>
      <c r="H41" s="92">
        <f t="shared" si="49"/>
        <v>735987</v>
      </c>
      <c r="I41" s="93">
        <f t="shared" si="49"/>
        <v>794376</v>
      </c>
      <c r="J41" s="93">
        <f t="shared" si="49"/>
        <v>820889</v>
      </c>
      <c r="K41" s="92">
        <f t="shared" si="49"/>
        <v>1025950</v>
      </c>
      <c r="L41" s="92">
        <f t="shared" si="49"/>
        <v>1033350</v>
      </c>
      <c r="M41" s="93">
        <f t="shared" si="49"/>
        <v>997570</v>
      </c>
      <c r="N41" s="93">
        <f t="shared" si="49"/>
        <v>1024211</v>
      </c>
      <c r="O41" s="92">
        <f t="shared" si="49"/>
        <v>1171562</v>
      </c>
      <c r="P41" s="92">
        <f t="shared" si="49"/>
        <v>1403207</v>
      </c>
      <c r="Q41" s="93">
        <f t="shared" si="49"/>
        <v>1083702</v>
      </c>
      <c r="R41" s="93">
        <f t="shared" si="49"/>
        <v>1169754</v>
      </c>
      <c r="S41" s="93">
        <f t="shared" si="49"/>
        <v>1387227</v>
      </c>
      <c r="T41" s="92">
        <f t="shared" si="49"/>
        <v>1192288</v>
      </c>
      <c r="U41" s="92">
        <f t="shared" si="49"/>
        <v>1300754</v>
      </c>
      <c r="V41" s="93">
        <f t="shared" si="49"/>
        <v>732041</v>
      </c>
      <c r="W41" s="93">
        <f t="shared" si="49"/>
        <v>1297604</v>
      </c>
      <c r="X41" s="92">
        <f t="shared" si="49"/>
        <v>1343681</v>
      </c>
    </row>
    <row r="42" spans="2:24" ht="11.8" customHeight="1" x14ac:dyDescent="0.3"/>
    <row r="43" spans="2:24" ht="11.8" customHeight="1" x14ac:dyDescent="0.3">
      <c r="B43" s="85"/>
      <c r="C43" s="85" t="s">
        <v>166</v>
      </c>
      <c r="D43" s="85"/>
      <c r="E43" s="86"/>
      <c r="F43" s="87"/>
      <c r="G43" s="87"/>
      <c r="H43" s="87"/>
      <c r="I43" s="104"/>
      <c r="J43" s="104"/>
      <c r="K43" s="87"/>
      <c r="L43" s="87"/>
      <c r="M43" s="104"/>
      <c r="N43" s="104"/>
      <c r="O43" s="87"/>
      <c r="P43" s="87"/>
      <c r="Q43" s="104"/>
      <c r="R43" s="104"/>
      <c r="S43" s="104"/>
      <c r="T43" s="87"/>
      <c r="U43" s="87"/>
      <c r="V43" s="104"/>
      <c r="W43" s="104"/>
      <c r="X43" s="87"/>
    </row>
    <row r="44" spans="2:24" ht="11.8" customHeight="1" x14ac:dyDescent="0.3">
      <c r="B44" s="90"/>
      <c r="C44" s="90" t="s">
        <v>167</v>
      </c>
      <c r="D44" s="90"/>
      <c r="E44" s="103"/>
      <c r="F44" s="105" t="s">
        <v>142</v>
      </c>
      <c r="G44" s="92">
        <f t="shared" ref="G44:X44" si="50">IFERROR(G6*4/G33,"-")</f>
        <v>4883.6862968883497</v>
      </c>
      <c r="H44" s="92">
        <f t="shared" si="50"/>
        <v>4679.0240364383244</v>
      </c>
      <c r="I44" s="93">
        <f t="shared" si="50"/>
        <v>4689.7590416870853</v>
      </c>
      <c r="J44" s="93">
        <f t="shared" si="50"/>
        <v>4584.6912499484424</v>
      </c>
      <c r="K44" s="92">
        <f t="shared" si="50"/>
        <v>5157.6501914430492</v>
      </c>
      <c r="L44" s="92">
        <f t="shared" si="50"/>
        <v>4966.2780002255486</v>
      </c>
      <c r="M44" s="93">
        <f t="shared" si="50"/>
        <v>5185.1004477734486</v>
      </c>
      <c r="N44" s="93">
        <f t="shared" si="50"/>
        <v>4628.6926972276315</v>
      </c>
      <c r="O44" s="92">
        <f t="shared" si="50"/>
        <v>5414.6406874949143</v>
      </c>
      <c r="P44" s="92">
        <f t="shared" si="50"/>
        <v>5273.4721390735376</v>
      </c>
      <c r="Q44" s="93">
        <f t="shared" si="50"/>
        <v>5289.3888909051393</v>
      </c>
      <c r="R44" s="93">
        <f t="shared" si="50"/>
        <v>5208.0760311037102</v>
      </c>
      <c r="S44" s="93">
        <f t="shared" si="50"/>
        <v>6011.0923778068036</v>
      </c>
      <c r="T44" s="92">
        <f t="shared" si="50"/>
        <v>5812.197403200088</v>
      </c>
      <c r="U44" s="92">
        <f t="shared" si="50"/>
        <v>5748.1440142343326</v>
      </c>
      <c r="V44" s="93">
        <f t="shared" si="50"/>
        <v>5580.9565174030286</v>
      </c>
      <c r="W44" s="93">
        <f t="shared" si="50"/>
        <v>6389.6328408524132</v>
      </c>
      <c r="X44" s="92">
        <f t="shared" si="50"/>
        <v>6057.3044478913853</v>
      </c>
    </row>
    <row r="45" spans="2:24" ht="11.8" customHeight="1" x14ac:dyDescent="0.3">
      <c r="B45" s="90"/>
      <c r="C45" s="90" t="s">
        <v>168</v>
      </c>
      <c r="D45" s="90"/>
      <c r="E45" s="103"/>
      <c r="F45" s="105" t="s">
        <v>142</v>
      </c>
      <c r="G45" s="92">
        <f>IFERROR(G38/G39,"-")</f>
        <v>2732.9635192036299</v>
      </c>
      <c r="H45" s="92">
        <f t="shared" ref="H45:J45" si="51">IFERROR(H38/H39,"-")</f>
        <v>3518.7287411814882</v>
      </c>
      <c r="I45" s="93">
        <f t="shared" si="51"/>
        <v>2925.9003701510546</v>
      </c>
      <c r="J45" s="93">
        <f t="shared" si="51"/>
        <v>3884.8334535073332</v>
      </c>
      <c r="K45" s="92">
        <f>IFERROR(K38/K39,"-")</f>
        <v>3798.1012414669394</v>
      </c>
      <c r="L45" s="92">
        <f t="shared" ref="L45:N45" si="52">IFERROR(L38/L39,"-")</f>
        <v>3273.4780402888505</v>
      </c>
      <c r="M45" s="93">
        <f t="shared" si="52"/>
        <v>2968.2475164889261</v>
      </c>
      <c r="N45" s="93">
        <f t="shared" si="52"/>
        <v>3708.0738855937248</v>
      </c>
      <c r="O45" s="92">
        <f>IFERROR(O38/O39,"-")</f>
        <v>4748.0121134939764</v>
      </c>
      <c r="P45" s="92">
        <f t="shared" ref="P45:R45" si="53">IFERROR(P38/P39,"-")</f>
        <v>3379.4852915352458</v>
      </c>
      <c r="Q45" s="93">
        <f t="shared" si="53"/>
        <v>3949.6686756346908</v>
      </c>
      <c r="R45" s="93">
        <f t="shared" si="53"/>
        <v>4219.0951596760005</v>
      </c>
      <c r="S45" s="93">
        <f>IFERROR(S38/S39,"-")</f>
        <v>4716.9831003689733</v>
      </c>
      <c r="T45" s="92">
        <f t="shared" ref="T45:V45" si="54">IFERROR(T38/T39,"-")</f>
        <v>3896.7513396491386</v>
      </c>
      <c r="U45" s="92">
        <f t="shared" si="54"/>
        <v>2972.103116504541</v>
      </c>
      <c r="V45" s="93">
        <f t="shared" si="54"/>
        <v>4562.9305231026019</v>
      </c>
      <c r="W45" s="93">
        <f>IFERROR(W38/W39,"-")</f>
        <v>4125.1788944674836</v>
      </c>
      <c r="X45" s="92">
        <f t="shared" ref="X45" si="55">IFERROR(X38/X39,"-")</f>
        <v>3375.7339183647514</v>
      </c>
    </row>
    <row r="46" spans="2:24" ht="11.8" customHeight="1" x14ac:dyDescent="0.3">
      <c r="B46" s="90"/>
      <c r="C46" s="90" t="s">
        <v>169</v>
      </c>
      <c r="D46" s="90"/>
      <c r="E46" s="103"/>
      <c r="F46" s="105" t="s">
        <v>142</v>
      </c>
      <c r="G46" s="92">
        <f t="shared" ref="G46:X46" si="56">IFERROR(G20/G35,"-")</f>
        <v>23015.090597957493</v>
      </c>
      <c r="H46" s="92">
        <f t="shared" si="56"/>
        <v>25371.299476432774</v>
      </c>
      <c r="I46" s="93">
        <f t="shared" si="56"/>
        <v>31528.265750578899</v>
      </c>
      <c r="J46" s="93">
        <f t="shared" si="56"/>
        <v>22416.145538678124</v>
      </c>
      <c r="K46" s="92">
        <f t="shared" si="56"/>
        <v>23502.452460671768</v>
      </c>
      <c r="L46" s="92">
        <f t="shared" si="56"/>
        <v>28767.5611723896</v>
      </c>
      <c r="M46" s="93">
        <f t="shared" si="56"/>
        <v>32127.300835677306</v>
      </c>
      <c r="N46" s="93">
        <f t="shared" si="56"/>
        <v>25892.183673136962</v>
      </c>
      <c r="O46" s="92">
        <f t="shared" si="56"/>
        <v>24391.156559672745</v>
      </c>
      <c r="P46" s="92">
        <f t="shared" si="56"/>
        <v>26359.893224538577</v>
      </c>
      <c r="Q46" s="93">
        <f t="shared" si="56"/>
        <v>26396.628848361179</v>
      </c>
      <c r="R46" s="93">
        <f t="shared" si="56"/>
        <v>25353.059026084065</v>
      </c>
      <c r="S46" s="93">
        <f t="shared" si="56"/>
        <v>24963.966774385357</v>
      </c>
      <c r="T46" s="92">
        <f t="shared" si="56"/>
        <v>27103.270197492609</v>
      </c>
      <c r="U46" s="92">
        <f t="shared" si="56"/>
        <v>30003.986951570681</v>
      </c>
      <c r="V46" s="93">
        <f t="shared" si="56"/>
        <v>24544.658672922291</v>
      </c>
      <c r="W46" s="93">
        <f t="shared" si="56"/>
        <v>26326.156245988543</v>
      </c>
      <c r="X46" s="92">
        <f t="shared" si="56"/>
        <v>26472.194474983422</v>
      </c>
    </row>
    <row r="47" spans="2:24" ht="11.8" customHeight="1" x14ac:dyDescent="0.3">
      <c r="B47" s="90"/>
      <c r="C47" s="90" t="s">
        <v>177</v>
      </c>
      <c r="D47" s="90"/>
      <c r="E47" s="103"/>
      <c r="F47" s="105" t="s">
        <v>14</v>
      </c>
      <c r="G47" s="106">
        <f t="shared" ref="G47:X47" si="57">IFERROR(G35*4/G33,"-")</f>
        <v>9.4776979152564708E-2</v>
      </c>
      <c r="H47" s="106">
        <f t="shared" si="57"/>
        <v>8.2209704635481107E-2</v>
      </c>
      <c r="I47" s="107">
        <f t="shared" si="57"/>
        <v>7.4786979900812067E-2</v>
      </c>
      <c r="J47" s="107">
        <f t="shared" si="57"/>
        <v>9.3650808803094621E-2</v>
      </c>
      <c r="K47" s="106">
        <f t="shared" si="57"/>
        <v>8.2898350923392039E-2</v>
      </c>
      <c r="L47" s="106">
        <f t="shared" si="57"/>
        <v>0.10238197146883442</v>
      </c>
      <c r="M47" s="107">
        <f t="shared" si="57"/>
        <v>8.6256472268162659E-2</v>
      </c>
      <c r="N47" s="107">
        <f t="shared" si="57"/>
        <v>9.2545158947284059E-2</v>
      </c>
      <c r="O47" s="106">
        <f t="shared" si="57"/>
        <v>9.3553023776979397E-2</v>
      </c>
      <c r="P47" s="106">
        <f t="shared" si="57"/>
        <v>9.5995138109598907E-2</v>
      </c>
      <c r="Q47" s="107">
        <f t="shared" si="57"/>
        <v>9.8127431754442385E-2</v>
      </c>
      <c r="R47" s="107">
        <f t="shared" si="57"/>
        <v>9.3901495529899778E-2</v>
      </c>
      <c r="S47" s="107">
        <f t="shared" si="57"/>
        <v>9.7813729172552988E-2</v>
      </c>
      <c r="T47" s="106">
        <f t="shared" si="57"/>
        <v>9.876257367002636E-2</v>
      </c>
      <c r="U47" s="106">
        <f t="shared" si="57"/>
        <v>0.10305407195535386</v>
      </c>
      <c r="V47" s="107">
        <f t="shared" si="57"/>
        <v>0.10940008661917727</v>
      </c>
      <c r="W47" s="107">
        <f t="shared" si="57"/>
        <v>0.10251525938104669</v>
      </c>
      <c r="X47" s="106">
        <f t="shared" si="57"/>
        <v>0.10840887744967936</v>
      </c>
    </row>
    <row r="48" spans="2:24" ht="11.8" customHeight="1" x14ac:dyDescent="0.3">
      <c r="B48" s="90"/>
      <c r="C48" s="90" t="s">
        <v>178</v>
      </c>
      <c r="D48" s="90"/>
      <c r="E48" s="103"/>
      <c r="F48" s="105" t="s">
        <v>14</v>
      </c>
      <c r="G48" s="106">
        <f t="shared" ref="G48:X48" si="58">IFERROR(G20/G13,"-")</f>
        <v>0.48619158711818355</v>
      </c>
      <c r="H48" s="106">
        <f t="shared" si="58"/>
        <v>0.45393198165638965</v>
      </c>
      <c r="I48" s="107">
        <f t="shared" si="58"/>
        <v>0.49638565759500991</v>
      </c>
      <c r="J48" s="107">
        <f t="shared" si="58"/>
        <v>0.44816411410876961</v>
      </c>
      <c r="K48" s="106">
        <f t="shared" si="58"/>
        <v>0.41143630572212037</v>
      </c>
      <c r="L48" s="106">
        <f t="shared" si="58"/>
        <v>0.61383691594011502</v>
      </c>
      <c r="M48" s="107">
        <f t="shared" si="58"/>
        <v>0.52652665189975312</v>
      </c>
      <c r="N48" s="107">
        <f t="shared" si="58"/>
        <v>0.5015098489064016</v>
      </c>
      <c r="O48" s="106">
        <f t="shared" si="58"/>
        <v>0.47057900855313933</v>
      </c>
      <c r="P48" s="106">
        <f t="shared" si="58"/>
        <v>0.49690272879155112</v>
      </c>
      <c r="Q48" s="107">
        <f t="shared" si="58"/>
        <v>0.47877117816901377</v>
      </c>
      <c r="R48" s="107">
        <f t="shared" si="58"/>
        <v>0.44049981470412947</v>
      </c>
      <c r="S48" s="107">
        <f t="shared" si="58"/>
        <v>0.45429682996455056</v>
      </c>
      <c r="T48" s="106">
        <f t="shared" si="58"/>
        <v>0.48176564177583686</v>
      </c>
      <c r="U48" s="106">
        <f t="shared" si="58"/>
        <v>0.53319460382081996</v>
      </c>
      <c r="V48" s="107">
        <f t="shared" si="58"/>
        <v>0.47061141165606729</v>
      </c>
      <c r="W48" s="107">
        <f t="shared" si="58"/>
        <v>0.47240729362146539</v>
      </c>
      <c r="X48" s="106">
        <f t="shared" si="58"/>
        <v>0.49414250927098657</v>
      </c>
    </row>
    <row r="49" spans="2:24" ht="11.8" customHeight="1" x14ac:dyDescent="0.3">
      <c r="B49" s="90"/>
      <c r="C49" s="90" t="s">
        <v>179</v>
      </c>
      <c r="D49" s="90"/>
      <c r="E49" s="103"/>
      <c r="F49" s="105" t="s">
        <v>14</v>
      </c>
      <c r="G49" s="106">
        <f t="shared" ref="G49:X49" si="59">IFERROR((G20+G31)/G13,"-")</f>
        <v>0.79738990372954066</v>
      </c>
      <c r="H49" s="106">
        <f t="shared" si="59"/>
        <v>0.75568578516110618</v>
      </c>
      <c r="I49" s="107">
        <f t="shared" si="59"/>
        <v>0.80462610648275601</v>
      </c>
      <c r="J49" s="107">
        <f t="shared" si="59"/>
        <v>0.74228230019888541</v>
      </c>
      <c r="K49" s="106">
        <f t="shared" si="59"/>
        <v>0.72624204423049898</v>
      </c>
      <c r="L49" s="106">
        <f t="shared" si="59"/>
        <v>0.91575170567023456</v>
      </c>
      <c r="M49" s="107">
        <f t="shared" si="59"/>
        <v>0.8227227729630272</v>
      </c>
      <c r="N49" s="107">
        <f t="shared" si="59"/>
        <v>0.84554353711528407</v>
      </c>
      <c r="O49" s="106">
        <f t="shared" si="59"/>
        <v>0.79515449794671778</v>
      </c>
      <c r="P49" s="106">
        <f t="shared" si="59"/>
        <v>0.79963405688825684</v>
      </c>
      <c r="Q49" s="107">
        <f t="shared" si="59"/>
        <v>0.79090231377119424</v>
      </c>
      <c r="R49" s="107">
        <f t="shared" si="59"/>
        <v>0.7567396442850608</v>
      </c>
      <c r="S49" s="107">
        <f t="shared" si="59"/>
        <v>0.77396329141555931</v>
      </c>
      <c r="T49" s="106">
        <f t="shared" si="59"/>
        <v>0.80023211479685397</v>
      </c>
      <c r="U49" s="106">
        <f t="shared" si="59"/>
        <v>0.84529346133976047</v>
      </c>
      <c r="V49" s="107">
        <f t="shared" si="59"/>
        <v>0.75364739154063132</v>
      </c>
      <c r="W49" s="107">
        <f t="shared" si="59"/>
        <v>0.77596775532336859</v>
      </c>
      <c r="X49" s="106">
        <f t="shared" si="59"/>
        <v>0.80172360792179831</v>
      </c>
    </row>
    <row r="50" spans="2:24" ht="11.8" customHeight="1" x14ac:dyDescent="0.3"/>
    <row r="51" spans="2:24" ht="11.8" customHeight="1" x14ac:dyDescent="0.3"/>
    <row r="52" spans="2:24" ht="29.95" customHeight="1" x14ac:dyDescent="0.3">
      <c r="B52" s="85"/>
      <c r="C52" s="85" t="s">
        <v>196</v>
      </c>
      <c r="D52" s="85"/>
      <c r="E52" s="86"/>
      <c r="F52" s="87" t="s">
        <v>122</v>
      </c>
      <c r="G52" s="88" t="str">
        <f t="shared" ref="G52:X52" si="60">G5</f>
        <v>2020
Q1</v>
      </c>
      <c r="H52" s="88" t="str">
        <f t="shared" si="60"/>
        <v>2020
Q2</v>
      </c>
      <c r="I52" s="89" t="str">
        <f t="shared" si="60"/>
        <v>2020
Q3</v>
      </c>
      <c r="J52" s="89" t="str">
        <f t="shared" si="60"/>
        <v>2020
Q4</v>
      </c>
      <c r="K52" s="88" t="str">
        <f t="shared" si="60"/>
        <v>2021
Q1</v>
      </c>
      <c r="L52" s="88" t="str">
        <f t="shared" si="60"/>
        <v>2021
Q2</v>
      </c>
      <c r="M52" s="89" t="str">
        <f t="shared" si="60"/>
        <v>2021
Q3</v>
      </c>
      <c r="N52" s="89" t="str">
        <f t="shared" si="60"/>
        <v>2021
Q4</v>
      </c>
      <c r="O52" s="88" t="str">
        <f t="shared" si="60"/>
        <v>2022
Q1</v>
      </c>
      <c r="P52" s="88" t="str">
        <f t="shared" si="60"/>
        <v>2022
Q2</v>
      </c>
      <c r="Q52" s="89" t="str">
        <f t="shared" si="60"/>
        <v>2022
Q3</v>
      </c>
      <c r="R52" s="89" t="str">
        <f t="shared" si="60"/>
        <v>2022
Q4</v>
      </c>
      <c r="S52" s="89" t="str">
        <f t="shared" si="60"/>
        <v>2023
Q1</v>
      </c>
      <c r="T52" s="88" t="str">
        <f t="shared" si="60"/>
        <v>2023
Q2</v>
      </c>
      <c r="U52" s="88" t="str">
        <f t="shared" si="60"/>
        <v>2023
Q3</v>
      </c>
      <c r="V52" s="89" t="str">
        <f t="shared" si="60"/>
        <v>2023
Q4</v>
      </c>
      <c r="W52" s="89" t="str">
        <f t="shared" si="60"/>
        <v>2024
Q1</v>
      </c>
      <c r="X52" s="88" t="str">
        <f t="shared" si="60"/>
        <v>2024
Q2</v>
      </c>
    </row>
    <row r="53" spans="2:24" ht="11.8" customHeight="1" collapsed="1" x14ac:dyDescent="0.3">
      <c r="B53" s="90"/>
      <c r="C53" s="90" t="s">
        <v>141</v>
      </c>
      <c r="D53" s="90"/>
      <c r="E53" s="90"/>
      <c r="F53" s="91" t="s">
        <v>142</v>
      </c>
      <c r="G53" s="92">
        <f>SUM(G54:G55)</f>
        <v>375758777</v>
      </c>
      <c r="H53" s="92">
        <f t="shared" ref="H53:J53" si="61">SUM(H54:H55)</f>
        <v>264668623</v>
      </c>
      <c r="I53" s="93">
        <f t="shared" si="61"/>
        <v>422053538</v>
      </c>
      <c r="J53" s="93">
        <f t="shared" si="61"/>
        <v>270643116</v>
      </c>
      <c r="K53" s="92">
        <f>SUM(K54:K55)</f>
        <v>285236630</v>
      </c>
      <c r="L53" s="92">
        <f t="shared" ref="L53:N53" si="62">SUM(L54:L55)</f>
        <v>346761407</v>
      </c>
      <c r="M53" s="93">
        <f t="shared" si="62"/>
        <v>513213401</v>
      </c>
      <c r="N53" s="93">
        <f t="shared" si="62"/>
        <v>300451841</v>
      </c>
      <c r="O53" s="92">
        <f>SUM(O54:O55)</f>
        <v>420229333</v>
      </c>
      <c r="P53" s="92">
        <f t="shared" ref="P53:R53" si="63">SUM(P54:P55)</f>
        <v>465191265</v>
      </c>
      <c r="Q53" s="93">
        <f t="shared" si="63"/>
        <v>665686329</v>
      </c>
      <c r="R53" s="93">
        <f t="shared" si="63"/>
        <v>371495846</v>
      </c>
      <c r="S53" s="93">
        <f>SUM(S54:S55)</f>
        <v>487578829</v>
      </c>
      <c r="T53" s="92">
        <f t="shared" ref="T53:V53" si="64">SUM(T54:T55)</f>
        <v>526963453</v>
      </c>
      <c r="U53" s="92">
        <f t="shared" si="64"/>
        <v>755519397</v>
      </c>
      <c r="V53" s="93">
        <f t="shared" si="64"/>
        <v>504457503</v>
      </c>
      <c r="W53" s="93">
        <f>SUM(W54:W55)</f>
        <v>645194533</v>
      </c>
      <c r="X53" s="92">
        <f t="shared" ref="X53" si="65">SUM(X54:X55)</f>
        <v>680491488</v>
      </c>
    </row>
    <row r="54" spans="2:24" ht="11.8" hidden="1" customHeight="1" outlineLevel="1" x14ac:dyDescent="0.3">
      <c r="B54" s="90"/>
      <c r="C54" s="94" t="s">
        <v>143</v>
      </c>
      <c r="D54" s="90" t="s">
        <v>145</v>
      </c>
      <c r="E54" s="90"/>
      <c r="F54" s="91" t="s">
        <v>142</v>
      </c>
      <c r="G54" s="92">
        <f>NŽP!G54</f>
        <v>374336101</v>
      </c>
      <c r="H54" s="92">
        <f>NŽP!H54-NŽP!G54</f>
        <v>263332408</v>
      </c>
      <c r="I54" s="93">
        <f>NŽP!I54-NŽP!H54</f>
        <v>421617465</v>
      </c>
      <c r="J54" s="93">
        <f>NŽP!J54-NŽP!I54</f>
        <v>269924736</v>
      </c>
      <c r="K54" s="92">
        <f>NŽP!K54</f>
        <v>284801393</v>
      </c>
      <c r="L54" s="92">
        <f>NŽP!L54-NŽP!K54</f>
        <v>346761407</v>
      </c>
      <c r="M54" s="93">
        <f>NŽP!M54-NŽP!L54</f>
        <v>513069603</v>
      </c>
      <c r="N54" s="93">
        <f>NŽP!N54-NŽP!M54</f>
        <v>299629207</v>
      </c>
      <c r="O54" s="92">
        <f>NŽP!O54</f>
        <v>419287557</v>
      </c>
      <c r="P54" s="92">
        <f>NŽP!P54-NŽP!O54</f>
        <v>464731507</v>
      </c>
      <c r="Q54" s="93">
        <f>NŽP!Q54-NŽP!P54</f>
        <v>665553793</v>
      </c>
      <c r="R54" s="93">
        <f>NŽP!R54-NŽP!Q54</f>
        <v>369096641</v>
      </c>
      <c r="S54" s="93">
        <f>NŽP!S54</f>
        <v>488528057</v>
      </c>
      <c r="T54" s="92">
        <f>NŽP!T54-NŽP!S54</f>
        <v>525469372</v>
      </c>
      <c r="U54" s="92">
        <f>NŽP!U54-NŽP!T54</f>
        <v>754894919</v>
      </c>
      <c r="V54" s="93">
        <f>NŽP!V54-NŽP!U54</f>
        <v>502861466</v>
      </c>
      <c r="W54" s="93">
        <f>NŽP!W54</f>
        <v>645027308</v>
      </c>
      <c r="X54" s="92">
        <f>NŽP!X54-NŽP!W54</f>
        <v>680335560</v>
      </c>
    </row>
    <row r="55" spans="2:24" ht="11.8" hidden="1" customHeight="1" outlineLevel="1" x14ac:dyDescent="0.3">
      <c r="B55" s="90"/>
      <c r="C55" s="94" t="s">
        <v>143</v>
      </c>
      <c r="D55" s="90" t="s">
        <v>172</v>
      </c>
      <c r="E55" s="90"/>
      <c r="F55" s="91" t="s">
        <v>142</v>
      </c>
      <c r="G55" s="92">
        <f>NŽP!G55</f>
        <v>1422676</v>
      </c>
      <c r="H55" s="92">
        <f>NŽP!H55-NŽP!G55</f>
        <v>1336215</v>
      </c>
      <c r="I55" s="93">
        <f>NŽP!I55-NŽP!H55</f>
        <v>436073</v>
      </c>
      <c r="J55" s="93">
        <f>NŽP!J55-NŽP!I55</f>
        <v>718380</v>
      </c>
      <c r="K55" s="92">
        <f>NŽP!K55</f>
        <v>435237</v>
      </c>
      <c r="L55" s="92">
        <f>NŽP!L55-NŽP!K55</f>
        <v>0</v>
      </c>
      <c r="M55" s="93">
        <f>NŽP!M55-NŽP!L55</f>
        <v>143798</v>
      </c>
      <c r="N55" s="93">
        <f>NŽP!N55-NŽP!M55</f>
        <v>822634</v>
      </c>
      <c r="O55" s="92">
        <f>NŽP!O55</f>
        <v>941776</v>
      </c>
      <c r="P55" s="92">
        <f>NŽP!P55-NŽP!O55</f>
        <v>459758</v>
      </c>
      <c r="Q55" s="93">
        <f>NŽP!Q55-NŽP!P55</f>
        <v>132536</v>
      </c>
      <c r="R55" s="93">
        <f>NŽP!R55-NŽP!Q55</f>
        <v>2399205</v>
      </c>
      <c r="S55" s="93">
        <f>NŽP!S55</f>
        <v>-949228</v>
      </c>
      <c r="T55" s="92">
        <f>NŽP!T55-NŽP!S55</f>
        <v>1494081</v>
      </c>
      <c r="U55" s="92">
        <f>NŽP!U55-NŽP!T55</f>
        <v>624478</v>
      </c>
      <c r="V55" s="93">
        <f>NŽP!V55-NŽP!U55</f>
        <v>1596037</v>
      </c>
      <c r="W55" s="93">
        <f>NŽP!W55</f>
        <v>167225</v>
      </c>
      <c r="X55" s="92">
        <f>NŽP!X55-NŽP!W55</f>
        <v>155928</v>
      </c>
    </row>
    <row r="56" spans="2:24" ht="11.8" hidden="1" customHeight="1" outlineLevel="2" x14ac:dyDescent="0.3">
      <c r="B56" s="90"/>
      <c r="C56" s="94"/>
      <c r="D56" s="94" t="s">
        <v>143</v>
      </c>
      <c r="E56" s="90" t="s">
        <v>144</v>
      </c>
      <c r="F56" s="91" t="s">
        <v>142</v>
      </c>
      <c r="G56" s="92">
        <f>NŽP!G56</f>
        <v>339795579</v>
      </c>
      <c r="H56" s="92">
        <f>NŽP!H56-NŽP!G56</f>
        <v>249442388</v>
      </c>
      <c r="I56" s="93">
        <f>NŽP!I56-NŽP!H56</f>
        <v>388423613</v>
      </c>
      <c r="J56" s="93">
        <f>NŽP!J56-NŽP!I56</f>
        <v>249447275</v>
      </c>
      <c r="K56" s="92">
        <f>NŽP!K56</f>
        <v>273418323</v>
      </c>
      <c r="L56" s="92">
        <f>NŽP!L56-NŽP!K56</f>
        <v>322052624</v>
      </c>
      <c r="M56" s="93">
        <f>NŽP!M56-NŽP!L56</f>
        <v>453925041</v>
      </c>
      <c r="N56" s="93">
        <f>NŽP!N56-NŽP!M56</f>
        <v>275278130</v>
      </c>
      <c r="O56" s="92">
        <f>NŽP!O56</f>
        <v>339011632</v>
      </c>
      <c r="P56" s="92">
        <f>NŽP!P56-NŽP!O56</f>
        <v>364215660</v>
      </c>
      <c r="Q56" s="93">
        <f>NŽP!Q56-NŽP!P56</f>
        <v>452687442</v>
      </c>
      <c r="R56" s="93">
        <f>NŽP!R56-NŽP!Q56</f>
        <v>266554104</v>
      </c>
      <c r="S56" s="93">
        <f>NŽP!S56</f>
        <v>375151045</v>
      </c>
      <c r="T56" s="92">
        <f>NŽP!T56-NŽP!S56</f>
        <v>378628742</v>
      </c>
      <c r="U56" s="92">
        <f>NŽP!U56-NŽP!T56</f>
        <v>538675115</v>
      </c>
      <c r="V56" s="93">
        <f>NŽP!V56-NŽP!U56</f>
        <v>383128886</v>
      </c>
      <c r="W56" s="93">
        <f>NŽP!W56</f>
        <v>483742105</v>
      </c>
      <c r="X56" s="92">
        <f>NŽP!X56-NŽP!W56</f>
        <v>534802814</v>
      </c>
    </row>
    <row r="57" spans="2:24" ht="11.8" customHeight="1" collapsed="1" x14ac:dyDescent="0.3">
      <c r="B57" s="103"/>
      <c r="C57" s="103" t="s">
        <v>147</v>
      </c>
      <c r="D57" s="103"/>
      <c r="E57" s="103"/>
      <c r="F57" s="91" t="s">
        <v>142</v>
      </c>
      <c r="G57" s="92">
        <f>SUM(G58:G59)</f>
        <v>374596732</v>
      </c>
      <c r="H57" s="92">
        <f t="shared" ref="H57:J57" si="66">SUM(H58:H59)</f>
        <v>305255996</v>
      </c>
      <c r="I57" s="93">
        <f t="shared" si="66"/>
        <v>369266819</v>
      </c>
      <c r="J57" s="93">
        <f t="shared" si="66"/>
        <v>299782045</v>
      </c>
      <c r="K57" s="92">
        <f>SUM(K58:K59)</f>
        <v>304098377</v>
      </c>
      <c r="L57" s="92">
        <f t="shared" ref="L57:N57" si="67">SUM(L58:L59)</f>
        <v>332158961</v>
      </c>
      <c r="M57" s="93">
        <f t="shared" si="67"/>
        <v>472143697</v>
      </c>
      <c r="N57" s="93">
        <f t="shared" si="67"/>
        <v>362568964</v>
      </c>
      <c r="O57" s="92">
        <f>SUM(O58:O59)</f>
        <v>433235884</v>
      </c>
      <c r="P57" s="92">
        <f t="shared" ref="P57:R57" si="68">SUM(P58:P59)</f>
        <v>499969859</v>
      </c>
      <c r="Q57" s="93">
        <f t="shared" si="68"/>
        <v>772048604</v>
      </c>
      <c r="R57" s="93">
        <f t="shared" si="68"/>
        <v>418134877</v>
      </c>
      <c r="S57" s="93">
        <f>SUM(S58:S59)</f>
        <v>438614111</v>
      </c>
      <c r="T57" s="92">
        <f t="shared" ref="T57:V57" si="69">SUM(T58:T59)</f>
        <v>538170107</v>
      </c>
      <c r="U57" s="92">
        <f t="shared" si="69"/>
        <v>807128160</v>
      </c>
      <c r="V57" s="93">
        <f t="shared" si="69"/>
        <v>436690907</v>
      </c>
      <c r="W57" s="93">
        <f>SUM(W58:W59)</f>
        <v>544522582</v>
      </c>
      <c r="X57" s="92">
        <f t="shared" ref="X57" si="70">SUM(X58:X59)</f>
        <v>582088133</v>
      </c>
    </row>
    <row r="58" spans="2:24" ht="11.8" hidden="1" customHeight="1" outlineLevel="1" x14ac:dyDescent="0.3">
      <c r="B58" s="90"/>
      <c r="C58" s="94" t="s">
        <v>143</v>
      </c>
      <c r="D58" s="90" t="s">
        <v>145</v>
      </c>
      <c r="E58" s="90"/>
      <c r="F58" s="91" t="s">
        <v>142</v>
      </c>
      <c r="G58" s="92">
        <f>NŽP!G58</f>
        <v>373164031</v>
      </c>
      <c r="H58" s="92">
        <f>NŽP!H58-NŽP!G58</f>
        <v>303915674</v>
      </c>
      <c r="I58" s="93">
        <f>NŽP!I58-NŽP!H58</f>
        <v>368830744</v>
      </c>
      <c r="J58" s="93">
        <f>NŽP!J58-NŽP!I58</f>
        <v>299063660</v>
      </c>
      <c r="K58" s="92">
        <f>NŽP!K58</f>
        <v>303739081</v>
      </c>
      <c r="L58" s="92">
        <f>NŽP!L58-NŽP!K58</f>
        <v>332083015</v>
      </c>
      <c r="M58" s="93">
        <f>NŽP!M58-NŽP!L58</f>
        <v>471999720</v>
      </c>
      <c r="N58" s="93">
        <f>NŽP!N58-NŽP!M58</f>
        <v>361746330</v>
      </c>
      <c r="O58" s="92">
        <f>NŽP!O58</f>
        <v>432383890</v>
      </c>
      <c r="P58" s="92">
        <f>NŽP!P58-NŽP!O58</f>
        <v>499462511</v>
      </c>
      <c r="Q58" s="93">
        <f>NŽP!Q58-NŽP!P58</f>
        <v>771954752</v>
      </c>
      <c r="R58" s="93">
        <f>NŽP!R58-NŽP!Q58</f>
        <v>416206137</v>
      </c>
      <c r="S58" s="93">
        <f>NŽP!S58</f>
        <v>439011998</v>
      </c>
      <c r="T58" s="92">
        <f>NŽP!T58-NŽP!S58</f>
        <v>536676027</v>
      </c>
      <c r="U58" s="92">
        <f>NŽP!U58-NŽP!T58</f>
        <v>806503682</v>
      </c>
      <c r="V58" s="93">
        <f>NŽP!V58-NŽP!U58</f>
        <v>435094870</v>
      </c>
      <c r="W58" s="93">
        <f>NŽP!W58</f>
        <v>544355357</v>
      </c>
      <c r="X58" s="92">
        <f>NŽP!X58-NŽP!W58</f>
        <v>581940567</v>
      </c>
    </row>
    <row r="59" spans="2:24" ht="11.8" hidden="1" customHeight="1" outlineLevel="1" x14ac:dyDescent="0.3">
      <c r="B59" s="90"/>
      <c r="C59" s="94" t="s">
        <v>143</v>
      </c>
      <c r="D59" s="90" t="s">
        <v>172</v>
      </c>
      <c r="E59" s="90"/>
      <c r="F59" s="91" t="s">
        <v>142</v>
      </c>
      <c r="G59" s="92">
        <f>NŽP!G59</f>
        <v>1432701</v>
      </c>
      <c r="H59" s="92">
        <f>NŽP!H59-NŽP!G59</f>
        <v>1340322</v>
      </c>
      <c r="I59" s="93">
        <f>NŽP!I59-NŽP!H59</f>
        <v>436075</v>
      </c>
      <c r="J59" s="93">
        <f>NŽP!J59-NŽP!I59</f>
        <v>718385</v>
      </c>
      <c r="K59" s="92">
        <f>NŽP!K59</f>
        <v>359296</v>
      </c>
      <c r="L59" s="92">
        <f>NŽP!L59-NŽP!K59</f>
        <v>75946</v>
      </c>
      <c r="M59" s="93">
        <f>NŽP!M59-NŽP!L59</f>
        <v>143977</v>
      </c>
      <c r="N59" s="93">
        <f>NŽP!N59-NŽP!M59</f>
        <v>822634</v>
      </c>
      <c r="O59" s="92">
        <f>NŽP!O59</f>
        <v>851994</v>
      </c>
      <c r="P59" s="92">
        <f>NŽP!P59-NŽP!O59</f>
        <v>507348</v>
      </c>
      <c r="Q59" s="93">
        <f>NŽP!Q59-NŽP!P59</f>
        <v>93852</v>
      </c>
      <c r="R59" s="93">
        <f>NŽP!R59-NŽP!Q59</f>
        <v>1928740</v>
      </c>
      <c r="S59" s="93">
        <f>NŽP!S59</f>
        <v>-397887</v>
      </c>
      <c r="T59" s="92">
        <f>NŽP!T59-NŽP!S59</f>
        <v>1494080</v>
      </c>
      <c r="U59" s="92">
        <f>NŽP!U59-NŽP!T59</f>
        <v>624478</v>
      </c>
      <c r="V59" s="93">
        <f>NŽP!V59-NŽP!U59</f>
        <v>1596037</v>
      </c>
      <c r="W59" s="93">
        <f>NŽP!W59</f>
        <v>167225</v>
      </c>
      <c r="X59" s="92">
        <f>NŽP!X59-NŽP!W59</f>
        <v>147566</v>
      </c>
    </row>
    <row r="60" spans="2:24" ht="11.8" hidden="1" customHeight="1" outlineLevel="2" x14ac:dyDescent="0.3">
      <c r="B60" s="90"/>
      <c r="C60" s="94"/>
      <c r="D60" s="94" t="s">
        <v>143</v>
      </c>
      <c r="E60" s="90" t="s">
        <v>144</v>
      </c>
      <c r="F60" s="91" t="s">
        <v>142</v>
      </c>
      <c r="G60" s="92">
        <f>NŽP!G60</f>
        <v>339896925</v>
      </c>
      <c r="H60" s="92">
        <f>NŽP!H60-NŽP!G60</f>
        <v>288306555</v>
      </c>
      <c r="I60" s="93">
        <f>NŽP!I60-NŽP!H60</f>
        <v>334871645</v>
      </c>
      <c r="J60" s="93">
        <f>NŽP!J60-NŽP!I60</f>
        <v>277368348</v>
      </c>
      <c r="K60" s="92">
        <f>NŽP!K60</f>
        <v>287890365</v>
      </c>
      <c r="L60" s="92">
        <f>NŽP!L60-NŽP!K60</f>
        <v>314209600</v>
      </c>
      <c r="M60" s="93">
        <f>NŽP!M60-NŽP!L60</f>
        <v>413071138</v>
      </c>
      <c r="N60" s="93">
        <f>NŽP!N60-NŽP!M60</f>
        <v>336914617</v>
      </c>
      <c r="O60" s="92">
        <f>NŽP!O60</f>
        <v>355658239</v>
      </c>
      <c r="P60" s="92">
        <f>NŽP!P60-NŽP!O60</f>
        <v>402849878</v>
      </c>
      <c r="Q60" s="93">
        <f>NŽP!Q60-NŽP!P60</f>
        <v>566264690</v>
      </c>
      <c r="R60" s="93">
        <f>NŽP!R60-NŽP!Q60</f>
        <v>307032865</v>
      </c>
      <c r="S60" s="93">
        <f>NŽP!S60</f>
        <v>328989064</v>
      </c>
      <c r="T60" s="92">
        <f>NŽP!T60-NŽP!S60</f>
        <v>389327357</v>
      </c>
      <c r="U60" s="92">
        <f>NŽP!U60-NŽP!T60</f>
        <v>590855336</v>
      </c>
      <c r="V60" s="93">
        <f>NŽP!V60-NŽP!U60</f>
        <v>315251735</v>
      </c>
      <c r="W60" s="93">
        <f>NŽP!W60</f>
        <v>385623556</v>
      </c>
      <c r="X60" s="92">
        <f>NŽP!X60-NŽP!W60</f>
        <v>436183826</v>
      </c>
    </row>
    <row r="61" spans="2:24" ht="11.8" customHeight="1" collapsed="1" x14ac:dyDescent="0.3">
      <c r="B61" s="103"/>
      <c r="C61" s="103" t="s">
        <v>148</v>
      </c>
      <c r="D61" s="103"/>
      <c r="E61" s="103"/>
      <c r="F61" s="91" t="s">
        <v>142</v>
      </c>
      <c r="G61" s="92">
        <f>SUM(G62:G63)</f>
        <v>151377838</v>
      </c>
      <c r="H61" s="92">
        <f t="shared" ref="H61:J61" si="71">SUM(H62:H63)</f>
        <v>20339025</v>
      </c>
      <c r="I61" s="93">
        <f t="shared" si="71"/>
        <v>73083203</v>
      </c>
      <c r="J61" s="93">
        <f t="shared" si="71"/>
        <v>43030725</v>
      </c>
      <c r="K61" s="92">
        <f>SUM(K62:K63)</f>
        <v>71168703</v>
      </c>
      <c r="L61" s="92">
        <f t="shared" ref="L61:N61" si="72">SUM(L62:L63)</f>
        <v>65043587</v>
      </c>
      <c r="M61" s="93">
        <f t="shared" si="72"/>
        <v>110243365</v>
      </c>
      <c r="N61" s="93">
        <f t="shared" si="72"/>
        <v>119753188</v>
      </c>
      <c r="O61" s="92">
        <f>SUM(O62:O63)</f>
        <v>163076361</v>
      </c>
      <c r="P61" s="92">
        <f t="shared" ref="P61:R61" si="73">SUM(P62:P63)</f>
        <v>146634476</v>
      </c>
      <c r="Q61" s="93">
        <f t="shared" si="73"/>
        <v>267597335</v>
      </c>
      <c r="R61" s="93">
        <f t="shared" si="73"/>
        <v>130443116</v>
      </c>
      <c r="S61" s="93">
        <f>SUM(S62:S63)</f>
        <v>137281672</v>
      </c>
      <c r="T61" s="92">
        <f t="shared" ref="T61:V61" si="74">SUM(T62:T63)</f>
        <v>193818312</v>
      </c>
      <c r="U61" s="92">
        <f t="shared" si="74"/>
        <v>429509616</v>
      </c>
      <c r="V61" s="93">
        <f t="shared" si="74"/>
        <v>128812303</v>
      </c>
      <c r="W61" s="93">
        <f>SUM(W62:W63)</f>
        <v>204735688</v>
      </c>
      <c r="X61" s="92">
        <f t="shared" ref="X61" si="75">SUM(X62:X63)</f>
        <v>202477324</v>
      </c>
    </row>
    <row r="62" spans="2:24" ht="11.8" hidden="1" customHeight="1" outlineLevel="1" x14ac:dyDescent="0.3">
      <c r="B62" s="90"/>
      <c r="C62" s="94" t="s">
        <v>143</v>
      </c>
      <c r="D62" s="90" t="s">
        <v>145</v>
      </c>
      <c r="E62" s="90"/>
      <c r="F62" s="91" t="s">
        <v>142</v>
      </c>
      <c r="G62" s="92">
        <f>NŽP!G62</f>
        <v>150620057</v>
      </c>
      <c r="H62" s="92">
        <f>NŽP!H62-NŽP!G62</f>
        <v>18246787</v>
      </c>
      <c r="I62" s="93">
        <f>NŽP!I62-NŽP!H62</f>
        <v>72445906</v>
      </c>
      <c r="J62" s="93">
        <f>NŽP!J62-NŽP!I62</f>
        <v>44921920</v>
      </c>
      <c r="K62" s="92">
        <f>NŽP!K62</f>
        <v>71156269</v>
      </c>
      <c r="L62" s="92">
        <f>NŽP!L62-NŽP!K62</f>
        <v>65378805</v>
      </c>
      <c r="M62" s="93">
        <f>NŽP!M62-NŽP!L62</f>
        <v>109827424</v>
      </c>
      <c r="N62" s="93">
        <f>NŽP!N62-NŽP!M62</f>
        <v>119753188</v>
      </c>
      <c r="O62" s="92">
        <f>NŽP!O62</f>
        <v>163076361</v>
      </c>
      <c r="P62" s="92">
        <f>NŽP!P62-NŽP!O62</f>
        <v>146634476</v>
      </c>
      <c r="Q62" s="93">
        <f>NŽP!Q62-NŽP!P62</f>
        <v>267597335</v>
      </c>
      <c r="R62" s="93">
        <f>NŽP!R62-NŽP!Q62</f>
        <v>130443116</v>
      </c>
      <c r="S62" s="93">
        <f>NŽP!S62</f>
        <v>137281672</v>
      </c>
      <c r="T62" s="92">
        <f>NŽP!T62-NŽP!S62</f>
        <v>193818312</v>
      </c>
      <c r="U62" s="92">
        <f>NŽP!U62-NŽP!T62</f>
        <v>429509616</v>
      </c>
      <c r="V62" s="93">
        <f>NŽP!V62-NŽP!U62</f>
        <v>128812303</v>
      </c>
      <c r="W62" s="93">
        <f>NŽP!W62</f>
        <v>204735688</v>
      </c>
      <c r="X62" s="92">
        <f>NŽP!X62-NŽP!W62</f>
        <v>202477324</v>
      </c>
    </row>
    <row r="63" spans="2:24" ht="11.8" hidden="1" customHeight="1" outlineLevel="1" x14ac:dyDescent="0.3">
      <c r="B63" s="90"/>
      <c r="C63" s="94" t="s">
        <v>143</v>
      </c>
      <c r="D63" s="90" t="s">
        <v>172</v>
      </c>
      <c r="E63" s="90"/>
      <c r="F63" s="91" t="s">
        <v>142</v>
      </c>
      <c r="G63" s="92">
        <f>NŽP!G63</f>
        <v>757781</v>
      </c>
      <c r="H63" s="92">
        <f>NŽP!H63-NŽP!G63</f>
        <v>2092238</v>
      </c>
      <c r="I63" s="93">
        <f>NŽP!I63-NŽP!H63</f>
        <v>637297</v>
      </c>
      <c r="J63" s="93">
        <f>NŽP!J63-NŽP!I63</f>
        <v>-1891195</v>
      </c>
      <c r="K63" s="92">
        <f>NŽP!K63</f>
        <v>12434</v>
      </c>
      <c r="L63" s="92">
        <f>NŽP!L63-NŽP!K63</f>
        <v>-335218</v>
      </c>
      <c r="M63" s="93">
        <f>NŽP!M63-NŽP!L63</f>
        <v>415941</v>
      </c>
      <c r="N63" s="93">
        <f>NŽP!N63-NŽP!M63</f>
        <v>0</v>
      </c>
      <c r="O63" s="92">
        <f>NŽP!O63</f>
        <v>0</v>
      </c>
      <c r="P63" s="92">
        <f>NŽP!P63-NŽP!O63</f>
        <v>0</v>
      </c>
      <c r="Q63" s="93">
        <f>NŽP!Q63-NŽP!P63</f>
        <v>0</v>
      </c>
      <c r="R63" s="93">
        <f>NŽP!R63-NŽP!Q63</f>
        <v>0</v>
      </c>
      <c r="S63" s="93">
        <f>NŽP!S63</f>
        <v>0</v>
      </c>
      <c r="T63" s="92">
        <f>NŽP!T63-NŽP!S63</f>
        <v>0</v>
      </c>
      <c r="U63" s="92">
        <f>NŽP!U63-NŽP!T63</f>
        <v>0</v>
      </c>
      <c r="V63" s="93">
        <f>NŽP!V63-NŽP!U63</f>
        <v>0</v>
      </c>
      <c r="W63" s="93">
        <f>NŽP!W63</f>
        <v>0</v>
      </c>
      <c r="X63" s="92">
        <f>NŽP!X63-NŽP!W63</f>
        <v>0</v>
      </c>
    </row>
    <row r="64" spans="2:24" ht="11.8" hidden="1" customHeight="1" outlineLevel="2" x14ac:dyDescent="0.3">
      <c r="B64" s="90"/>
      <c r="C64" s="94"/>
      <c r="D64" s="94" t="s">
        <v>143</v>
      </c>
      <c r="E64" s="90" t="s">
        <v>144</v>
      </c>
      <c r="F64" s="91" t="s">
        <v>142</v>
      </c>
      <c r="G64" s="92">
        <f>NŽP!G64</f>
        <v>136625421</v>
      </c>
      <c r="H64" s="92">
        <f>NŽP!H64-NŽP!G64</f>
        <v>16617258</v>
      </c>
      <c r="I64" s="93">
        <f>NŽP!I64-NŽP!H64</f>
        <v>63493431</v>
      </c>
      <c r="J64" s="93">
        <f>NŽP!J64-NŽP!I64</f>
        <v>41426175</v>
      </c>
      <c r="K64" s="92">
        <f>NŽP!K64</f>
        <v>69247056</v>
      </c>
      <c r="L64" s="92">
        <f>NŽP!L64-NŽP!K64</f>
        <v>67241707</v>
      </c>
      <c r="M64" s="93">
        <f>NŽP!M64-NŽP!L64</f>
        <v>97862024</v>
      </c>
      <c r="N64" s="93">
        <f>NŽP!N64-NŽP!M64</f>
        <v>116800359</v>
      </c>
      <c r="O64" s="92">
        <f>NŽP!O64</f>
        <v>118222259</v>
      </c>
      <c r="P64" s="92">
        <f>NŽP!P64-NŽP!O64</f>
        <v>116237913</v>
      </c>
      <c r="Q64" s="93">
        <f>NŽP!Q64-NŽP!P64</f>
        <v>190071567</v>
      </c>
      <c r="R64" s="93">
        <f>NŽP!R64-NŽP!Q64</f>
        <v>79118989</v>
      </c>
      <c r="S64" s="93">
        <f>NŽP!S64</f>
        <v>115911324</v>
      </c>
      <c r="T64" s="92">
        <f>NŽP!T64-NŽP!S64</f>
        <v>118200454</v>
      </c>
      <c r="U64" s="92">
        <f>NŽP!U64-NŽP!T64</f>
        <v>243882754</v>
      </c>
      <c r="V64" s="93">
        <f>NŽP!V64-NŽP!U64</f>
        <v>106201131</v>
      </c>
      <c r="W64" s="93">
        <f>NŽP!W64</f>
        <v>132422780</v>
      </c>
      <c r="X64" s="92">
        <f>NŽP!X64-NŽP!W64</f>
        <v>121671511</v>
      </c>
    </row>
    <row r="65" spans="2:24" ht="11.8" customHeight="1" x14ac:dyDescent="0.3">
      <c r="B65" s="90"/>
      <c r="C65" s="90" t="s">
        <v>149</v>
      </c>
      <c r="D65" s="90"/>
      <c r="E65" s="90"/>
      <c r="F65" s="91" t="s">
        <v>142</v>
      </c>
      <c r="G65" s="92">
        <f>NŽP!G65</f>
        <v>153245328</v>
      </c>
      <c r="H65" s="92">
        <f>NŽP!H65-NŽP!G65</f>
        <v>178002014</v>
      </c>
      <c r="I65" s="93">
        <f>NŽP!I65-NŽP!H65</f>
        <v>200851938</v>
      </c>
      <c r="J65" s="93">
        <f>NŽP!J65-NŽP!I65</f>
        <v>199140129</v>
      </c>
      <c r="K65" s="92">
        <f>NŽP!K65</f>
        <v>214227460</v>
      </c>
      <c r="L65" s="92">
        <f>NŽP!L65-NŽP!K65</f>
        <v>191862435</v>
      </c>
      <c r="M65" s="93">
        <f>NŽP!M65-NŽP!L65</f>
        <v>261606916</v>
      </c>
      <c r="N65" s="93">
        <f>NŽP!N65-NŽP!M65</f>
        <v>223286936</v>
      </c>
      <c r="O65" s="92">
        <f>NŽP!O65</f>
        <v>148212039</v>
      </c>
      <c r="P65" s="92">
        <f>NŽP!P65-NŽP!O65</f>
        <v>196379136</v>
      </c>
      <c r="Q65" s="93">
        <f>NŽP!Q65-NŽP!P65</f>
        <v>287202959</v>
      </c>
      <c r="R65" s="93">
        <f>NŽP!R65-NŽP!Q65</f>
        <v>182166574</v>
      </c>
      <c r="S65" s="93">
        <f>NŽP!S65</f>
        <v>207071051</v>
      </c>
      <c r="T65" s="92">
        <f>NŽP!T65-NŽP!S65</f>
        <v>225126026</v>
      </c>
      <c r="U65" s="92">
        <f>NŽP!U65-NŽP!T65</f>
        <v>292680348</v>
      </c>
      <c r="V65" s="93">
        <f>NŽP!V65-NŽP!U65</f>
        <v>195346972</v>
      </c>
      <c r="W65" s="93">
        <f>NŽP!W65</f>
        <v>239152011</v>
      </c>
      <c r="X65" s="92">
        <f>NŽP!X65-NŽP!W65</f>
        <v>300860227</v>
      </c>
    </row>
    <row r="66" spans="2:24" ht="11.8" customHeight="1" x14ac:dyDescent="0.3">
      <c r="B66" s="95"/>
      <c r="C66" s="95" t="s">
        <v>154</v>
      </c>
      <c r="D66" s="95"/>
      <c r="E66" s="95"/>
      <c r="F66" s="96" t="s">
        <v>142</v>
      </c>
      <c r="G66" s="97">
        <f>NŽP!G66</f>
        <v>74742312</v>
      </c>
      <c r="H66" s="97">
        <f>NŽP!H66-NŽP!G66</f>
        <v>72704603</v>
      </c>
      <c r="I66" s="98">
        <f>NŽP!I66-NŽP!H66</f>
        <v>100109908</v>
      </c>
      <c r="J66" s="98">
        <f>NŽP!J66-NŽP!I66</f>
        <v>81323330</v>
      </c>
      <c r="K66" s="97">
        <f>NŽP!K66</f>
        <v>69035952</v>
      </c>
      <c r="L66" s="97">
        <f>NŽP!L66-NŽP!K66</f>
        <v>89998461</v>
      </c>
      <c r="M66" s="98">
        <f>NŽP!M66-NŽP!L66</f>
        <v>107469224</v>
      </c>
      <c r="N66" s="98">
        <f>NŽP!N66-NŽP!M66</f>
        <v>51208647</v>
      </c>
      <c r="O66" s="97">
        <f>NŽP!O66</f>
        <v>66362029</v>
      </c>
      <c r="P66" s="97">
        <f>NŽP!P66-NŽP!O66</f>
        <v>68785889</v>
      </c>
      <c r="Q66" s="98">
        <f>NŽP!Q66-NŽP!P66</f>
        <v>102595038</v>
      </c>
      <c r="R66" s="98">
        <f>NŽP!R66-NŽP!Q66</f>
        <v>53372773</v>
      </c>
      <c r="S66" s="98">
        <f>NŽP!S66</f>
        <v>68341453</v>
      </c>
      <c r="T66" s="97">
        <f>NŽP!T66-NŽP!S66</f>
        <v>89576984</v>
      </c>
      <c r="U66" s="97">
        <f>NŽP!U66-NŽP!T66</f>
        <v>120292163</v>
      </c>
      <c r="V66" s="98">
        <f>NŽP!V66-NŽP!U66</f>
        <v>61090568</v>
      </c>
      <c r="W66" s="98">
        <f>NŽP!W66</f>
        <v>74839278</v>
      </c>
      <c r="X66" s="97">
        <f>NŽP!X66-NŽP!W66</f>
        <v>88188907</v>
      </c>
    </row>
    <row r="67" spans="2:24" ht="11.8" customHeight="1" x14ac:dyDescent="0.3">
      <c r="B67" s="99"/>
      <c r="C67" s="99" t="s">
        <v>155</v>
      </c>
      <c r="D67" s="99"/>
      <c r="E67" s="99"/>
      <c r="F67" s="100" t="s">
        <v>156</v>
      </c>
      <c r="G67" s="101">
        <f>NŽP!G67</f>
        <v>557585</v>
      </c>
      <c r="H67" s="101">
        <f>NŽP!H67</f>
        <v>642904</v>
      </c>
      <c r="I67" s="102">
        <f>NŽP!I67</f>
        <v>606511</v>
      </c>
      <c r="J67" s="102">
        <f>NŽP!J67</f>
        <v>517535</v>
      </c>
      <c r="K67" s="101">
        <f>NŽP!K67</f>
        <v>501779</v>
      </c>
      <c r="L67" s="101">
        <f>NŽP!L67</f>
        <v>580038</v>
      </c>
      <c r="M67" s="102">
        <f>NŽP!M67</f>
        <v>588802</v>
      </c>
      <c r="N67" s="102">
        <f>NŽP!N67</f>
        <v>631964</v>
      </c>
      <c r="O67" s="101">
        <f>NŽP!O67</f>
        <v>610752</v>
      </c>
      <c r="P67" s="101">
        <f>NŽP!P67</f>
        <v>678940</v>
      </c>
      <c r="Q67" s="102">
        <f>NŽP!Q67</f>
        <v>686678</v>
      </c>
      <c r="R67" s="102">
        <f>NŽP!R67</f>
        <v>646999</v>
      </c>
      <c r="S67" s="102">
        <f>NŽP!S67</f>
        <v>650010</v>
      </c>
      <c r="T67" s="101">
        <f>NŽP!T67</f>
        <v>697401</v>
      </c>
      <c r="U67" s="101">
        <f>NŽP!U67</f>
        <v>756238</v>
      </c>
      <c r="V67" s="102">
        <f>NŽP!V67</f>
        <v>708399</v>
      </c>
      <c r="W67" s="102">
        <f>NŽP!W67</f>
        <v>744617</v>
      </c>
      <c r="X67" s="101">
        <f>NŽP!X67</f>
        <v>811204</v>
      </c>
    </row>
    <row r="68" spans="2:24" ht="11.8" customHeight="1" x14ac:dyDescent="0.3">
      <c r="B68" s="90"/>
      <c r="C68" s="90" t="s">
        <v>175</v>
      </c>
      <c r="D68" s="90"/>
      <c r="E68" s="90"/>
      <c r="F68" s="91" t="s">
        <v>156</v>
      </c>
      <c r="G68" s="92">
        <f>NŽP!G68</f>
        <v>929164</v>
      </c>
      <c r="H68" s="92">
        <f>NŽP!H68</f>
        <v>1089249</v>
      </c>
      <c r="I68" s="93">
        <f>NŽP!I68</f>
        <v>986611</v>
      </c>
      <c r="J68" s="93">
        <f>NŽP!J68</f>
        <v>871878</v>
      </c>
      <c r="K68" s="92">
        <f>NŽP!K68</f>
        <v>4810062</v>
      </c>
      <c r="L68" s="92">
        <f>NŽP!L68</f>
        <v>914411</v>
      </c>
      <c r="M68" s="93">
        <f>NŽP!M68</f>
        <v>922640</v>
      </c>
      <c r="N68" s="93">
        <f>NŽP!N68</f>
        <v>1199045</v>
      </c>
      <c r="O68" s="92">
        <f>NŽP!O68</f>
        <v>1256537</v>
      </c>
      <c r="P68" s="92">
        <f>NŽP!P68</f>
        <v>1439176</v>
      </c>
      <c r="Q68" s="93">
        <f>NŽP!Q68</f>
        <v>1464969</v>
      </c>
      <c r="R68" s="93">
        <f>NŽP!R68</f>
        <v>1323666</v>
      </c>
      <c r="S68" s="93">
        <f>NŽP!S68</f>
        <v>1484276</v>
      </c>
      <c r="T68" s="92">
        <f>NŽP!T68</f>
        <v>1544652</v>
      </c>
      <c r="U68" s="92">
        <f>NŽP!U68</f>
        <v>1679221</v>
      </c>
      <c r="V68" s="93">
        <f>NŽP!V68</f>
        <v>1583609</v>
      </c>
      <c r="W68" s="93">
        <f>NŽP!W68</f>
        <v>1776747</v>
      </c>
      <c r="X68" s="92">
        <f>NŽP!X68</f>
        <v>2002296</v>
      </c>
    </row>
    <row r="69" spans="2:24" ht="11.8" customHeight="1" x14ac:dyDescent="0.3">
      <c r="B69" s="103"/>
      <c r="C69" s="103" t="s">
        <v>157</v>
      </c>
      <c r="D69" s="103"/>
      <c r="E69" s="103"/>
      <c r="F69" s="91" t="s">
        <v>156</v>
      </c>
      <c r="G69" s="92">
        <f>NŽP!G69</f>
        <v>14089</v>
      </c>
      <c r="H69" s="92">
        <f>NŽP!H69-NŽP!G69</f>
        <v>7764</v>
      </c>
      <c r="I69" s="93">
        <f>NŽP!I69-NŽP!H69</f>
        <v>10229</v>
      </c>
      <c r="J69" s="93">
        <f>NŽP!J69-NŽP!I69</f>
        <v>9770</v>
      </c>
      <c r="K69" s="92">
        <f>NŽP!K69</f>
        <v>9367</v>
      </c>
      <c r="L69" s="92">
        <f>NŽP!L69-NŽP!K69</f>
        <v>12095</v>
      </c>
      <c r="M69" s="93">
        <f>NŽP!M69-NŽP!L69</f>
        <v>24475</v>
      </c>
      <c r="N69" s="93">
        <f>NŽP!N69-NŽP!M69</f>
        <v>19378</v>
      </c>
      <c r="O69" s="92">
        <f>NŽP!O69</f>
        <v>16599</v>
      </c>
      <c r="P69" s="92">
        <f>NŽP!P69-NŽP!O69</f>
        <v>20440</v>
      </c>
      <c r="Q69" s="93">
        <f>NŽP!Q69-NŽP!P69</f>
        <v>35849</v>
      </c>
      <c r="R69" s="93">
        <f>NŽP!R69-NŽP!Q69</f>
        <v>17083</v>
      </c>
      <c r="S69" s="93">
        <f>NŽP!S69</f>
        <v>12972</v>
      </c>
      <c r="T69" s="92">
        <f>NŽP!T69-NŽP!S69</f>
        <v>14811</v>
      </c>
      <c r="U69" s="92">
        <f>NŽP!U69-NŽP!T69</f>
        <v>31320</v>
      </c>
      <c r="V69" s="93">
        <f>NŽP!V69-NŽP!U69</f>
        <v>22753</v>
      </c>
      <c r="W69" s="93">
        <f>NŽP!W69</f>
        <v>12222</v>
      </c>
      <c r="X69" s="92">
        <f>NŽP!X69-NŽP!W69</f>
        <v>23227</v>
      </c>
    </row>
    <row r="70" spans="2:24" ht="11.8" customHeight="1" x14ac:dyDescent="0.3"/>
    <row r="71" spans="2:24" ht="11.8" customHeight="1" x14ac:dyDescent="0.3">
      <c r="B71" s="85"/>
      <c r="C71" s="85" t="s">
        <v>163</v>
      </c>
      <c r="D71" s="85"/>
      <c r="E71" s="86"/>
      <c r="F71" s="87"/>
      <c r="G71" s="87"/>
      <c r="H71" s="87"/>
      <c r="I71" s="104"/>
      <c r="J71" s="104"/>
      <c r="K71" s="87"/>
      <c r="L71" s="87"/>
      <c r="M71" s="104"/>
      <c r="N71" s="104"/>
      <c r="O71" s="87"/>
      <c r="P71" s="87"/>
      <c r="Q71" s="104"/>
      <c r="R71" s="104"/>
      <c r="S71" s="104"/>
      <c r="T71" s="87"/>
      <c r="U71" s="87"/>
      <c r="V71" s="104"/>
      <c r="W71" s="104"/>
      <c r="X71" s="87"/>
    </row>
    <row r="72" spans="2:24" ht="11.8" customHeight="1" x14ac:dyDescent="0.3">
      <c r="B72" s="90"/>
      <c r="C72" s="90" t="s">
        <v>158</v>
      </c>
      <c r="D72" s="90"/>
      <c r="E72" s="103"/>
      <c r="F72" s="105" t="s">
        <v>142</v>
      </c>
      <c r="G72" s="92">
        <f>NŽP!G72</f>
        <v>175864627</v>
      </c>
      <c r="H72" s="92">
        <f>NŽP!H72-NŽP!G72</f>
        <v>122149065</v>
      </c>
      <c r="I72" s="93">
        <f>NŽP!I72-NŽP!H72</f>
        <v>255947094</v>
      </c>
      <c r="J72" s="93">
        <f>NŽP!J72-NŽP!I72</f>
        <v>103067561</v>
      </c>
      <c r="K72" s="92">
        <f>NŽP!K72</f>
        <v>107814475</v>
      </c>
      <c r="L72" s="92">
        <f>NŽP!L72-NŽP!K72</f>
        <v>146916471</v>
      </c>
      <c r="M72" s="93">
        <f>NŽP!M72-NŽP!L72</f>
        <v>287247271</v>
      </c>
      <c r="N72" s="93">
        <f>NŽP!N72-NŽP!M72</f>
        <v>136523974</v>
      </c>
      <c r="O72" s="92">
        <f>NŽP!O72</f>
        <v>187896280</v>
      </c>
      <c r="P72" s="92">
        <f>NŽP!P72-NŽP!O72</f>
        <v>120126743</v>
      </c>
      <c r="Q72" s="93">
        <f>NŽP!Q72-NŽP!P72</f>
        <v>308192162</v>
      </c>
      <c r="R72" s="93">
        <f>NŽP!R72-NŽP!Q72</f>
        <v>129167996</v>
      </c>
      <c r="S72" s="93">
        <f>NŽP!S72</f>
        <v>178076555</v>
      </c>
      <c r="T72" s="92">
        <f>NŽP!T72-NŽP!S72</f>
        <v>183881284</v>
      </c>
      <c r="U72" s="92">
        <f>NŽP!U72-NŽP!T72</f>
        <v>363077329</v>
      </c>
      <c r="V72" s="93">
        <f>NŽP!V72-NŽP!U72</f>
        <v>221241697</v>
      </c>
      <c r="W72" s="93">
        <f>NŽP!W72</f>
        <v>251276495</v>
      </c>
      <c r="X72" s="92">
        <f>NŽP!X72-NŽP!W72</f>
        <v>316311586</v>
      </c>
    </row>
    <row r="73" spans="2:24" ht="11.8" customHeight="1" x14ac:dyDescent="0.3">
      <c r="B73" s="90"/>
      <c r="C73" s="90" t="s">
        <v>159</v>
      </c>
      <c r="D73" s="90"/>
      <c r="E73" s="103"/>
      <c r="F73" s="105" t="s">
        <v>156</v>
      </c>
      <c r="G73" s="92">
        <f>NŽP!G73</f>
        <v>675529</v>
      </c>
      <c r="H73" s="92">
        <f>NŽP!H73-NŽP!G73</f>
        <v>389481</v>
      </c>
      <c r="I73" s="93">
        <f>NŽP!I73-NŽP!H73</f>
        <v>645013</v>
      </c>
      <c r="J73" s="93">
        <f>NŽP!J73-NŽP!I73</f>
        <v>464431</v>
      </c>
      <c r="K73" s="92">
        <f>NŽP!K73</f>
        <v>363199</v>
      </c>
      <c r="L73" s="92">
        <f>NŽP!L73-NŽP!K73</f>
        <v>562155</v>
      </c>
      <c r="M73" s="93">
        <f>NŽP!M73-NŽP!L73</f>
        <v>681320</v>
      </c>
      <c r="N73" s="93">
        <f>NŽP!N73-NŽP!M73</f>
        <v>468111</v>
      </c>
      <c r="O73" s="92">
        <f>NŽP!O73</f>
        <v>553575</v>
      </c>
      <c r="P73" s="92">
        <f>NŽP!P73-NŽP!O73</f>
        <v>547927</v>
      </c>
      <c r="Q73" s="93">
        <f>NŽP!Q73-NŽP!P73</f>
        <v>807938</v>
      </c>
      <c r="R73" s="93">
        <f>NŽP!R73-NŽP!Q73</f>
        <v>651855</v>
      </c>
      <c r="S73" s="93">
        <f>NŽP!S73</f>
        <v>646459</v>
      </c>
      <c r="T73" s="92">
        <f>NŽP!T73-NŽP!S73</f>
        <v>777955</v>
      </c>
      <c r="U73" s="92">
        <f>NŽP!U73-NŽP!T73</f>
        <v>1243273</v>
      </c>
      <c r="V73" s="93">
        <f>NŽP!V73-NŽP!U73</f>
        <v>638775</v>
      </c>
      <c r="W73" s="93">
        <f>NŽP!W73</f>
        <v>766013</v>
      </c>
      <c r="X73" s="92">
        <f>NŽP!X73-NŽP!W73</f>
        <v>834321</v>
      </c>
    </row>
    <row r="74" spans="2:24" ht="11.8" customHeight="1" x14ac:dyDescent="0.3">
      <c r="B74" s="103"/>
      <c r="C74" s="103" t="s">
        <v>176</v>
      </c>
      <c r="D74" s="103"/>
      <c r="E74" s="103"/>
      <c r="F74" s="105" t="s">
        <v>156</v>
      </c>
      <c r="G74" s="92">
        <f>NŽP!G74</f>
        <v>874196</v>
      </c>
      <c r="H74" s="92">
        <f>NŽP!H74-NŽP!G74</f>
        <v>495563</v>
      </c>
      <c r="I74" s="93">
        <f>NŽP!I74-NŽP!H74</f>
        <v>845467</v>
      </c>
      <c r="J74" s="93">
        <f>NŽP!J74-NŽP!I74</f>
        <v>523698</v>
      </c>
      <c r="K74" s="92">
        <f>NŽP!K74</f>
        <v>602583</v>
      </c>
      <c r="L74" s="92">
        <f>NŽP!L74-NŽP!K74</f>
        <v>492679</v>
      </c>
      <c r="M74" s="93">
        <f>NŽP!M74-NŽP!L74</f>
        <v>1029836</v>
      </c>
      <c r="N74" s="93">
        <f>NŽP!N74-NŽP!M74</f>
        <v>625407</v>
      </c>
      <c r="O74" s="92">
        <f>NŽP!O74</f>
        <v>809410</v>
      </c>
      <c r="P74" s="92">
        <f>NŽP!P74-NŽP!O74</f>
        <v>1043449</v>
      </c>
      <c r="Q74" s="93">
        <f>NŽP!Q74-NŽP!P74</f>
        <v>1351186</v>
      </c>
      <c r="R74" s="93">
        <f>NŽP!R74-NŽP!Q74</f>
        <v>851278</v>
      </c>
      <c r="S74" s="93">
        <f>NŽP!S74</f>
        <v>1135454</v>
      </c>
      <c r="T74" s="92">
        <f>NŽP!T74-NŽP!S74</f>
        <v>1295104</v>
      </c>
      <c r="U74" s="92">
        <f>NŽP!U74-NŽP!T74</f>
        <v>2357170</v>
      </c>
      <c r="V74" s="93">
        <f>NŽP!V74-NŽP!U74</f>
        <v>1058221</v>
      </c>
      <c r="W74" s="93">
        <f>NŽP!W74</f>
        <v>1332372</v>
      </c>
      <c r="X74" s="92">
        <f>NŽP!X74-NŽP!W74</f>
        <v>1622478</v>
      </c>
    </row>
    <row r="75" spans="2:24" ht="11.8" customHeight="1" x14ac:dyDescent="0.3">
      <c r="B75" s="103"/>
      <c r="C75" s="103" t="s">
        <v>165</v>
      </c>
      <c r="D75" s="103"/>
      <c r="E75" s="103"/>
      <c r="F75" s="105" t="s">
        <v>156</v>
      </c>
      <c r="G75" s="92">
        <f>NŽP!G75</f>
        <v>50134</v>
      </c>
      <c r="H75" s="92">
        <f>NŽP!H75-NŽP!G75</f>
        <v>12886</v>
      </c>
      <c r="I75" s="93">
        <f>NŽP!I75-NŽP!H75</f>
        <v>32107</v>
      </c>
      <c r="J75" s="93">
        <f>NŽP!J75-NŽP!I75</f>
        <v>13436</v>
      </c>
      <c r="K75" s="92">
        <f>NŽP!K75</f>
        <v>13979</v>
      </c>
      <c r="L75" s="92">
        <f>NŽP!L75-NŽP!K75</f>
        <v>8376</v>
      </c>
      <c r="M75" s="93">
        <f>NŽP!M75-NŽP!L75</f>
        <v>12015</v>
      </c>
      <c r="N75" s="93">
        <f>NŽP!N75-NŽP!M75</f>
        <v>9385</v>
      </c>
      <c r="O75" s="92">
        <f>NŽP!O75</f>
        <v>10258</v>
      </c>
      <c r="P75" s="92">
        <f>NŽP!P75-NŽP!O75</f>
        <v>10766</v>
      </c>
      <c r="Q75" s="93">
        <f>NŽP!Q75-NŽP!P75</f>
        <v>13591</v>
      </c>
      <c r="R75" s="93">
        <f>NŽP!R75-NŽP!Q75</f>
        <v>9549</v>
      </c>
      <c r="S75" s="93">
        <f>NŽP!S75</f>
        <v>5015</v>
      </c>
      <c r="T75" s="92">
        <f>NŽP!T75-NŽP!S75</f>
        <v>10131</v>
      </c>
      <c r="U75" s="92">
        <f>NŽP!U75-NŽP!T75</f>
        <v>8638</v>
      </c>
      <c r="V75" s="93">
        <f>NŽP!V75-NŽP!U75</f>
        <v>8402</v>
      </c>
      <c r="W75" s="93">
        <f>NŽP!W75</f>
        <v>7262</v>
      </c>
      <c r="X75" s="92">
        <f>NŽP!X75-NŽP!W75</f>
        <v>16627</v>
      </c>
    </row>
    <row r="76" spans="2:24" ht="11.8" customHeight="1" x14ac:dyDescent="0.3"/>
    <row r="77" spans="2:24" ht="11.8" customHeight="1" x14ac:dyDescent="0.3">
      <c r="B77" s="85"/>
      <c r="C77" s="85" t="s">
        <v>166</v>
      </c>
      <c r="D77" s="85"/>
      <c r="E77" s="86"/>
      <c r="F77" s="87"/>
      <c r="G77" s="87"/>
      <c r="H77" s="87"/>
      <c r="I77" s="104"/>
      <c r="J77" s="104"/>
      <c r="K77" s="87"/>
      <c r="L77" s="87"/>
      <c r="M77" s="104"/>
      <c r="N77" s="104"/>
      <c r="O77" s="87"/>
      <c r="P77" s="87"/>
      <c r="Q77" s="104"/>
      <c r="R77" s="104"/>
      <c r="S77" s="104"/>
      <c r="T77" s="87"/>
      <c r="U77" s="87"/>
      <c r="V77" s="104"/>
      <c r="W77" s="104"/>
      <c r="X77" s="87"/>
    </row>
    <row r="78" spans="2:24" ht="11.8" customHeight="1" x14ac:dyDescent="0.3">
      <c r="B78" s="90"/>
      <c r="C78" s="90" t="s">
        <v>167</v>
      </c>
      <c r="D78" s="90"/>
      <c r="E78" s="103"/>
      <c r="F78" s="105" t="s">
        <v>142</v>
      </c>
      <c r="G78" s="92">
        <f t="shared" ref="G78:X78" si="76">IFERROR(G53*4/G67,"-")</f>
        <v>2695.6161087547189</v>
      </c>
      <c r="H78" s="92">
        <f t="shared" si="76"/>
        <v>1646.7069609148489</v>
      </c>
      <c r="I78" s="93">
        <f t="shared" si="76"/>
        <v>2783.4848040678571</v>
      </c>
      <c r="J78" s="93">
        <f t="shared" si="76"/>
        <v>2091.7859932178499</v>
      </c>
      <c r="K78" s="92">
        <f t="shared" si="76"/>
        <v>2273.8028494616156</v>
      </c>
      <c r="L78" s="92">
        <f t="shared" si="76"/>
        <v>2391.3013078453482</v>
      </c>
      <c r="M78" s="93">
        <f t="shared" si="76"/>
        <v>3486.4922401758145</v>
      </c>
      <c r="N78" s="93">
        <f t="shared" si="76"/>
        <v>1901.7022551917514</v>
      </c>
      <c r="O78" s="92">
        <f t="shared" si="76"/>
        <v>2752.2092960808968</v>
      </c>
      <c r="P78" s="92">
        <f t="shared" si="76"/>
        <v>2740.6914602173979</v>
      </c>
      <c r="Q78" s="93">
        <f t="shared" si="76"/>
        <v>3877.7204395655604</v>
      </c>
      <c r="R78" s="93">
        <f t="shared" si="76"/>
        <v>2296.732118596783</v>
      </c>
      <c r="S78" s="93">
        <f t="shared" si="76"/>
        <v>3000.4389409393702</v>
      </c>
      <c r="T78" s="92">
        <f t="shared" si="76"/>
        <v>3022.4416254063299</v>
      </c>
      <c r="U78" s="92">
        <f t="shared" si="76"/>
        <v>3996.1990643157314</v>
      </c>
      <c r="V78" s="93">
        <f t="shared" si="76"/>
        <v>2848.4371265346226</v>
      </c>
      <c r="W78" s="93">
        <f t="shared" si="76"/>
        <v>3465.9135260140447</v>
      </c>
      <c r="X78" s="92">
        <f t="shared" si="76"/>
        <v>3355.4641643778878</v>
      </c>
    </row>
    <row r="79" spans="2:24" ht="11.8" customHeight="1" x14ac:dyDescent="0.3">
      <c r="B79" s="90"/>
      <c r="C79" s="90" t="s">
        <v>168</v>
      </c>
      <c r="D79" s="90"/>
      <c r="E79" s="103"/>
      <c r="F79" s="105" t="s">
        <v>142</v>
      </c>
      <c r="G79" s="92">
        <f>IFERROR(G72/G73,"-")</f>
        <v>260.33616173398923</v>
      </c>
      <c r="H79" s="92">
        <f t="shared" ref="H79:J79" si="77">IFERROR(H72/H73,"-")</f>
        <v>313.62008673080328</v>
      </c>
      <c r="I79" s="93">
        <f t="shared" si="77"/>
        <v>396.80920229514754</v>
      </c>
      <c r="J79" s="93">
        <f t="shared" si="77"/>
        <v>221.92222526058768</v>
      </c>
      <c r="K79" s="92">
        <f>IFERROR(K72/K73,"-")</f>
        <v>296.84683878534906</v>
      </c>
      <c r="L79" s="92">
        <f t="shared" ref="L79:N79" si="78">IFERROR(L72/L73,"-")</f>
        <v>261.34512901246097</v>
      </c>
      <c r="M79" s="93">
        <f t="shared" si="78"/>
        <v>421.60404949216229</v>
      </c>
      <c r="N79" s="93">
        <f t="shared" si="78"/>
        <v>291.64872006853074</v>
      </c>
      <c r="O79" s="92">
        <f>IFERROR(O72/O73,"-")</f>
        <v>339.42334823646297</v>
      </c>
      <c r="P79" s="92">
        <f t="shared" ref="P79:R79" si="79">IFERROR(P72/P73,"-")</f>
        <v>219.23859017715864</v>
      </c>
      <c r="Q79" s="93">
        <f t="shared" si="79"/>
        <v>381.45521314754347</v>
      </c>
      <c r="R79" s="93">
        <f t="shared" si="79"/>
        <v>198.15449141296762</v>
      </c>
      <c r="S79" s="93">
        <f>IFERROR(S72/S73,"-")</f>
        <v>275.46457702653998</v>
      </c>
      <c r="T79" s="92">
        <f t="shared" ref="T79:V79" si="80">IFERROR(T72/T73,"-")</f>
        <v>236.36493627523444</v>
      </c>
      <c r="U79" s="92">
        <f t="shared" si="80"/>
        <v>292.03347052497719</v>
      </c>
      <c r="V79" s="93">
        <f t="shared" si="80"/>
        <v>346.35309302962702</v>
      </c>
      <c r="W79" s="93">
        <f>IFERROR(W72/W73,"-")</f>
        <v>328.03163262242288</v>
      </c>
      <c r="X79" s="92">
        <f t="shared" ref="X79" si="81">IFERROR(X72/X73,"-")</f>
        <v>379.12456476583952</v>
      </c>
    </row>
    <row r="80" spans="2:24" ht="11.8" customHeight="1" x14ac:dyDescent="0.3">
      <c r="B80" s="90"/>
      <c r="C80" s="90" t="s">
        <v>169</v>
      </c>
      <c r="D80" s="90"/>
      <c r="E80" s="103"/>
      <c r="F80" s="105" t="s">
        <v>142</v>
      </c>
      <c r="G80" s="92">
        <f t="shared" ref="G80:X80" si="82">IFERROR(G61/G69,"-")</f>
        <v>10744.399034707929</v>
      </c>
      <c r="H80" s="92">
        <f t="shared" si="82"/>
        <v>2619.6580370942811</v>
      </c>
      <c r="I80" s="93">
        <f t="shared" si="82"/>
        <v>7144.7065206765083</v>
      </c>
      <c r="J80" s="93">
        <f t="shared" si="82"/>
        <v>4404.3730808597747</v>
      </c>
      <c r="K80" s="92">
        <f t="shared" si="82"/>
        <v>7597.8117860574357</v>
      </c>
      <c r="L80" s="92">
        <f t="shared" si="82"/>
        <v>5377.7252583712279</v>
      </c>
      <c r="M80" s="93">
        <f t="shared" si="82"/>
        <v>4504.3254341164456</v>
      </c>
      <c r="N80" s="93">
        <f t="shared" si="82"/>
        <v>6179.8528227887291</v>
      </c>
      <c r="O80" s="92">
        <f t="shared" si="82"/>
        <v>9824.4690041568774</v>
      </c>
      <c r="P80" s="92">
        <f t="shared" si="82"/>
        <v>7173.8980430528372</v>
      </c>
      <c r="Q80" s="93">
        <f t="shared" si="82"/>
        <v>7464.5690256353037</v>
      </c>
      <c r="R80" s="93">
        <f t="shared" si="82"/>
        <v>7635.8435871919455</v>
      </c>
      <c r="S80" s="93">
        <f t="shared" si="82"/>
        <v>10582.922602528522</v>
      </c>
      <c r="T80" s="92">
        <f t="shared" si="82"/>
        <v>13086.105732226048</v>
      </c>
      <c r="U80" s="92">
        <f t="shared" si="82"/>
        <v>13713.589272030651</v>
      </c>
      <c r="V80" s="93">
        <f t="shared" si="82"/>
        <v>5661.3327033797741</v>
      </c>
      <c r="W80" s="93">
        <f t="shared" si="82"/>
        <v>16751.406316478482</v>
      </c>
      <c r="X80" s="92">
        <f t="shared" si="82"/>
        <v>8717.3256985404914</v>
      </c>
    </row>
    <row r="81" spans="2:24" ht="11.8" customHeight="1" x14ac:dyDescent="0.3">
      <c r="B81" s="90"/>
      <c r="C81" s="90" t="s">
        <v>177</v>
      </c>
      <c r="D81" s="90"/>
      <c r="E81" s="103"/>
      <c r="F81" s="105" t="s">
        <v>14</v>
      </c>
      <c r="G81" s="106">
        <f t="shared" ref="G81:X81" si="83">IFERROR(G69*4/G67,"-")</f>
        <v>0.10107158549817516</v>
      </c>
      <c r="H81" s="106">
        <f t="shared" si="83"/>
        <v>4.830581237634235E-2</v>
      </c>
      <c r="I81" s="107">
        <f t="shared" si="83"/>
        <v>6.7461266160053157E-2</v>
      </c>
      <c r="J81" s="107">
        <f t="shared" si="83"/>
        <v>7.5511801134222803E-2</v>
      </c>
      <c r="K81" s="106">
        <f t="shared" si="83"/>
        <v>7.4670322990798732E-2</v>
      </c>
      <c r="L81" s="106">
        <f t="shared" si="83"/>
        <v>8.3408328419862149E-2</v>
      </c>
      <c r="M81" s="107">
        <f t="shared" si="83"/>
        <v>0.16626981565959353</v>
      </c>
      <c r="N81" s="107">
        <f t="shared" si="83"/>
        <v>0.12265255615826218</v>
      </c>
      <c r="O81" s="106">
        <f t="shared" si="83"/>
        <v>0.10871188305564287</v>
      </c>
      <c r="P81" s="106">
        <f t="shared" si="83"/>
        <v>0.12042301234276961</v>
      </c>
      <c r="Q81" s="107">
        <f t="shared" si="83"/>
        <v>0.20882567957616233</v>
      </c>
      <c r="R81" s="107">
        <f t="shared" si="83"/>
        <v>0.10561376447258805</v>
      </c>
      <c r="S81" s="107">
        <f t="shared" si="83"/>
        <v>7.982646420824295E-2</v>
      </c>
      <c r="T81" s="106">
        <f t="shared" si="83"/>
        <v>8.4949691784210232E-2</v>
      </c>
      <c r="U81" s="106">
        <f t="shared" si="83"/>
        <v>0.16566213282061995</v>
      </c>
      <c r="V81" s="107">
        <f t="shared" si="83"/>
        <v>0.12847561896614762</v>
      </c>
      <c r="W81" s="107">
        <f t="shared" si="83"/>
        <v>6.5655229466960868E-2</v>
      </c>
      <c r="X81" s="106">
        <f t="shared" si="83"/>
        <v>0.11453099343691599</v>
      </c>
    </row>
    <row r="82" spans="2:24" ht="11.8" customHeight="1" x14ac:dyDescent="0.3">
      <c r="B82" s="90"/>
      <c r="C82" s="90" t="s">
        <v>178</v>
      </c>
      <c r="D82" s="90"/>
      <c r="E82" s="103"/>
      <c r="F82" s="105" t="s">
        <v>14</v>
      </c>
      <c r="G82" s="106">
        <f t="shared" ref="G82:X82" si="84">IFERROR(G61/G57,"-")</f>
        <v>0.40410880573298757</v>
      </c>
      <c r="H82" s="106">
        <f t="shared" si="84"/>
        <v>6.6629403734955628E-2</v>
      </c>
      <c r="I82" s="107">
        <f t="shared" si="84"/>
        <v>0.19791435146519351</v>
      </c>
      <c r="J82" s="107">
        <f t="shared" si="84"/>
        <v>0.14354003422719996</v>
      </c>
      <c r="K82" s="106">
        <f t="shared" si="84"/>
        <v>0.23403184095257437</v>
      </c>
      <c r="L82" s="106">
        <f t="shared" si="84"/>
        <v>0.19582066009653734</v>
      </c>
      <c r="M82" s="107">
        <f t="shared" si="84"/>
        <v>0.2334953652891823</v>
      </c>
      <c r="N82" s="107">
        <f t="shared" si="84"/>
        <v>0.33029078572759468</v>
      </c>
      <c r="O82" s="106">
        <f t="shared" si="84"/>
        <v>0.37641471314504504</v>
      </c>
      <c r="P82" s="106">
        <f t="shared" si="84"/>
        <v>0.29328663190474447</v>
      </c>
      <c r="Q82" s="107">
        <f t="shared" si="84"/>
        <v>0.3466068504153399</v>
      </c>
      <c r="R82" s="107">
        <f t="shared" si="84"/>
        <v>0.31196420862065521</v>
      </c>
      <c r="S82" s="107">
        <f t="shared" si="84"/>
        <v>0.31298963840221727</v>
      </c>
      <c r="T82" s="106">
        <f t="shared" si="84"/>
        <v>0.36014321397453614</v>
      </c>
      <c r="U82" s="106">
        <f t="shared" si="84"/>
        <v>0.53214549719092941</v>
      </c>
      <c r="V82" s="107">
        <f t="shared" si="84"/>
        <v>0.29497363223090883</v>
      </c>
      <c r="W82" s="107">
        <f t="shared" si="84"/>
        <v>0.3759911797377028</v>
      </c>
      <c r="X82" s="106">
        <f t="shared" si="84"/>
        <v>0.34784650729170596</v>
      </c>
    </row>
    <row r="83" spans="2:24" ht="11.8" customHeight="1" x14ac:dyDescent="0.3">
      <c r="B83" s="90"/>
      <c r="C83" s="90" t="s">
        <v>179</v>
      </c>
      <c r="D83" s="90"/>
      <c r="E83" s="103"/>
      <c r="F83" s="105" t="s">
        <v>14</v>
      </c>
      <c r="G83" s="106">
        <f t="shared" ref="G83:X83" si="85">IFERROR((G61+G65)/G57,"-")</f>
        <v>0.81320294593493681</v>
      </c>
      <c r="H83" s="106">
        <f t="shared" si="85"/>
        <v>0.64975313048396266</v>
      </c>
      <c r="I83" s="107">
        <f t="shared" si="85"/>
        <v>0.74183524461210792</v>
      </c>
      <c r="J83" s="107">
        <f t="shared" si="85"/>
        <v>0.80782307692910693</v>
      </c>
      <c r="K83" s="106">
        <f t="shared" si="85"/>
        <v>0.93849946131083761</v>
      </c>
      <c r="L83" s="106">
        <f t="shared" si="85"/>
        <v>0.77344299616833156</v>
      </c>
      <c r="M83" s="107">
        <f t="shared" si="85"/>
        <v>0.78757861931173889</v>
      </c>
      <c r="N83" s="107">
        <f t="shared" si="85"/>
        <v>0.94613758501403333</v>
      </c>
      <c r="O83" s="106">
        <f t="shared" si="85"/>
        <v>0.71851942901387178</v>
      </c>
      <c r="P83" s="106">
        <f t="shared" si="85"/>
        <v>0.68606858158623518</v>
      </c>
      <c r="Q83" s="107">
        <f t="shared" si="85"/>
        <v>0.71860798805356041</v>
      </c>
      <c r="R83" s="107">
        <f t="shared" si="85"/>
        <v>0.74762883269361913</v>
      </c>
      <c r="S83" s="107">
        <f t="shared" si="85"/>
        <v>0.78509266884940687</v>
      </c>
      <c r="T83" s="106">
        <f t="shared" si="85"/>
        <v>0.77846081109072085</v>
      </c>
      <c r="U83" s="106">
        <f t="shared" si="85"/>
        <v>0.89476492060443036</v>
      </c>
      <c r="V83" s="107">
        <f t="shared" si="85"/>
        <v>0.74230827755705941</v>
      </c>
      <c r="W83" s="107">
        <f t="shared" si="85"/>
        <v>0.81518694297236693</v>
      </c>
      <c r="X83" s="106">
        <f t="shared" si="85"/>
        <v>0.86471020875459081</v>
      </c>
    </row>
    <row r="84" spans="2:24" ht="11.8" customHeight="1" x14ac:dyDescent="0.3"/>
    <row r="85" spans="2:24" ht="11.8" customHeight="1" x14ac:dyDescent="0.3"/>
    <row r="86" spans="2:24" ht="29.95" customHeight="1" x14ac:dyDescent="0.3">
      <c r="B86" s="85"/>
      <c r="C86" s="85" t="s">
        <v>112</v>
      </c>
      <c r="D86" s="85"/>
      <c r="E86" s="86"/>
      <c r="F86" s="87" t="s">
        <v>122</v>
      </c>
      <c r="G86" s="88" t="str">
        <f t="shared" ref="G86:X86" si="86">G5</f>
        <v>2020
Q1</v>
      </c>
      <c r="H86" s="88" t="str">
        <f t="shared" si="86"/>
        <v>2020
Q2</v>
      </c>
      <c r="I86" s="89" t="str">
        <f t="shared" si="86"/>
        <v>2020
Q3</v>
      </c>
      <c r="J86" s="89" t="str">
        <f t="shared" si="86"/>
        <v>2020
Q4</v>
      </c>
      <c r="K86" s="88" t="str">
        <f t="shared" si="86"/>
        <v>2021
Q1</v>
      </c>
      <c r="L86" s="88" t="str">
        <f t="shared" si="86"/>
        <v>2021
Q2</v>
      </c>
      <c r="M86" s="89" t="str">
        <f t="shared" si="86"/>
        <v>2021
Q3</v>
      </c>
      <c r="N86" s="89" t="str">
        <f t="shared" si="86"/>
        <v>2021
Q4</v>
      </c>
      <c r="O86" s="88" t="str">
        <f t="shared" si="86"/>
        <v>2022
Q1</v>
      </c>
      <c r="P86" s="88" t="str">
        <f t="shared" si="86"/>
        <v>2022
Q2</v>
      </c>
      <c r="Q86" s="89" t="str">
        <f t="shared" si="86"/>
        <v>2022
Q3</v>
      </c>
      <c r="R86" s="89" t="str">
        <f t="shared" si="86"/>
        <v>2022
Q4</v>
      </c>
      <c r="S86" s="89" t="str">
        <f t="shared" si="86"/>
        <v>2023
Q1</v>
      </c>
      <c r="T86" s="88" t="str">
        <f t="shared" si="86"/>
        <v>2023
Q2</v>
      </c>
      <c r="U86" s="88" t="str">
        <f t="shared" si="86"/>
        <v>2023
Q3</v>
      </c>
      <c r="V86" s="89" t="str">
        <f t="shared" si="86"/>
        <v>2023
Q4</v>
      </c>
      <c r="W86" s="89" t="str">
        <f t="shared" si="86"/>
        <v>2024
Q1</v>
      </c>
      <c r="X86" s="88" t="str">
        <f t="shared" si="86"/>
        <v>2024
Q2</v>
      </c>
    </row>
    <row r="87" spans="2:24" ht="11.8" customHeight="1" collapsed="1" x14ac:dyDescent="0.3">
      <c r="B87" s="90"/>
      <c r="C87" s="90" t="s">
        <v>141</v>
      </c>
      <c r="D87" s="90"/>
      <c r="E87" s="90"/>
      <c r="F87" s="91" t="s">
        <v>142</v>
      </c>
      <c r="G87" s="92">
        <f>SUM(G88:G89)</f>
        <v>2495634437</v>
      </c>
      <c r="H87" s="92">
        <f t="shared" ref="H87:J87" si="87">SUM(H88:H89)</f>
        <v>2384710281</v>
      </c>
      <c r="I87" s="93">
        <f t="shared" si="87"/>
        <v>2395009431</v>
      </c>
      <c r="J87" s="93">
        <f t="shared" si="87"/>
        <v>2435213305</v>
      </c>
      <c r="K87" s="92">
        <f>SUM(K88:K89)</f>
        <v>2542162966</v>
      </c>
      <c r="L87" s="92">
        <f t="shared" ref="L87:N87" si="88">SUM(L88:L89)</f>
        <v>2497272808</v>
      </c>
      <c r="M87" s="93">
        <f t="shared" si="88"/>
        <v>3106422343</v>
      </c>
      <c r="N87" s="93">
        <f t="shared" si="88"/>
        <v>2708510459</v>
      </c>
      <c r="O87" s="92">
        <f>SUM(O88:O89)</f>
        <v>2844830131</v>
      </c>
      <c r="P87" s="92">
        <f t="shared" ref="P87:R87" si="89">SUM(P88:P89)</f>
        <v>2872244815</v>
      </c>
      <c r="Q87" s="93">
        <f t="shared" si="89"/>
        <v>2943964635</v>
      </c>
      <c r="R87" s="93">
        <f t="shared" si="89"/>
        <v>2902392896</v>
      </c>
      <c r="S87" s="93">
        <f>SUM(S88:S89)</f>
        <v>3020191691</v>
      </c>
      <c r="T87" s="92">
        <f t="shared" ref="T87:V87" si="90">SUM(T88:T89)</f>
        <v>3040159096</v>
      </c>
      <c r="U87" s="92">
        <f t="shared" si="90"/>
        <v>3114589973</v>
      </c>
      <c r="V87" s="93">
        <f t="shared" si="90"/>
        <v>3580824149</v>
      </c>
      <c r="W87" s="93">
        <f>SUM(W88:W89)</f>
        <v>3344585883</v>
      </c>
      <c r="X87" s="92">
        <f t="shared" ref="X87" si="91">SUM(X88:X89)</f>
        <v>3364742853</v>
      </c>
    </row>
    <row r="88" spans="2:24" ht="11.8" hidden="1" customHeight="1" outlineLevel="1" x14ac:dyDescent="0.3">
      <c r="B88" s="90"/>
      <c r="C88" s="94" t="s">
        <v>143</v>
      </c>
      <c r="D88" s="90" t="s">
        <v>145</v>
      </c>
      <c r="E88" s="90"/>
      <c r="F88" s="91" t="s">
        <v>142</v>
      </c>
      <c r="G88" s="92">
        <f>NŽP!G88</f>
        <v>2494065730</v>
      </c>
      <c r="H88" s="92">
        <f>NŽP!H88-NŽP!G88</f>
        <v>2381711752</v>
      </c>
      <c r="I88" s="93">
        <f>NŽP!I88-NŽP!H88</f>
        <v>2393102820</v>
      </c>
      <c r="J88" s="93">
        <f>NŽP!J88-NŽP!I88</f>
        <v>2433338812</v>
      </c>
      <c r="K88" s="92">
        <f>NŽP!K88</f>
        <v>2540506328</v>
      </c>
      <c r="L88" s="92">
        <f>NŽP!L88-NŽP!K88</f>
        <v>2495701168</v>
      </c>
      <c r="M88" s="93">
        <f>NŽP!M88-NŽP!L88</f>
        <v>3104942148</v>
      </c>
      <c r="N88" s="93">
        <f>NŽP!N88-NŽP!M88</f>
        <v>2707091527</v>
      </c>
      <c r="O88" s="92">
        <f>NŽP!O88</f>
        <v>2843397647</v>
      </c>
      <c r="P88" s="92">
        <f>NŽP!P88-NŽP!O88</f>
        <v>2870798297</v>
      </c>
      <c r="Q88" s="93">
        <f>NŽP!Q88-NŽP!P88</f>
        <v>2942551126</v>
      </c>
      <c r="R88" s="93">
        <f>NŽP!R88-NŽP!Q88</f>
        <v>2904674667</v>
      </c>
      <c r="S88" s="93">
        <f>NŽP!S88</f>
        <v>3019415465</v>
      </c>
      <c r="T88" s="92">
        <f>NŽP!T88-NŽP!S88</f>
        <v>3039378530</v>
      </c>
      <c r="U88" s="92">
        <f>NŽP!U88-NŽP!T88</f>
        <v>3113830808</v>
      </c>
      <c r="V88" s="93">
        <f>NŽP!V88-NŽP!U88</f>
        <v>3580044066</v>
      </c>
      <c r="W88" s="93">
        <f>NŽP!W88</f>
        <v>3344584483</v>
      </c>
      <c r="X88" s="92">
        <f>NŽP!X88-NŽP!W88</f>
        <v>3364742853</v>
      </c>
    </row>
    <row r="89" spans="2:24" ht="11.8" hidden="1" customHeight="1" outlineLevel="1" x14ac:dyDescent="0.3">
      <c r="B89" s="90"/>
      <c r="C89" s="94" t="s">
        <v>143</v>
      </c>
      <c r="D89" s="90" t="s">
        <v>172</v>
      </c>
      <c r="E89" s="90"/>
      <c r="F89" s="91" t="s">
        <v>142</v>
      </c>
      <c r="G89" s="92">
        <f>NŽP!G89</f>
        <v>1568707</v>
      </c>
      <c r="H89" s="92">
        <f>NŽP!H89-NŽP!G89</f>
        <v>2998529</v>
      </c>
      <c r="I89" s="93">
        <f>NŽP!I89-NŽP!H89</f>
        <v>1906611</v>
      </c>
      <c r="J89" s="93">
        <f>NŽP!J89-NŽP!I89</f>
        <v>1874493</v>
      </c>
      <c r="K89" s="92">
        <f>NŽP!K89</f>
        <v>1656638</v>
      </c>
      <c r="L89" s="92">
        <f>NŽP!L89-NŽP!K89</f>
        <v>1571640</v>
      </c>
      <c r="M89" s="93">
        <f>NŽP!M89-NŽP!L89</f>
        <v>1480195</v>
      </c>
      <c r="N89" s="93">
        <f>NŽP!N89-NŽP!M89</f>
        <v>1418932</v>
      </c>
      <c r="O89" s="92">
        <f>NŽP!O89</f>
        <v>1432484</v>
      </c>
      <c r="P89" s="92">
        <f>NŽP!P89-NŽP!O89</f>
        <v>1446518</v>
      </c>
      <c r="Q89" s="93">
        <f>NŽP!Q89-NŽP!P89</f>
        <v>1413509</v>
      </c>
      <c r="R89" s="93">
        <f>NŽP!R89-NŽP!Q89</f>
        <v>-2281771</v>
      </c>
      <c r="S89" s="93">
        <f>NŽP!S89</f>
        <v>776226</v>
      </c>
      <c r="T89" s="92">
        <f>NŽP!T89-NŽP!S89</f>
        <v>780566</v>
      </c>
      <c r="U89" s="92">
        <f>NŽP!U89-NŽP!T89</f>
        <v>759165</v>
      </c>
      <c r="V89" s="93">
        <f>NŽP!V89-NŽP!U89</f>
        <v>780083</v>
      </c>
      <c r="W89" s="93">
        <f>NŽP!W89</f>
        <v>1400</v>
      </c>
      <c r="X89" s="92">
        <f>NŽP!X89-NŽP!W89</f>
        <v>0</v>
      </c>
    </row>
    <row r="90" spans="2:24" ht="11.8" hidden="1" customHeight="1" outlineLevel="2" x14ac:dyDescent="0.3">
      <c r="B90" s="90"/>
      <c r="C90" s="94"/>
      <c r="D90" s="94" t="s">
        <v>143</v>
      </c>
      <c r="E90" s="90" t="s">
        <v>144</v>
      </c>
      <c r="F90" s="91" t="s">
        <v>142</v>
      </c>
      <c r="G90" s="92">
        <f>NŽP!G90</f>
        <v>1564701018</v>
      </c>
      <c r="H90" s="92">
        <f>NŽP!H90-NŽP!G90</f>
        <v>1535534712</v>
      </c>
      <c r="I90" s="93">
        <f>NŽP!I90-NŽP!H90</f>
        <v>1523677439</v>
      </c>
      <c r="J90" s="93">
        <f>NŽP!J90-NŽP!I90</f>
        <v>1608173987</v>
      </c>
      <c r="K90" s="92">
        <f>NŽP!K90</f>
        <v>1598115701</v>
      </c>
      <c r="L90" s="92">
        <f>NŽP!L90-NŽP!K90</f>
        <v>1606673325</v>
      </c>
      <c r="M90" s="93">
        <f>NŽP!M90-NŽP!L90</f>
        <v>2180420758</v>
      </c>
      <c r="N90" s="93">
        <f>NŽP!N90-NŽP!M90</f>
        <v>1850820148</v>
      </c>
      <c r="O90" s="92">
        <f>NŽP!O90</f>
        <v>1850769634</v>
      </c>
      <c r="P90" s="92">
        <f>NŽP!P90-NŽP!O90</f>
        <v>1930747428</v>
      </c>
      <c r="Q90" s="93">
        <f>NŽP!Q90-NŽP!P90</f>
        <v>1988378271</v>
      </c>
      <c r="R90" s="93">
        <f>NŽP!R90-NŽP!Q90</f>
        <v>2030851353</v>
      </c>
      <c r="S90" s="93">
        <f>NŽP!S90</f>
        <v>1993108124</v>
      </c>
      <c r="T90" s="92">
        <f>NŽP!T90-NŽP!S90</f>
        <v>2079238989</v>
      </c>
      <c r="U90" s="92">
        <f>NŽP!U90-NŽP!T90</f>
        <v>2109632865</v>
      </c>
      <c r="V90" s="93">
        <f>NŽP!V90-NŽP!U90</f>
        <v>2574769823</v>
      </c>
      <c r="W90" s="93">
        <f>NŽP!W90</f>
        <v>2262076485</v>
      </c>
      <c r="X90" s="92">
        <f>NŽP!X90-NŽP!W90</f>
        <v>2304772453</v>
      </c>
    </row>
    <row r="91" spans="2:24" ht="11.8" customHeight="1" collapsed="1" x14ac:dyDescent="0.3">
      <c r="B91" s="103"/>
      <c r="C91" s="103" t="s">
        <v>147</v>
      </c>
      <c r="D91" s="103"/>
      <c r="E91" s="103"/>
      <c r="F91" s="91" t="s">
        <v>142</v>
      </c>
      <c r="G91" s="92">
        <f>SUM(G92:G93)</f>
        <v>2469680761</v>
      </c>
      <c r="H91" s="92">
        <f t="shared" ref="H91:J91" si="92">SUM(H92:H93)</f>
        <v>2391225140</v>
      </c>
      <c r="I91" s="93">
        <f t="shared" si="92"/>
        <v>2415548205</v>
      </c>
      <c r="J91" s="93">
        <f t="shared" si="92"/>
        <v>2438996368</v>
      </c>
      <c r="K91" s="92">
        <f>SUM(K92:K93)</f>
        <v>2515773309</v>
      </c>
      <c r="L91" s="92">
        <f t="shared" ref="L91:N91" si="93">SUM(L92:L93)</f>
        <v>2497411086</v>
      </c>
      <c r="M91" s="93">
        <f t="shared" si="93"/>
        <v>3125978897</v>
      </c>
      <c r="N91" s="93">
        <f t="shared" si="93"/>
        <v>2714401684</v>
      </c>
      <c r="O91" s="92">
        <f>SUM(O92:O93)</f>
        <v>2812059985</v>
      </c>
      <c r="P91" s="92">
        <f t="shared" ref="P91:R91" si="94">SUM(P92:P93)</f>
        <v>2867136458</v>
      </c>
      <c r="Q91" s="93">
        <f t="shared" si="94"/>
        <v>2970803975</v>
      </c>
      <c r="R91" s="93">
        <f t="shared" si="94"/>
        <v>2905561085</v>
      </c>
      <c r="S91" s="93">
        <f>SUM(S92:S93)</f>
        <v>2983561099</v>
      </c>
      <c r="T91" s="92">
        <f t="shared" ref="T91:V91" si="95">SUM(T92:T93)</f>
        <v>3037929795</v>
      </c>
      <c r="U91" s="92">
        <f t="shared" si="95"/>
        <v>3133906420</v>
      </c>
      <c r="V91" s="93">
        <f t="shared" si="95"/>
        <v>3166678088</v>
      </c>
      <c r="W91" s="93">
        <f>SUM(W92:W93)</f>
        <v>3213265962</v>
      </c>
      <c r="X91" s="92">
        <f t="shared" ref="X91" si="96">SUM(X92:X93)</f>
        <v>3264529550</v>
      </c>
    </row>
    <row r="92" spans="2:24" ht="11.8" hidden="1" customHeight="1" outlineLevel="1" x14ac:dyDescent="0.3">
      <c r="B92" s="90"/>
      <c r="C92" s="94" t="s">
        <v>143</v>
      </c>
      <c r="D92" s="90" t="s">
        <v>145</v>
      </c>
      <c r="E92" s="90"/>
      <c r="F92" s="91" t="s">
        <v>142</v>
      </c>
      <c r="G92" s="92">
        <f>NŽP!G92</f>
        <v>2468111293</v>
      </c>
      <c r="H92" s="92">
        <f>NŽP!H92-NŽP!G92</f>
        <v>2388227844</v>
      </c>
      <c r="I92" s="93">
        <f>NŽP!I92-NŽP!H92</f>
        <v>2413641592</v>
      </c>
      <c r="J92" s="93">
        <f>NŽP!J92-NŽP!I92</f>
        <v>2437121773</v>
      </c>
      <c r="K92" s="92">
        <f>NŽP!K92</f>
        <v>2514115542</v>
      </c>
      <c r="L92" s="92">
        <f>NŽP!L92-NŽP!K92</f>
        <v>2495840207</v>
      </c>
      <c r="M92" s="93">
        <f>NŽP!M92-NŽP!L92</f>
        <v>3124498702</v>
      </c>
      <c r="N92" s="93">
        <f>NŽP!N92-NŽP!M92</f>
        <v>2712982752</v>
      </c>
      <c r="O92" s="92">
        <f>NŽP!O92</f>
        <v>2810626740</v>
      </c>
      <c r="P92" s="92">
        <f>NŽP!P92-NŽP!O92</f>
        <v>2865689940</v>
      </c>
      <c r="Q92" s="93">
        <f>NŽP!Q92-NŽP!P92</f>
        <v>2969390466</v>
      </c>
      <c r="R92" s="93">
        <f>NŽP!R92-NŽP!Q92</f>
        <v>2907842856</v>
      </c>
      <c r="S92" s="93">
        <f>NŽP!S92</f>
        <v>2982784873</v>
      </c>
      <c r="T92" s="92">
        <f>NŽP!T92-NŽP!S92</f>
        <v>3037149229</v>
      </c>
      <c r="U92" s="92">
        <f>NŽP!U92-NŽP!T92</f>
        <v>3133147255</v>
      </c>
      <c r="V92" s="93">
        <f>NŽP!V92-NŽP!U92</f>
        <v>3165898005</v>
      </c>
      <c r="W92" s="93">
        <f>NŽP!W92</f>
        <v>3213264562</v>
      </c>
      <c r="X92" s="92">
        <f>NŽP!X92-NŽP!W92</f>
        <v>3264529550</v>
      </c>
    </row>
    <row r="93" spans="2:24" ht="11.8" hidden="1" customHeight="1" outlineLevel="1" x14ac:dyDescent="0.3">
      <c r="B93" s="90"/>
      <c r="C93" s="94" t="s">
        <v>143</v>
      </c>
      <c r="D93" s="90" t="s">
        <v>172</v>
      </c>
      <c r="E93" s="90"/>
      <c r="F93" s="91" t="s">
        <v>142</v>
      </c>
      <c r="G93" s="92">
        <f>NŽP!G93</f>
        <v>1569468</v>
      </c>
      <c r="H93" s="92">
        <f>NŽP!H93-NŽP!G93</f>
        <v>2997296</v>
      </c>
      <c r="I93" s="93">
        <f>NŽP!I93-NŽP!H93</f>
        <v>1906613</v>
      </c>
      <c r="J93" s="93">
        <f>NŽP!J93-NŽP!I93</f>
        <v>1874595</v>
      </c>
      <c r="K93" s="92">
        <f>NŽP!K93</f>
        <v>1657767</v>
      </c>
      <c r="L93" s="92">
        <f>NŽP!L93-NŽP!K93</f>
        <v>1570879</v>
      </c>
      <c r="M93" s="93">
        <f>NŽP!M93-NŽP!L93</f>
        <v>1480195</v>
      </c>
      <c r="N93" s="93">
        <f>NŽP!N93-NŽP!M93</f>
        <v>1418932</v>
      </c>
      <c r="O93" s="92">
        <f>NŽP!O93</f>
        <v>1433245</v>
      </c>
      <c r="P93" s="92">
        <f>NŽP!P93-NŽP!O93</f>
        <v>1446518</v>
      </c>
      <c r="Q93" s="93">
        <f>NŽP!Q93-NŽP!P93</f>
        <v>1413509</v>
      </c>
      <c r="R93" s="93">
        <f>NŽP!R93-NŽP!Q93</f>
        <v>-2281771</v>
      </c>
      <c r="S93" s="93">
        <f>NŽP!S93</f>
        <v>776226</v>
      </c>
      <c r="T93" s="92">
        <f>NŽP!T93-NŽP!S93</f>
        <v>780566</v>
      </c>
      <c r="U93" s="92">
        <f>NŽP!U93-NŽP!T93</f>
        <v>759165</v>
      </c>
      <c r="V93" s="93">
        <f>NŽP!V93-NŽP!U93</f>
        <v>780083</v>
      </c>
      <c r="W93" s="93">
        <f>NŽP!W93</f>
        <v>1400</v>
      </c>
      <c r="X93" s="92">
        <f>NŽP!X93-NŽP!W93</f>
        <v>0</v>
      </c>
    </row>
    <row r="94" spans="2:24" ht="11.8" hidden="1" customHeight="1" outlineLevel="2" x14ac:dyDescent="0.3">
      <c r="B94" s="90"/>
      <c r="C94" s="94"/>
      <c r="D94" s="94" t="s">
        <v>143</v>
      </c>
      <c r="E94" s="90" t="s">
        <v>144</v>
      </c>
      <c r="F94" s="91" t="s">
        <v>142</v>
      </c>
      <c r="G94" s="92">
        <f>NŽP!G94</f>
        <v>1585396621</v>
      </c>
      <c r="H94" s="92">
        <f>NŽP!H94-NŽP!G94</f>
        <v>1542246723</v>
      </c>
      <c r="I94" s="93">
        <f>NŽP!I94-NŽP!H94</f>
        <v>1543547126</v>
      </c>
      <c r="J94" s="93">
        <f>NŽP!J94-NŽP!I94</f>
        <v>1566077339</v>
      </c>
      <c r="K94" s="92">
        <f>NŽP!K94</f>
        <v>1622659776</v>
      </c>
      <c r="L94" s="92">
        <f>NŽP!L94-NŽP!K94</f>
        <v>1606327779</v>
      </c>
      <c r="M94" s="93">
        <f>NŽP!M94-NŽP!L94</f>
        <v>2193596407</v>
      </c>
      <c r="N94" s="93">
        <f>NŽP!N94-NŽP!M94</f>
        <v>1807717919</v>
      </c>
      <c r="O94" s="92">
        <f>NŽP!O94</f>
        <v>1876607092</v>
      </c>
      <c r="P94" s="92">
        <f>NŽP!P94-NŽP!O94</f>
        <v>1922495026</v>
      </c>
      <c r="Q94" s="93">
        <f>NŽP!Q94-NŽP!P94</f>
        <v>2011237021</v>
      </c>
      <c r="R94" s="93">
        <f>NŽP!R94-NŽP!Q94</f>
        <v>1981664271</v>
      </c>
      <c r="S94" s="93">
        <f>NŽP!S94</f>
        <v>2014669192</v>
      </c>
      <c r="T94" s="92">
        <f>NŽP!T94-NŽP!S94</f>
        <v>2077504348</v>
      </c>
      <c r="U94" s="92">
        <f>NŽP!U94-NŽP!T94</f>
        <v>2127610540</v>
      </c>
      <c r="V94" s="93">
        <f>NŽP!V94-NŽP!U94</f>
        <v>2166007045</v>
      </c>
      <c r="W94" s="93">
        <f>NŽP!W94</f>
        <v>2207689501</v>
      </c>
      <c r="X94" s="92">
        <f>NŽP!X94-NŽP!W94</f>
        <v>2218916949</v>
      </c>
    </row>
    <row r="95" spans="2:24" ht="11.8" customHeight="1" collapsed="1" x14ac:dyDescent="0.3">
      <c r="B95" s="103"/>
      <c r="C95" s="103" t="s">
        <v>148</v>
      </c>
      <c r="D95" s="103"/>
      <c r="E95" s="103"/>
      <c r="F95" s="91" t="s">
        <v>142</v>
      </c>
      <c r="G95" s="92">
        <f>SUM(G96:G97)</f>
        <v>1093513788</v>
      </c>
      <c r="H95" s="92">
        <f t="shared" ref="H95:J95" si="97">SUM(H96:H97)</f>
        <v>626086574</v>
      </c>
      <c r="I95" s="93">
        <f t="shared" si="97"/>
        <v>1066809921</v>
      </c>
      <c r="J95" s="93">
        <f t="shared" si="97"/>
        <v>1339433565</v>
      </c>
      <c r="K95" s="92">
        <f>SUM(K96:K97)</f>
        <v>454383989</v>
      </c>
      <c r="L95" s="92">
        <f t="shared" ref="L95:N95" si="98">SUM(L96:L97)</f>
        <v>1000444930</v>
      </c>
      <c r="M95" s="93">
        <f t="shared" si="98"/>
        <v>1092152214</v>
      </c>
      <c r="N95" s="93">
        <f t="shared" si="98"/>
        <v>979234122</v>
      </c>
      <c r="O95" s="92">
        <f>SUM(O96:O97)</f>
        <v>1235636896</v>
      </c>
      <c r="P95" s="92">
        <f t="shared" ref="P95:R95" si="99">SUM(P96:P97)</f>
        <v>1171877191</v>
      </c>
      <c r="Q95" s="93">
        <f t="shared" si="99"/>
        <v>1142501577</v>
      </c>
      <c r="R95" s="93">
        <f t="shared" si="99"/>
        <v>1034957822</v>
      </c>
      <c r="S95" s="93">
        <f>SUM(S96:S97)</f>
        <v>1351707950</v>
      </c>
      <c r="T95" s="92">
        <f t="shared" ref="T95:V95" si="100">SUM(T96:T97)</f>
        <v>1128669929</v>
      </c>
      <c r="U95" s="92">
        <f t="shared" si="100"/>
        <v>1407655684</v>
      </c>
      <c r="V95" s="93">
        <f t="shared" si="100"/>
        <v>1880559421</v>
      </c>
      <c r="W95" s="93">
        <f>SUM(W96:W97)</f>
        <v>1657102224</v>
      </c>
      <c r="X95" s="92">
        <f t="shared" ref="X95" si="101">SUM(X96:X97)</f>
        <v>1767090062</v>
      </c>
    </row>
    <row r="96" spans="2:24" ht="11.8" hidden="1" customHeight="1" outlineLevel="1" x14ac:dyDescent="0.3">
      <c r="B96" s="90"/>
      <c r="C96" s="94" t="s">
        <v>143</v>
      </c>
      <c r="D96" s="90" t="s">
        <v>145</v>
      </c>
      <c r="E96" s="90"/>
      <c r="F96" s="91" t="s">
        <v>142</v>
      </c>
      <c r="G96" s="92">
        <f>NŽP!G96</f>
        <v>1093567796</v>
      </c>
      <c r="H96" s="92">
        <f>NŽP!H96-NŽP!G96</f>
        <v>625245910</v>
      </c>
      <c r="I96" s="93">
        <f>NŽP!I96-NŽP!H96</f>
        <v>1066301871</v>
      </c>
      <c r="J96" s="93">
        <f>NŽP!J96-NŽP!I96</f>
        <v>1341071777</v>
      </c>
      <c r="K96" s="92">
        <f>NŽP!K96</f>
        <v>454324415</v>
      </c>
      <c r="L96" s="92">
        <f>NŽP!L96-NŽP!K96</f>
        <v>1000028303</v>
      </c>
      <c r="M96" s="93">
        <f>NŽP!M96-NŽP!L96</f>
        <v>1092005368</v>
      </c>
      <c r="N96" s="93">
        <f>NŽP!N96-NŽP!M96</f>
        <v>979038523</v>
      </c>
      <c r="O96" s="92">
        <f>NŽP!O96</f>
        <v>1235498838</v>
      </c>
      <c r="P96" s="92">
        <f>NŽP!P96-NŽP!O96</f>
        <v>1171697006</v>
      </c>
      <c r="Q96" s="93">
        <f>NŽP!Q96-NŽP!P96</f>
        <v>1142464969</v>
      </c>
      <c r="R96" s="93">
        <f>NŽP!R96-NŽP!Q96</f>
        <v>1035336814</v>
      </c>
      <c r="S96" s="93">
        <f>NŽP!S96</f>
        <v>1352153404</v>
      </c>
      <c r="T96" s="92">
        <f>NŽP!T96-NŽP!S96</f>
        <v>1128497685</v>
      </c>
      <c r="U96" s="92">
        <f>NŽP!U96-NŽP!T96</f>
        <v>1407593325</v>
      </c>
      <c r="V96" s="93">
        <f>NŽP!V96-NŽP!U96</f>
        <v>1880472286</v>
      </c>
      <c r="W96" s="93">
        <f>NŽP!W96</f>
        <v>1657102224</v>
      </c>
      <c r="X96" s="92">
        <f>NŽP!X96-NŽP!W96</f>
        <v>1767090062</v>
      </c>
    </row>
    <row r="97" spans="2:24" ht="11.8" hidden="1" customHeight="1" outlineLevel="1" x14ac:dyDescent="0.3">
      <c r="B97" s="90"/>
      <c r="C97" s="94" t="s">
        <v>143</v>
      </c>
      <c r="D97" s="90" t="s">
        <v>172</v>
      </c>
      <c r="E97" s="90"/>
      <c r="F97" s="91" t="s">
        <v>142</v>
      </c>
      <c r="G97" s="92">
        <f>NŽP!G97</f>
        <v>-54008</v>
      </c>
      <c r="H97" s="92">
        <f>NŽP!H97-NŽP!G97</f>
        <v>840664</v>
      </c>
      <c r="I97" s="93">
        <f>NŽP!I97-NŽP!H97</f>
        <v>508050</v>
      </c>
      <c r="J97" s="93">
        <f>NŽP!J97-NŽP!I97</f>
        <v>-1638212</v>
      </c>
      <c r="K97" s="92">
        <f>NŽP!K97</f>
        <v>59574</v>
      </c>
      <c r="L97" s="92">
        <f>NŽP!L97-NŽP!K97</f>
        <v>416627</v>
      </c>
      <c r="M97" s="93">
        <f>NŽP!M97-NŽP!L97</f>
        <v>146846</v>
      </c>
      <c r="N97" s="93">
        <f>NŽP!N97-NŽP!M97</f>
        <v>195599</v>
      </c>
      <c r="O97" s="92">
        <f>NŽP!O97</f>
        <v>138058</v>
      </c>
      <c r="P97" s="92">
        <f>NŽP!P97-NŽP!O97</f>
        <v>180185</v>
      </c>
      <c r="Q97" s="93">
        <f>NŽP!Q97-NŽP!P97</f>
        <v>36608</v>
      </c>
      <c r="R97" s="93">
        <f>NŽP!R97-NŽP!Q97</f>
        <v>-378992</v>
      </c>
      <c r="S97" s="93">
        <f>NŽP!S97</f>
        <v>-445454</v>
      </c>
      <c r="T97" s="92">
        <f>NŽP!T97-NŽP!S97</f>
        <v>172244</v>
      </c>
      <c r="U97" s="92">
        <f>NŽP!U97-NŽP!T97</f>
        <v>62359</v>
      </c>
      <c r="V97" s="93">
        <f>NŽP!V97-NŽP!U97</f>
        <v>87135</v>
      </c>
      <c r="W97" s="93">
        <f>NŽP!W97</f>
        <v>0</v>
      </c>
      <c r="X97" s="92">
        <f>NŽP!X97-NŽP!W97</f>
        <v>0</v>
      </c>
    </row>
    <row r="98" spans="2:24" ht="11.8" hidden="1" customHeight="1" outlineLevel="2" x14ac:dyDescent="0.3">
      <c r="B98" s="90"/>
      <c r="C98" s="94"/>
      <c r="D98" s="94" t="s">
        <v>143</v>
      </c>
      <c r="E98" s="90" t="s">
        <v>144</v>
      </c>
      <c r="F98" s="91" t="s">
        <v>142</v>
      </c>
      <c r="G98" s="92">
        <f>NŽP!G98</f>
        <v>763809149</v>
      </c>
      <c r="H98" s="92">
        <f>NŽP!H98-NŽP!G98</f>
        <v>490762499</v>
      </c>
      <c r="I98" s="93">
        <f>NŽP!I98-NŽP!H98</f>
        <v>730127643</v>
      </c>
      <c r="J98" s="93">
        <f>NŽP!J98-NŽP!I98</f>
        <v>733669099</v>
      </c>
      <c r="K98" s="92">
        <f>NŽP!K98</f>
        <v>569611802</v>
      </c>
      <c r="L98" s="92">
        <f>NŽP!L98-NŽP!K98</f>
        <v>693425395</v>
      </c>
      <c r="M98" s="93">
        <f>NŽP!M98-NŽP!L98</f>
        <v>716131752</v>
      </c>
      <c r="N98" s="93">
        <f>NŽP!N98-NŽP!M98</f>
        <v>674702794</v>
      </c>
      <c r="O98" s="92">
        <f>NŽP!O98</f>
        <v>878975761</v>
      </c>
      <c r="P98" s="92">
        <f>NŽP!P98-NŽP!O98</f>
        <v>778321294</v>
      </c>
      <c r="Q98" s="93">
        <f>NŽP!Q98-NŽP!P98</f>
        <v>759348245</v>
      </c>
      <c r="R98" s="93">
        <f>NŽP!R98-NŽP!Q98</f>
        <v>761671814</v>
      </c>
      <c r="S98" s="93">
        <f>NŽP!S98</f>
        <v>954953142</v>
      </c>
      <c r="T98" s="92">
        <f>NŽP!T98-NŽP!S98</f>
        <v>771343955</v>
      </c>
      <c r="U98" s="92">
        <f>NŽP!U98-NŽP!T98</f>
        <v>925003509</v>
      </c>
      <c r="V98" s="93">
        <f>NŽP!V98-NŽP!U98</f>
        <v>1464950424</v>
      </c>
      <c r="W98" s="93">
        <f>NŽP!W98</f>
        <v>1258742910</v>
      </c>
      <c r="X98" s="92">
        <f>NŽP!X98-NŽP!W98</f>
        <v>1271933157</v>
      </c>
    </row>
    <row r="99" spans="2:24" ht="11.8" customHeight="1" x14ac:dyDescent="0.3">
      <c r="B99" s="90"/>
      <c r="C99" s="90" t="s">
        <v>149</v>
      </c>
      <c r="D99" s="90"/>
      <c r="E99" s="90"/>
      <c r="F99" s="91" t="s">
        <v>142</v>
      </c>
      <c r="G99" s="92">
        <f>NŽP!G99</f>
        <v>80889345</v>
      </c>
      <c r="H99" s="92">
        <f>NŽP!H99-NŽP!G99</f>
        <v>64467210</v>
      </c>
      <c r="I99" s="93">
        <f>NŽP!I99-NŽP!H99</f>
        <v>348209442</v>
      </c>
      <c r="J99" s="93">
        <f>NŽP!J99-NŽP!I99</f>
        <v>744956735</v>
      </c>
      <c r="K99" s="92">
        <f>NŽP!K99</f>
        <v>-50736400</v>
      </c>
      <c r="L99" s="92">
        <f>NŽP!L99-NŽP!K99</f>
        <v>100712867</v>
      </c>
      <c r="M99" s="93">
        <f>NŽP!M99-NŽP!L99</f>
        <v>519454738</v>
      </c>
      <c r="N99" s="93">
        <f>NŽP!N99-NŽP!M99</f>
        <v>976788663</v>
      </c>
      <c r="O99" s="92">
        <f>NŽP!O99</f>
        <v>617332410</v>
      </c>
      <c r="P99" s="92">
        <f>NŽP!P99-NŽP!O99</f>
        <v>166635787</v>
      </c>
      <c r="Q99" s="93">
        <f>NŽP!Q99-NŽP!P99</f>
        <v>383811935</v>
      </c>
      <c r="R99" s="93">
        <f>NŽP!R99-NŽP!Q99</f>
        <v>96465305</v>
      </c>
      <c r="S99" s="93">
        <f>NŽP!S99</f>
        <v>370054232</v>
      </c>
      <c r="T99" s="92">
        <f>NŽP!T99-NŽP!S99</f>
        <v>364223169</v>
      </c>
      <c r="U99" s="92">
        <f>NŽP!U99-NŽP!T99</f>
        <v>532878210</v>
      </c>
      <c r="V99" s="93">
        <f>NŽP!V99-NŽP!U99</f>
        <v>477009888</v>
      </c>
      <c r="W99" s="93">
        <f>NŽP!W99</f>
        <v>357577204</v>
      </c>
      <c r="X99" s="92">
        <f>NŽP!X99-NŽP!W99</f>
        <v>374349031</v>
      </c>
    </row>
    <row r="100" spans="2:24" ht="11.8" customHeight="1" x14ac:dyDescent="0.3">
      <c r="B100" s="95"/>
      <c r="C100" s="95" t="s">
        <v>154</v>
      </c>
      <c r="D100" s="95"/>
      <c r="E100" s="95"/>
      <c r="F100" s="96" t="s">
        <v>142</v>
      </c>
      <c r="G100" s="97">
        <f>NŽP!G100</f>
        <v>216887853</v>
      </c>
      <c r="H100" s="97">
        <f>NŽP!H100-NŽP!G100</f>
        <v>221197618</v>
      </c>
      <c r="I100" s="98">
        <f>NŽP!I100-NŽP!H100</f>
        <v>252050385</v>
      </c>
      <c r="J100" s="98">
        <f>NŽP!J100-NŽP!I100</f>
        <v>-23656603</v>
      </c>
      <c r="K100" s="97">
        <f>NŽP!K100</f>
        <v>342980098</v>
      </c>
      <c r="L100" s="97">
        <f>NŽP!L100-NŽP!K100</f>
        <v>195313841</v>
      </c>
      <c r="M100" s="98">
        <f>NŽP!M100-NŽP!L100</f>
        <v>347411027</v>
      </c>
      <c r="N100" s="98">
        <f>NŽP!N100-NŽP!M100</f>
        <v>338144838</v>
      </c>
      <c r="O100" s="97">
        <f>NŽP!O100</f>
        <v>467422155</v>
      </c>
      <c r="P100" s="97">
        <f>NŽP!P100-NŽP!O100</f>
        <v>540347514</v>
      </c>
      <c r="Q100" s="98">
        <f>NŽP!Q100-NŽP!P100</f>
        <v>718149802</v>
      </c>
      <c r="R100" s="98">
        <f>NŽP!R100-NŽP!Q100</f>
        <v>940812676</v>
      </c>
      <c r="S100" s="98">
        <f>NŽP!S100</f>
        <v>530171521</v>
      </c>
      <c r="T100" s="97">
        <f>NŽP!T100-NŽP!S100</f>
        <v>648571234</v>
      </c>
      <c r="U100" s="97">
        <f>NŽP!U100-NŽP!T100</f>
        <v>703106589</v>
      </c>
      <c r="V100" s="98">
        <f>NŽP!V100-NŽP!U100</f>
        <v>876090776</v>
      </c>
      <c r="W100" s="98">
        <f>NŽP!W100</f>
        <v>608325996</v>
      </c>
      <c r="X100" s="97">
        <f>NŽP!X100-NŽP!W100</f>
        <v>761668984</v>
      </c>
    </row>
    <row r="101" spans="2:24" ht="11.8" customHeight="1" x14ac:dyDescent="0.3">
      <c r="B101" s="99"/>
      <c r="C101" s="99" t="s">
        <v>155</v>
      </c>
      <c r="D101" s="99"/>
      <c r="E101" s="99"/>
      <c r="F101" s="100" t="s">
        <v>156</v>
      </c>
      <c r="G101" s="101">
        <f>NŽP!G101</f>
        <v>980379</v>
      </c>
      <c r="H101" s="101">
        <f>NŽP!H101</f>
        <v>703428</v>
      </c>
      <c r="I101" s="102">
        <f>NŽP!I101</f>
        <v>686758</v>
      </c>
      <c r="J101" s="102">
        <f>NŽP!J101</f>
        <v>710002</v>
      </c>
      <c r="K101" s="101">
        <f>NŽP!K101</f>
        <v>704137</v>
      </c>
      <c r="L101" s="101">
        <f>NŽP!L101</f>
        <v>827884</v>
      </c>
      <c r="M101" s="102">
        <f>NŽP!M101</f>
        <v>829852</v>
      </c>
      <c r="N101" s="102">
        <f>NŽP!N101</f>
        <v>890629</v>
      </c>
      <c r="O101" s="101">
        <f>NŽP!O101</f>
        <v>887930</v>
      </c>
      <c r="P101" s="101">
        <f>NŽP!P101</f>
        <v>904444</v>
      </c>
      <c r="Q101" s="102">
        <f>NŽP!Q101</f>
        <v>906834</v>
      </c>
      <c r="R101" s="102">
        <f>NŽP!R101</f>
        <v>918024</v>
      </c>
      <c r="S101" s="102">
        <f>NŽP!S101</f>
        <v>944469</v>
      </c>
      <c r="T101" s="101">
        <f>NŽP!T101</f>
        <v>925686</v>
      </c>
      <c r="U101" s="101">
        <f>NŽP!U101</f>
        <v>949566</v>
      </c>
      <c r="V101" s="102">
        <f>NŽP!V101</f>
        <v>926134</v>
      </c>
      <c r="W101" s="102">
        <f>NŽP!W101</f>
        <v>1029732</v>
      </c>
      <c r="X101" s="101">
        <f>NŽP!X101</f>
        <v>1132409</v>
      </c>
    </row>
    <row r="102" spans="2:24" ht="11.8" customHeight="1" x14ac:dyDescent="0.3">
      <c r="B102" s="90"/>
      <c r="C102" s="90" t="s">
        <v>175</v>
      </c>
      <c r="D102" s="90"/>
      <c r="E102" s="90"/>
      <c r="F102" s="91" t="s">
        <v>156</v>
      </c>
      <c r="G102" s="92">
        <f>NŽP!G102</f>
        <v>9922292</v>
      </c>
      <c r="H102" s="92">
        <f>NŽP!H102</f>
        <v>9873563</v>
      </c>
      <c r="I102" s="93">
        <f>NŽP!I102</f>
        <v>6092322</v>
      </c>
      <c r="J102" s="93">
        <f>NŽP!J102</f>
        <v>10117504</v>
      </c>
      <c r="K102" s="92">
        <f>NŽP!K102</f>
        <v>6267064</v>
      </c>
      <c r="L102" s="92">
        <f>NŽP!L102</f>
        <v>10409629</v>
      </c>
      <c r="M102" s="93">
        <f>NŽP!M102</f>
        <v>10529684</v>
      </c>
      <c r="N102" s="93">
        <f>NŽP!N102</f>
        <v>10945072</v>
      </c>
      <c r="O102" s="92">
        <f>NŽP!O102</f>
        <v>10924376</v>
      </c>
      <c r="P102" s="92">
        <f>NŽP!P102</f>
        <v>11162646</v>
      </c>
      <c r="Q102" s="93">
        <f>NŽP!Q102</f>
        <v>11194727</v>
      </c>
      <c r="R102" s="93">
        <f>NŽP!R102</f>
        <v>11120500</v>
      </c>
      <c r="S102" s="93">
        <f>NŽP!S102</f>
        <v>10836668</v>
      </c>
      <c r="T102" s="92">
        <f>NŽP!T102</f>
        <v>11110146</v>
      </c>
      <c r="U102" s="92">
        <f>NŽP!U102</f>
        <v>11074461</v>
      </c>
      <c r="V102" s="93">
        <f>NŽP!V102</f>
        <v>11937558</v>
      </c>
      <c r="W102" s="93">
        <f>NŽP!W102</f>
        <v>11762370</v>
      </c>
      <c r="X102" s="92">
        <f>NŽP!X102</f>
        <v>11994313</v>
      </c>
    </row>
    <row r="103" spans="2:24" ht="11.8" customHeight="1" x14ac:dyDescent="0.3">
      <c r="B103" s="103"/>
      <c r="C103" s="103" t="s">
        <v>157</v>
      </c>
      <c r="D103" s="103"/>
      <c r="E103" s="103"/>
      <c r="F103" s="91" t="s">
        <v>156</v>
      </c>
      <c r="G103" s="92">
        <f>NŽP!G103</f>
        <v>85107</v>
      </c>
      <c r="H103" s="92">
        <f>NŽP!H103-NŽP!G103</f>
        <v>71108</v>
      </c>
      <c r="I103" s="93">
        <f>NŽP!I103-NŽP!H103</f>
        <v>5179</v>
      </c>
      <c r="J103" s="93">
        <f>NŽP!J103-NŽP!I103</f>
        <v>162703</v>
      </c>
      <c r="K103" s="92">
        <f>NŽP!K103</f>
        <v>83530</v>
      </c>
      <c r="L103" s="92">
        <f>NŽP!L103-NŽP!K103</f>
        <v>95474</v>
      </c>
      <c r="M103" s="93">
        <f>NŽP!M103-NŽP!L103</f>
        <v>77295</v>
      </c>
      <c r="N103" s="93">
        <f>NŽP!N103-NŽP!M103</f>
        <v>110943</v>
      </c>
      <c r="O103" s="92">
        <f>NŽP!O103</f>
        <v>103692</v>
      </c>
      <c r="P103" s="92">
        <f>NŽP!P103-NŽP!O103</f>
        <v>110144</v>
      </c>
      <c r="Q103" s="93">
        <f>NŽP!Q103-NŽP!P103</f>
        <v>101936</v>
      </c>
      <c r="R103" s="93">
        <f>NŽP!R103-NŽP!Q103</f>
        <v>112427</v>
      </c>
      <c r="S103" s="93">
        <f>NŽP!S103</f>
        <v>105215</v>
      </c>
      <c r="T103" s="92">
        <f>NŽP!T103-NŽP!S103</f>
        <v>102697</v>
      </c>
      <c r="U103" s="92">
        <f>NŽP!U103-NŽP!T103</f>
        <v>95427</v>
      </c>
      <c r="V103" s="93">
        <f>NŽP!V103-NŽP!U103</f>
        <v>166305</v>
      </c>
      <c r="W103" s="93">
        <f>NŽP!W103</f>
        <v>115495</v>
      </c>
      <c r="X103" s="92">
        <f>NŽP!X103-NŽP!W103</f>
        <v>124296</v>
      </c>
    </row>
    <row r="104" spans="2:24" ht="11.8" customHeight="1" x14ac:dyDescent="0.3"/>
    <row r="105" spans="2:24" ht="11.8" customHeight="1" x14ac:dyDescent="0.3">
      <c r="B105" s="85"/>
      <c r="C105" s="85" t="s">
        <v>163</v>
      </c>
      <c r="D105" s="85"/>
      <c r="E105" s="86"/>
      <c r="F105" s="87"/>
      <c r="G105" s="87"/>
      <c r="H105" s="87"/>
      <c r="I105" s="104"/>
      <c r="J105" s="104"/>
      <c r="K105" s="87"/>
      <c r="L105" s="87"/>
      <c r="M105" s="104"/>
      <c r="N105" s="104"/>
      <c r="O105" s="87"/>
      <c r="P105" s="87"/>
      <c r="Q105" s="104"/>
      <c r="R105" s="104"/>
      <c r="S105" s="104"/>
      <c r="T105" s="87"/>
      <c r="U105" s="87"/>
      <c r="V105" s="104"/>
      <c r="W105" s="104"/>
      <c r="X105" s="87"/>
    </row>
    <row r="106" spans="2:24" ht="11.8" customHeight="1" x14ac:dyDescent="0.3">
      <c r="B106" s="90"/>
      <c r="C106" s="90" t="s">
        <v>158</v>
      </c>
      <c r="D106" s="90"/>
      <c r="E106" s="103"/>
      <c r="F106" s="105" t="s">
        <v>142</v>
      </c>
      <c r="G106" s="92">
        <f>NŽP!G106</f>
        <v>48501247</v>
      </c>
      <c r="H106" s="92">
        <f>NŽP!H106-NŽP!G106</f>
        <v>75421011</v>
      </c>
      <c r="I106" s="93">
        <f>NŽP!I106-NŽP!H106</f>
        <v>117796131</v>
      </c>
      <c r="J106" s="93">
        <f>NŽP!J106-NŽP!I106</f>
        <v>152099171</v>
      </c>
      <c r="K106" s="92">
        <f>NŽP!K106</f>
        <v>45129629</v>
      </c>
      <c r="L106" s="92">
        <f>NŽP!L106-NŽP!K106</f>
        <v>90671832</v>
      </c>
      <c r="M106" s="93">
        <f>NŽP!M106-NŽP!L106</f>
        <v>186722979</v>
      </c>
      <c r="N106" s="93">
        <f>NŽP!N106-NŽP!M106</f>
        <v>205383828</v>
      </c>
      <c r="O106" s="92">
        <f>NŽP!O106</f>
        <v>248103725</v>
      </c>
      <c r="P106" s="92">
        <f>NŽP!P106-NŽP!O106</f>
        <v>382103069</v>
      </c>
      <c r="Q106" s="93">
        <f>NŽP!Q106-NŽP!P106</f>
        <v>399560233</v>
      </c>
      <c r="R106" s="93">
        <f>NŽP!R106-NŽP!Q106</f>
        <v>472287683</v>
      </c>
      <c r="S106" s="93">
        <f>NŽP!S106</f>
        <v>503906150</v>
      </c>
      <c r="T106" s="92">
        <f>NŽP!T106-NŽP!S106</f>
        <v>502731149</v>
      </c>
      <c r="U106" s="92">
        <f>NŽP!U106-NŽP!T106</f>
        <v>365857281</v>
      </c>
      <c r="V106" s="93">
        <f>NŽP!V106-NŽP!U106</f>
        <v>551442417</v>
      </c>
      <c r="W106" s="93">
        <f>NŽP!W106</f>
        <v>502345548</v>
      </c>
      <c r="X106" s="92">
        <f>NŽP!X106-NŽP!W106</f>
        <v>513338211</v>
      </c>
    </row>
    <row r="107" spans="2:24" ht="11.8" customHeight="1" x14ac:dyDescent="0.3">
      <c r="B107" s="90"/>
      <c r="C107" s="90" t="s">
        <v>159</v>
      </c>
      <c r="D107" s="90"/>
      <c r="E107" s="103"/>
      <c r="F107" s="105" t="s">
        <v>156</v>
      </c>
      <c r="G107" s="92">
        <f>NŽP!G107</f>
        <v>124141</v>
      </c>
      <c r="H107" s="92">
        <f>NŽP!H107-NŽP!G107</f>
        <v>80733</v>
      </c>
      <c r="I107" s="93">
        <f>NŽP!I107-NŽP!H107</f>
        <v>86388</v>
      </c>
      <c r="J107" s="93">
        <f>NŽP!J107-NŽP!I107</f>
        <v>46077</v>
      </c>
      <c r="K107" s="92">
        <f>NŽP!K107</f>
        <v>57308</v>
      </c>
      <c r="L107" s="92">
        <f>NŽP!L107-NŽP!K107</f>
        <v>68199</v>
      </c>
      <c r="M107" s="93">
        <f>NŽP!M107-NŽP!L107</f>
        <v>95108</v>
      </c>
      <c r="N107" s="93">
        <f>NŽP!N107-NŽP!M107</f>
        <v>67083</v>
      </c>
      <c r="O107" s="92">
        <f>NŽP!O107</f>
        <v>108588</v>
      </c>
      <c r="P107" s="92">
        <f>NŽP!P107-NŽP!O107</f>
        <v>203560</v>
      </c>
      <c r="Q107" s="93">
        <f>NŽP!Q107-NŽP!P107</f>
        <v>119052</v>
      </c>
      <c r="R107" s="93">
        <f>NŽP!R107-NŽP!Q107</f>
        <v>76345</v>
      </c>
      <c r="S107" s="93">
        <f>NŽP!S107</f>
        <v>161130</v>
      </c>
      <c r="T107" s="92">
        <f>NŽP!T107-NŽP!S107</f>
        <v>123938</v>
      </c>
      <c r="U107" s="92">
        <f>NŽP!U107-NŽP!T107</f>
        <v>200027</v>
      </c>
      <c r="V107" s="93">
        <f>NŽP!V107-NŽP!U107</f>
        <v>110652</v>
      </c>
      <c r="W107" s="93">
        <f>NŽP!W107</f>
        <v>250626</v>
      </c>
      <c r="X107" s="92">
        <f>NŽP!X107-NŽP!W107</f>
        <v>259051</v>
      </c>
    </row>
    <row r="108" spans="2:24" ht="11.8" customHeight="1" x14ac:dyDescent="0.3">
      <c r="B108" s="103"/>
      <c r="C108" s="103" t="s">
        <v>176</v>
      </c>
      <c r="D108" s="103"/>
      <c r="E108" s="103"/>
      <c r="F108" s="105" t="s">
        <v>156</v>
      </c>
      <c r="G108" s="92">
        <f>NŽP!G108</f>
        <v>823089</v>
      </c>
      <c r="H108" s="92">
        <f>NŽP!H108-NŽP!G108</f>
        <v>610540</v>
      </c>
      <c r="I108" s="93">
        <f>NŽP!I108-NŽP!H108</f>
        <v>372270</v>
      </c>
      <c r="J108" s="93">
        <f>NŽP!J108-NŽP!I108</f>
        <v>896630</v>
      </c>
      <c r="K108" s="92">
        <f>NŽP!K108</f>
        <v>523822</v>
      </c>
      <c r="L108" s="92">
        <f>NŽP!L108-NŽP!K108</f>
        <v>915923</v>
      </c>
      <c r="M108" s="93">
        <f>NŽP!M108-NŽP!L108</f>
        <v>952148</v>
      </c>
      <c r="N108" s="93">
        <f>NŽP!N108-NŽP!M108</f>
        <v>688419</v>
      </c>
      <c r="O108" s="92">
        <f>NŽP!O108</f>
        <v>813335</v>
      </c>
      <c r="P108" s="92">
        <f>NŽP!P108-NŽP!O108</f>
        <v>1073443</v>
      </c>
      <c r="Q108" s="93">
        <f>NŽP!Q108-NŽP!P108</f>
        <v>828939</v>
      </c>
      <c r="R108" s="93">
        <f>NŽP!R108-NŽP!Q108</f>
        <v>772974</v>
      </c>
      <c r="S108" s="93">
        <f>NŽP!S108</f>
        <v>980110</v>
      </c>
      <c r="T108" s="92">
        <f>NŽP!T108-NŽP!S108</f>
        <v>1034979</v>
      </c>
      <c r="U108" s="92">
        <f>NŽP!U108-NŽP!T108</f>
        <v>1350276</v>
      </c>
      <c r="V108" s="93">
        <f>NŽP!V108-NŽP!U108</f>
        <v>1029104</v>
      </c>
      <c r="W108" s="93">
        <f>NŽP!W108</f>
        <v>1061730</v>
      </c>
      <c r="X108" s="92">
        <f>NŽP!X108-NŽP!W108</f>
        <v>1323247</v>
      </c>
    </row>
    <row r="109" spans="2:24" ht="11.8" customHeight="1" x14ac:dyDescent="0.3">
      <c r="B109" s="103"/>
      <c r="C109" s="103" t="s">
        <v>165</v>
      </c>
      <c r="D109" s="103"/>
      <c r="E109" s="103"/>
      <c r="F109" s="105" t="s">
        <v>156</v>
      </c>
      <c r="G109" s="92">
        <f>NŽP!G109</f>
        <v>41722</v>
      </c>
      <c r="H109" s="92">
        <f>NŽP!H109-NŽP!G109</f>
        <v>-1405</v>
      </c>
      <c r="I109" s="93">
        <f>NŽP!I109-NŽP!H109</f>
        <v>23718</v>
      </c>
      <c r="J109" s="93">
        <f>NŽP!J109-NŽP!I109</f>
        <v>46100</v>
      </c>
      <c r="K109" s="92">
        <f>NŽP!K109</f>
        <v>25292</v>
      </c>
      <c r="L109" s="92">
        <f>NŽP!L109-NŽP!K109</f>
        <v>28620</v>
      </c>
      <c r="M109" s="93">
        <f>NŽP!M109-NŽP!L109</f>
        <v>23752</v>
      </c>
      <c r="N109" s="93">
        <f>NŽP!N109-NŽP!M109</f>
        <v>21631</v>
      </c>
      <c r="O109" s="92">
        <f>NŽP!O109</f>
        <v>27859</v>
      </c>
      <c r="P109" s="92">
        <f>NŽP!P109-NŽP!O109</f>
        <v>26612</v>
      </c>
      <c r="Q109" s="93">
        <f>NŽP!Q109-NŽP!P109</f>
        <v>26923</v>
      </c>
      <c r="R109" s="93">
        <f>NŽP!R109-NŽP!Q109</f>
        <v>44602</v>
      </c>
      <c r="S109" s="93">
        <f>NŽP!S109</f>
        <v>38741</v>
      </c>
      <c r="T109" s="92">
        <f>NŽP!T109-NŽP!S109</f>
        <v>39608</v>
      </c>
      <c r="U109" s="92">
        <f>NŽP!U109-NŽP!T109</f>
        <v>39720</v>
      </c>
      <c r="V109" s="93">
        <f>NŽP!V109-NŽP!U109</f>
        <v>18860</v>
      </c>
      <c r="W109" s="93">
        <f>NŽP!W109</f>
        <v>39377</v>
      </c>
      <c r="X109" s="92">
        <f>NŽP!X109-NŽP!W109</f>
        <v>43469</v>
      </c>
    </row>
    <row r="110" spans="2:24" ht="11.8" customHeight="1" x14ac:dyDescent="0.3"/>
    <row r="111" spans="2:24" ht="11.8" customHeight="1" x14ac:dyDescent="0.3">
      <c r="B111" s="85"/>
      <c r="C111" s="85" t="s">
        <v>166</v>
      </c>
      <c r="D111" s="85"/>
      <c r="E111" s="86"/>
      <c r="F111" s="87"/>
      <c r="G111" s="87"/>
      <c r="H111" s="87"/>
      <c r="I111" s="104"/>
      <c r="J111" s="104"/>
      <c r="K111" s="87"/>
      <c r="L111" s="87"/>
      <c r="M111" s="104"/>
      <c r="N111" s="104"/>
      <c r="O111" s="87"/>
      <c r="P111" s="87"/>
      <c r="Q111" s="104"/>
      <c r="R111" s="104"/>
      <c r="S111" s="104"/>
      <c r="T111" s="87"/>
      <c r="U111" s="87"/>
      <c r="V111" s="104"/>
      <c r="W111" s="104"/>
      <c r="X111" s="87"/>
    </row>
    <row r="112" spans="2:24" ht="11.8" customHeight="1" x14ac:dyDescent="0.3">
      <c r="B112" s="90"/>
      <c r="C112" s="90" t="s">
        <v>167</v>
      </c>
      <c r="D112" s="90"/>
      <c r="E112" s="103"/>
      <c r="F112" s="105" t="s">
        <v>142</v>
      </c>
      <c r="G112" s="92">
        <f t="shared" ref="G112:X112" si="102">IFERROR(G87*4/G101,"-")</f>
        <v>10182.32514976351</v>
      </c>
      <c r="H112" s="92">
        <f t="shared" si="102"/>
        <v>13560.508145823027</v>
      </c>
      <c r="I112" s="93">
        <f t="shared" si="102"/>
        <v>13949.655808887555</v>
      </c>
      <c r="J112" s="93">
        <f t="shared" si="102"/>
        <v>13719.472931062166</v>
      </c>
      <c r="K112" s="92">
        <f t="shared" si="102"/>
        <v>14441.297452058336</v>
      </c>
      <c r="L112" s="92">
        <f t="shared" si="102"/>
        <v>12065.81022462084</v>
      </c>
      <c r="M112" s="93">
        <f t="shared" si="102"/>
        <v>14973.3800388503</v>
      </c>
      <c r="N112" s="93">
        <f t="shared" si="102"/>
        <v>12164.483568354501</v>
      </c>
      <c r="O112" s="92">
        <f t="shared" si="102"/>
        <v>12815.560375254807</v>
      </c>
      <c r="P112" s="92">
        <f t="shared" si="102"/>
        <v>12702.808863788139</v>
      </c>
      <c r="Q112" s="93">
        <f t="shared" si="102"/>
        <v>12985.682649746261</v>
      </c>
      <c r="R112" s="93">
        <f t="shared" si="102"/>
        <v>12646.261518217389</v>
      </c>
      <c r="S112" s="93">
        <f t="shared" si="102"/>
        <v>12791.067535302906</v>
      </c>
      <c r="T112" s="92">
        <f t="shared" si="102"/>
        <v>13136.891326000394</v>
      </c>
      <c r="U112" s="92">
        <f t="shared" si="102"/>
        <v>13120.056838597844</v>
      </c>
      <c r="V112" s="93">
        <f t="shared" si="102"/>
        <v>15465.684874974895</v>
      </c>
      <c r="W112" s="93">
        <f t="shared" si="102"/>
        <v>12992.063500017481</v>
      </c>
      <c r="X112" s="92">
        <f t="shared" si="102"/>
        <v>11885.25648595163</v>
      </c>
    </row>
    <row r="113" spans="2:24" ht="11.8" customHeight="1" x14ac:dyDescent="0.3">
      <c r="B113" s="90"/>
      <c r="C113" s="90" t="s">
        <v>168</v>
      </c>
      <c r="D113" s="90"/>
      <c r="E113" s="103"/>
      <c r="F113" s="105" t="s">
        <v>142</v>
      </c>
      <c r="G113" s="92">
        <f>IFERROR(G106/G107,"-")</f>
        <v>390.69483087779219</v>
      </c>
      <c r="H113" s="92">
        <f t="shared" ref="H113:J113" si="103">IFERROR(H106/H107,"-")</f>
        <v>934.20300248968829</v>
      </c>
      <c r="I113" s="93">
        <f t="shared" si="103"/>
        <v>1363.5705306292541</v>
      </c>
      <c r="J113" s="93">
        <f t="shared" si="103"/>
        <v>3300.9781669813574</v>
      </c>
      <c r="K113" s="92">
        <f>IFERROR(K106/K107,"-")</f>
        <v>787.49265373071819</v>
      </c>
      <c r="L113" s="92">
        <f t="shared" ref="L113:N113" si="104">IFERROR(L106/L107,"-")</f>
        <v>1329.5184973386706</v>
      </c>
      <c r="M113" s="93">
        <f t="shared" si="104"/>
        <v>1963.2731105690373</v>
      </c>
      <c r="N113" s="93">
        <f t="shared" si="104"/>
        <v>3061.6374938509011</v>
      </c>
      <c r="O113" s="92">
        <f>IFERROR(O106/O107,"-")</f>
        <v>2284.8171529082401</v>
      </c>
      <c r="P113" s="92">
        <f t="shared" ref="P113:R113" si="105">IFERROR(P106/P107,"-")</f>
        <v>1877.1029131460011</v>
      </c>
      <c r="Q113" s="93">
        <f t="shared" si="105"/>
        <v>3356.1824496858517</v>
      </c>
      <c r="R113" s="93">
        <f t="shared" si="105"/>
        <v>6186.2293928875497</v>
      </c>
      <c r="S113" s="93">
        <f>IFERROR(S106/S107,"-")</f>
        <v>3127.3266927325762</v>
      </c>
      <c r="T113" s="92">
        <f t="shared" ref="T113:V113" si="106">IFERROR(T106/T107,"-")</f>
        <v>4056.3116154851618</v>
      </c>
      <c r="U113" s="92">
        <f t="shared" si="106"/>
        <v>1829.0394846695697</v>
      </c>
      <c r="V113" s="93">
        <f t="shared" si="106"/>
        <v>4983.5738802732894</v>
      </c>
      <c r="W113" s="93">
        <f>IFERROR(W106/W107,"-")</f>
        <v>2004.3632663809819</v>
      </c>
      <c r="X113" s="92">
        <f t="shared" ref="X113" si="107">IFERROR(X106/X107,"-")</f>
        <v>1981.6106133541273</v>
      </c>
    </row>
    <row r="114" spans="2:24" ht="11.8" customHeight="1" x14ac:dyDescent="0.3">
      <c r="B114" s="90"/>
      <c r="C114" s="90" t="s">
        <v>169</v>
      </c>
      <c r="D114" s="90"/>
      <c r="E114" s="103"/>
      <c r="F114" s="105" t="s">
        <v>142</v>
      </c>
      <c r="G114" s="92">
        <f t="shared" ref="G114:X114" si="108">IFERROR(G95/G103,"-")</f>
        <v>12848.693855969545</v>
      </c>
      <c r="H114" s="92">
        <f t="shared" si="108"/>
        <v>8804.7276537098496</v>
      </c>
      <c r="I114" s="93">
        <f t="shared" si="108"/>
        <v>205987.62714809808</v>
      </c>
      <c r="J114" s="93">
        <f t="shared" si="108"/>
        <v>8232.3839449795032</v>
      </c>
      <c r="K114" s="92">
        <f t="shared" si="108"/>
        <v>5439.7700107745723</v>
      </c>
      <c r="L114" s="92">
        <f t="shared" si="108"/>
        <v>10478.715985503906</v>
      </c>
      <c r="M114" s="93">
        <f t="shared" si="108"/>
        <v>14129.661866873666</v>
      </c>
      <c r="N114" s="93">
        <f t="shared" si="108"/>
        <v>8826.4615343013975</v>
      </c>
      <c r="O114" s="92">
        <f t="shared" si="108"/>
        <v>11916.414921112526</v>
      </c>
      <c r="P114" s="92">
        <f t="shared" si="108"/>
        <v>10639.500935139455</v>
      </c>
      <c r="Q114" s="93">
        <f t="shared" si="108"/>
        <v>11208.028341312196</v>
      </c>
      <c r="R114" s="93">
        <f t="shared" si="108"/>
        <v>9205.5984950234379</v>
      </c>
      <c r="S114" s="93">
        <f t="shared" si="108"/>
        <v>12847.103074656656</v>
      </c>
      <c r="T114" s="92">
        <f t="shared" si="108"/>
        <v>10990.291138007926</v>
      </c>
      <c r="U114" s="92">
        <f t="shared" si="108"/>
        <v>14751.125823928238</v>
      </c>
      <c r="V114" s="93">
        <f t="shared" si="108"/>
        <v>11307.894657406572</v>
      </c>
      <c r="W114" s="93">
        <f t="shared" si="108"/>
        <v>14347.826520628598</v>
      </c>
      <c r="X114" s="92">
        <f t="shared" si="108"/>
        <v>14216.789454206089</v>
      </c>
    </row>
    <row r="115" spans="2:24" ht="11.8" customHeight="1" x14ac:dyDescent="0.3">
      <c r="B115" s="90"/>
      <c r="C115" s="90" t="s">
        <v>177</v>
      </c>
      <c r="D115" s="90"/>
      <c r="E115" s="103"/>
      <c r="F115" s="105" t="s">
        <v>14</v>
      </c>
      <c r="G115" s="106">
        <f t="shared" ref="G115:X115" si="109">IFERROR(G103*4/G101,"-")</f>
        <v>0.34724121997717211</v>
      </c>
      <c r="H115" s="106">
        <f t="shared" si="109"/>
        <v>0.40435126267364963</v>
      </c>
      <c r="I115" s="107">
        <f t="shared" si="109"/>
        <v>3.0164919811636704E-2</v>
      </c>
      <c r="J115" s="107">
        <f t="shared" si="109"/>
        <v>0.91663403765059814</v>
      </c>
      <c r="K115" s="106">
        <f t="shared" si="109"/>
        <v>0.47450993201607072</v>
      </c>
      <c r="L115" s="106">
        <f t="shared" si="109"/>
        <v>0.46129167854433711</v>
      </c>
      <c r="M115" s="107">
        <f t="shared" si="109"/>
        <v>0.37257245870347966</v>
      </c>
      <c r="N115" s="107">
        <f t="shared" si="109"/>
        <v>0.49826807795389549</v>
      </c>
      <c r="O115" s="106">
        <f t="shared" si="109"/>
        <v>0.46711790343833409</v>
      </c>
      <c r="P115" s="106">
        <f t="shared" si="109"/>
        <v>0.48712358089610852</v>
      </c>
      <c r="Q115" s="107">
        <f t="shared" si="109"/>
        <v>0.44963466301439953</v>
      </c>
      <c r="R115" s="107">
        <f t="shared" si="109"/>
        <v>0.48986518870966339</v>
      </c>
      <c r="S115" s="107">
        <f t="shared" si="109"/>
        <v>0.4456048848612289</v>
      </c>
      <c r="T115" s="106">
        <f t="shared" si="109"/>
        <v>0.44376602865334464</v>
      </c>
      <c r="U115" s="106">
        <f t="shared" si="109"/>
        <v>0.40198153682840371</v>
      </c>
      <c r="V115" s="107">
        <f t="shared" si="109"/>
        <v>0.7182761889748136</v>
      </c>
      <c r="W115" s="107">
        <f t="shared" si="109"/>
        <v>0.44864100562088</v>
      </c>
      <c r="X115" s="106">
        <f t="shared" si="109"/>
        <v>0.43904984859710583</v>
      </c>
    </row>
    <row r="116" spans="2:24" ht="11.8" customHeight="1" x14ac:dyDescent="0.3">
      <c r="B116" s="90"/>
      <c r="C116" s="90" t="s">
        <v>178</v>
      </c>
      <c r="D116" s="90"/>
      <c r="E116" s="103"/>
      <c r="F116" s="105" t="s">
        <v>14</v>
      </c>
      <c r="G116" s="106">
        <f t="shared" ref="G116:X116" si="110">IFERROR(G95/G91,"-")</f>
        <v>0.44277535998507944</v>
      </c>
      <c r="H116" s="106">
        <f t="shared" si="110"/>
        <v>0.26182669441155171</v>
      </c>
      <c r="I116" s="107">
        <f t="shared" si="110"/>
        <v>0.44164298555159653</v>
      </c>
      <c r="J116" s="107">
        <f t="shared" si="110"/>
        <v>0.54917407117680461</v>
      </c>
      <c r="K116" s="106">
        <f t="shared" si="110"/>
        <v>0.18061404315503055</v>
      </c>
      <c r="L116" s="106">
        <f t="shared" si="110"/>
        <v>0.40059281213585518</v>
      </c>
      <c r="M116" s="107">
        <f t="shared" si="110"/>
        <v>0.34937926645894435</v>
      </c>
      <c r="N116" s="107">
        <f t="shared" si="110"/>
        <v>0.36075505249354983</v>
      </c>
      <c r="O116" s="106">
        <f t="shared" si="110"/>
        <v>0.43940630804146946</v>
      </c>
      <c r="P116" s="106">
        <f t="shared" si="110"/>
        <v>0.4087273864242425</v>
      </c>
      <c r="Q116" s="107">
        <f t="shared" si="110"/>
        <v>0.38457656129937012</v>
      </c>
      <c r="R116" s="107">
        <f t="shared" si="110"/>
        <v>0.35619895494298309</v>
      </c>
      <c r="S116" s="107">
        <f t="shared" si="110"/>
        <v>0.45305187497351801</v>
      </c>
      <c r="T116" s="106">
        <f t="shared" si="110"/>
        <v>0.37152600789446488</v>
      </c>
      <c r="U116" s="106">
        <f t="shared" si="110"/>
        <v>0.44916966091157245</v>
      </c>
      <c r="V116" s="107">
        <f t="shared" si="110"/>
        <v>0.59385872789732075</v>
      </c>
      <c r="W116" s="107">
        <f t="shared" si="110"/>
        <v>0.51570652526023308</v>
      </c>
      <c r="X116" s="106">
        <f t="shared" si="110"/>
        <v>0.54130006634493477</v>
      </c>
    </row>
    <row r="117" spans="2:24" ht="11.8" customHeight="1" x14ac:dyDescent="0.3">
      <c r="B117" s="90"/>
      <c r="C117" s="90" t="s">
        <v>179</v>
      </c>
      <c r="D117" s="90"/>
      <c r="E117" s="103"/>
      <c r="F117" s="105" t="s">
        <v>14</v>
      </c>
      <c r="G117" s="106">
        <f t="shared" ref="G117:X117" si="111">IFERROR((G95+G99)/G91,"-")</f>
        <v>0.47552831586397898</v>
      </c>
      <c r="H117" s="106">
        <f t="shared" si="111"/>
        <v>0.28878660250284921</v>
      </c>
      <c r="I117" s="107">
        <f t="shared" si="111"/>
        <v>0.58579636708181526</v>
      </c>
      <c r="J117" s="107">
        <f t="shared" si="111"/>
        <v>0.85460984171502463</v>
      </c>
      <c r="K117" s="106">
        <f t="shared" si="111"/>
        <v>0.1604467252895877</v>
      </c>
      <c r="L117" s="106">
        <f t="shared" si="111"/>
        <v>0.44091972009449149</v>
      </c>
      <c r="M117" s="107">
        <f t="shared" si="111"/>
        <v>0.51555272927359108</v>
      </c>
      <c r="N117" s="107">
        <f t="shared" si="111"/>
        <v>0.72060918490057935</v>
      </c>
      <c r="O117" s="106">
        <f t="shared" si="111"/>
        <v>0.65893662151022714</v>
      </c>
      <c r="P117" s="106">
        <f t="shared" si="111"/>
        <v>0.46684662470990074</v>
      </c>
      <c r="Q117" s="107">
        <f t="shared" si="111"/>
        <v>0.51377119622980172</v>
      </c>
      <c r="R117" s="107">
        <f t="shared" si="111"/>
        <v>0.38939918793688</v>
      </c>
      <c r="S117" s="107">
        <f t="shared" si="111"/>
        <v>0.57708293038714142</v>
      </c>
      <c r="T117" s="106">
        <f t="shared" si="111"/>
        <v>0.49141790585716943</v>
      </c>
      <c r="U117" s="106">
        <f t="shared" si="111"/>
        <v>0.61920607508120806</v>
      </c>
      <c r="V117" s="107">
        <f t="shared" si="111"/>
        <v>0.74449288607323705</v>
      </c>
      <c r="W117" s="107">
        <f t="shared" si="111"/>
        <v>0.62698807127251421</v>
      </c>
      <c r="X117" s="106">
        <f t="shared" si="111"/>
        <v>0.65597172891266986</v>
      </c>
    </row>
    <row r="118" spans="2:24" ht="11.8" customHeight="1" x14ac:dyDescent="0.3"/>
    <row r="119" spans="2:24" ht="11.8" customHeight="1" x14ac:dyDescent="0.3"/>
    <row r="120" spans="2:24" ht="29.95" customHeight="1" x14ac:dyDescent="0.3">
      <c r="B120" s="85"/>
      <c r="C120" s="85" t="s">
        <v>197</v>
      </c>
      <c r="D120" s="85"/>
      <c r="E120" s="86"/>
      <c r="F120" s="87" t="s">
        <v>122</v>
      </c>
      <c r="G120" s="88" t="str">
        <f t="shared" ref="G120:X120" si="112">G5</f>
        <v>2020
Q1</v>
      </c>
      <c r="H120" s="88" t="str">
        <f t="shared" si="112"/>
        <v>2020
Q2</v>
      </c>
      <c r="I120" s="89" t="str">
        <f t="shared" si="112"/>
        <v>2020
Q3</v>
      </c>
      <c r="J120" s="89" t="str">
        <f t="shared" si="112"/>
        <v>2020
Q4</v>
      </c>
      <c r="K120" s="88" t="str">
        <f t="shared" si="112"/>
        <v>2021
Q1</v>
      </c>
      <c r="L120" s="88" t="str">
        <f t="shared" si="112"/>
        <v>2021
Q2</v>
      </c>
      <c r="M120" s="89" t="str">
        <f t="shared" si="112"/>
        <v>2021
Q3</v>
      </c>
      <c r="N120" s="89" t="str">
        <f t="shared" si="112"/>
        <v>2021
Q4</v>
      </c>
      <c r="O120" s="88" t="str">
        <f t="shared" si="112"/>
        <v>2022
Q1</v>
      </c>
      <c r="P120" s="88" t="str">
        <f t="shared" si="112"/>
        <v>2022
Q2</v>
      </c>
      <c r="Q120" s="89" t="str">
        <f t="shared" si="112"/>
        <v>2022
Q3</v>
      </c>
      <c r="R120" s="89" t="str">
        <f t="shared" si="112"/>
        <v>2022
Q4</v>
      </c>
      <c r="S120" s="89" t="str">
        <f t="shared" si="112"/>
        <v>2023
Q1</v>
      </c>
      <c r="T120" s="88" t="str">
        <f t="shared" si="112"/>
        <v>2023
Q2</v>
      </c>
      <c r="U120" s="88" t="str">
        <f t="shared" si="112"/>
        <v>2023
Q3</v>
      </c>
      <c r="V120" s="89" t="str">
        <f t="shared" si="112"/>
        <v>2023
Q4</v>
      </c>
      <c r="W120" s="89" t="str">
        <f t="shared" si="112"/>
        <v>2024
Q1</v>
      </c>
      <c r="X120" s="88" t="str">
        <f t="shared" si="112"/>
        <v>2024
Q2</v>
      </c>
    </row>
    <row r="121" spans="2:24" ht="11.8" customHeight="1" collapsed="1" x14ac:dyDescent="0.3">
      <c r="B121" s="90"/>
      <c r="C121" s="90" t="s">
        <v>141</v>
      </c>
      <c r="D121" s="90"/>
      <c r="E121" s="90"/>
      <c r="F121" s="91" t="s">
        <v>142</v>
      </c>
      <c r="G121" s="92">
        <f>SUM(G122:G123)</f>
        <v>6984183018</v>
      </c>
      <c r="H121" s="92">
        <f t="shared" ref="H121:J121" si="113">SUM(H122:H123)</f>
        <v>7115794855</v>
      </c>
      <c r="I121" s="93">
        <f t="shared" si="113"/>
        <v>6733130086</v>
      </c>
      <c r="J121" s="93">
        <f t="shared" si="113"/>
        <v>6832534194</v>
      </c>
      <c r="K121" s="92">
        <f>SUM(K122:K123)</f>
        <v>7266351369</v>
      </c>
      <c r="L121" s="92">
        <f t="shared" ref="L121:N121" si="114">SUM(L122:L123)</f>
        <v>7644170091</v>
      </c>
      <c r="M121" s="93">
        <f t="shared" si="114"/>
        <v>7471064644</v>
      </c>
      <c r="N121" s="93">
        <f t="shared" si="114"/>
        <v>7098851522</v>
      </c>
      <c r="O121" s="92">
        <f>SUM(O122:O123)</f>
        <v>7996254499</v>
      </c>
      <c r="P121" s="92">
        <f t="shared" ref="P121:R121" si="115">SUM(P122:P123)</f>
        <v>8317455743</v>
      </c>
      <c r="Q121" s="93">
        <f t="shared" si="115"/>
        <v>7865728514</v>
      </c>
      <c r="R121" s="93">
        <f t="shared" si="115"/>
        <v>7799168776</v>
      </c>
      <c r="S121" s="93">
        <f>SUM(S122:S123)</f>
        <v>8443973372</v>
      </c>
      <c r="T121" s="92">
        <f t="shared" ref="T121:V121" si="116">SUM(T122:T123)</f>
        <v>8731181782</v>
      </c>
      <c r="U121" s="92">
        <f t="shared" si="116"/>
        <v>8240723843</v>
      </c>
      <c r="V121" s="93">
        <f t="shared" si="116"/>
        <v>8258371829</v>
      </c>
      <c r="W121" s="93">
        <f>SUM(W122:W123)</f>
        <v>8924729363</v>
      </c>
      <c r="X121" s="92">
        <f t="shared" ref="X121" si="117">SUM(X122:X123)</f>
        <v>9233338099</v>
      </c>
    </row>
    <row r="122" spans="2:24" ht="11.8" hidden="1" customHeight="1" outlineLevel="1" x14ac:dyDescent="0.3">
      <c r="B122" s="90"/>
      <c r="C122" s="94" t="s">
        <v>143</v>
      </c>
      <c r="D122" s="90" t="s">
        <v>145</v>
      </c>
      <c r="E122" s="90"/>
      <c r="F122" s="91" t="s">
        <v>142</v>
      </c>
      <c r="G122" s="92">
        <f>NŽP!G122</f>
        <v>6984183018</v>
      </c>
      <c r="H122" s="92">
        <f>NŽP!H122-NŽP!G122</f>
        <v>7115194855</v>
      </c>
      <c r="I122" s="93">
        <f>NŽP!I122-NŽP!H122</f>
        <v>6733130078</v>
      </c>
      <c r="J122" s="93">
        <f>NŽP!J122-NŽP!I122</f>
        <v>6830323218</v>
      </c>
      <c r="K122" s="92">
        <f>NŽP!K122</f>
        <v>7266351369</v>
      </c>
      <c r="L122" s="92">
        <f>NŽP!L122-NŽP!K122</f>
        <v>7643064603</v>
      </c>
      <c r="M122" s="93">
        <f>NŽP!M122-NŽP!L122</f>
        <v>7470511900</v>
      </c>
      <c r="N122" s="93">
        <f>NŽP!N122-NŽP!M122</f>
        <v>7098298778</v>
      </c>
      <c r="O122" s="92">
        <f>NŽP!O122</f>
        <v>7996254499</v>
      </c>
      <c r="P122" s="92">
        <f>NŽP!P122-NŽP!O122</f>
        <v>8316350255</v>
      </c>
      <c r="Q122" s="93">
        <f>NŽP!Q122-NŽP!P122</f>
        <v>7865175770</v>
      </c>
      <c r="R122" s="93">
        <f>NŽP!R122-NŽP!Q122</f>
        <v>7798616032</v>
      </c>
      <c r="S122" s="93">
        <f>NŽP!S122</f>
        <v>8443973372</v>
      </c>
      <c r="T122" s="92">
        <f>NŽP!T122-NŽP!S122</f>
        <v>8731181782</v>
      </c>
      <c r="U122" s="92">
        <f>NŽP!U122-NŽP!T122</f>
        <v>8238609062</v>
      </c>
      <c r="V122" s="93">
        <f>NŽP!V122-NŽP!U122</f>
        <v>8257762095</v>
      </c>
      <c r="W122" s="93">
        <f>NŽP!W122</f>
        <v>8924727516</v>
      </c>
      <c r="X122" s="92">
        <f>NŽP!X122-NŽP!W122</f>
        <v>9233338099</v>
      </c>
    </row>
    <row r="123" spans="2:24" ht="11.8" hidden="1" customHeight="1" outlineLevel="1" x14ac:dyDescent="0.3">
      <c r="B123" s="90"/>
      <c r="C123" s="94" t="s">
        <v>143</v>
      </c>
      <c r="D123" s="90" t="s">
        <v>172</v>
      </c>
      <c r="E123" s="90"/>
      <c r="F123" s="91" t="s">
        <v>142</v>
      </c>
      <c r="G123" s="92">
        <f>NŽP!G123</f>
        <v>0</v>
      </c>
      <c r="H123" s="92">
        <f>NŽP!H123-NŽP!G123</f>
        <v>600000</v>
      </c>
      <c r="I123" s="93">
        <f>NŽP!I123-NŽP!H123</f>
        <v>8</v>
      </c>
      <c r="J123" s="93">
        <f>NŽP!J123-NŽP!I123</f>
        <v>2210976</v>
      </c>
      <c r="K123" s="92">
        <f>NŽP!K123</f>
        <v>0</v>
      </c>
      <c r="L123" s="92">
        <f>NŽP!L123-NŽP!K123</f>
        <v>1105488</v>
      </c>
      <c r="M123" s="93">
        <f>NŽP!M123-NŽP!L123</f>
        <v>552744</v>
      </c>
      <c r="N123" s="93">
        <f>NŽP!N123-NŽP!M123</f>
        <v>552744</v>
      </c>
      <c r="O123" s="92">
        <f>NŽP!O123</f>
        <v>0</v>
      </c>
      <c r="P123" s="92">
        <f>NŽP!P123-NŽP!O123</f>
        <v>1105488</v>
      </c>
      <c r="Q123" s="93">
        <f>NŽP!Q123-NŽP!P123</f>
        <v>552744</v>
      </c>
      <c r="R123" s="93">
        <f>NŽP!R123-NŽP!Q123</f>
        <v>552744</v>
      </c>
      <c r="S123" s="93">
        <f>NŽP!S123</f>
        <v>0</v>
      </c>
      <c r="T123" s="92">
        <f>NŽP!T123-NŽP!S123</f>
        <v>0</v>
      </c>
      <c r="U123" s="92">
        <f>NŽP!U123-NŽP!T123</f>
        <v>2114781</v>
      </c>
      <c r="V123" s="93">
        <f>NŽP!V123-NŽP!U123</f>
        <v>609734</v>
      </c>
      <c r="W123" s="93">
        <f>NŽP!W123</f>
        <v>1847</v>
      </c>
      <c r="X123" s="92">
        <f>NŽP!X123-NŽP!W123</f>
        <v>0</v>
      </c>
    </row>
    <row r="124" spans="2:24" ht="11.8" hidden="1" customHeight="1" outlineLevel="2" x14ac:dyDescent="0.3">
      <c r="B124" s="90"/>
      <c r="C124" s="94"/>
      <c r="D124" s="94" t="s">
        <v>143</v>
      </c>
      <c r="E124" s="90" t="s">
        <v>144</v>
      </c>
      <c r="F124" s="91" t="s">
        <v>142</v>
      </c>
      <c r="G124" s="92">
        <f>NŽP!G124</f>
        <v>4663817116</v>
      </c>
      <c r="H124" s="92">
        <f>NŽP!H124-NŽP!G124</f>
        <v>6045806673</v>
      </c>
      <c r="I124" s="93">
        <f>NŽP!I124-NŽP!H124</f>
        <v>3301606641</v>
      </c>
      <c r="J124" s="93">
        <f>NŽP!J124-NŽP!I124</f>
        <v>4593232318</v>
      </c>
      <c r="K124" s="92">
        <f>NŽP!K124</f>
        <v>4438636469</v>
      </c>
      <c r="L124" s="92">
        <f>NŽP!L124-NŽP!K124</f>
        <v>4921431430</v>
      </c>
      <c r="M124" s="93">
        <f>NŽP!M124-NŽP!L124</f>
        <v>4967204004</v>
      </c>
      <c r="N124" s="93">
        <f>NŽP!N124-NŽP!M124</f>
        <v>4550043871</v>
      </c>
      <c r="O124" s="92">
        <f>NŽP!O124</f>
        <v>5070317512</v>
      </c>
      <c r="P124" s="92">
        <f>NŽP!P124-NŽP!O124</f>
        <v>5305336306</v>
      </c>
      <c r="Q124" s="93">
        <f>NŽP!Q124-NŽP!P124</f>
        <v>5004788832</v>
      </c>
      <c r="R124" s="93">
        <f>NŽP!R124-NŽP!Q124</f>
        <v>5028416522</v>
      </c>
      <c r="S124" s="93">
        <f>NŽP!S124</f>
        <v>5437383917</v>
      </c>
      <c r="T124" s="92">
        <f>NŽP!T124-NŽP!S124</f>
        <v>5673472870</v>
      </c>
      <c r="U124" s="92">
        <f>NŽP!U124-NŽP!T124</f>
        <v>5290563201</v>
      </c>
      <c r="V124" s="93">
        <f>NŽP!V124-NŽP!U124</f>
        <v>5278192092</v>
      </c>
      <c r="W124" s="93">
        <f>NŽP!W124</f>
        <v>5768382246</v>
      </c>
      <c r="X124" s="92">
        <f>NŽP!X124-NŽP!W124</f>
        <v>6013540731</v>
      </c>
    </row>
    <row r="125" spans="2:24" ht="11.8" customHeight="1" collapsed="1" x14ac:dyDescent="0.3">
      <c r="B125" s="103"/>
      <c r="C125" s="103" t="s">
        <v>147</v>
      </c>
      <c r="D125" s="103"/>
      <c r="E125" s="103"/>
      <c r="F125" s="91" t="s">
        <v>142</v>
      </c>
      <c r="G125" s="92">
        <f>SUM(G126:G127)</f>
        <v>6560321482</v>
      </c>
      <c r="H125" s="92">
        <f t="shared" ref="H125:J125" si="118">SUM(H126:H127)</f>
        <v>6627509781</v>
      </c>
      <c r="I125" s="93">
        <f t="shared" si="118"/>
        <v>6772339221</v>
      </c>
      <c r="J125" s="93">
        <f t="shared" si="118"/>
        <v>7045115766</v>
      </c>
      <c r="K125" s="92">
        <f>SUM(K126:K127)</f>
        <v>6913368793</v>
      </c>
      <c r="L125" s="92">
        <f t="shared" ref="L125:N125" si="119">SUM(L126:L127)</f>
        <v>7118240035</v>
      </c>
      <c r="M125" s="93">
        <f t="shared" si="119"/>
        <v>7609299436</v>
      </c>
      <c r="N125" s="93">
        <f t="shared" si="119"/>
        <v>7383850564</v>
      </c>
      <c r="O125" s="92">
        <f>SUM(O126:O127)</f>
        <v>7655168583</v>
      </c>
      <c r="P125" s="92">
        <f t="shared" ref="P125:R125" si="120">SUM(P126:P127)</f>
        <v>7824828839</v>
      </c>
      <c r="Q125" s="93">
        <f t="shared" si="120"/>
        <v>8025379742</v>
      </c>
      <c r="R125" s="93">
        <f t="shared" si="120"/>
        <v>8018452024</v>
      </c>
      <c r="S125" s="93">
        <f>SUM(S126:S127)</f>
        <v>7966477104</v>
      </c>
      <c r="T125" s="92">
        <f t="shared" ref="T125:V125" si="121">SUM(T126:T127)</f>
        <v>8164770540</v>
      </c>
      <c r="U125" s="92">
        <f t="shared" si="121"/>
        <v>8370829800</v>
      </c>
      <c r="V125" s="93">
        <f t="shared" si="121"/>
        <v>8481002638</v>
      </c>
      <c r="W125" s="93">
        <f>SUM(W126:W127)</f>
        <v>8513018306</v>
      </c>
      <c r="X125" s="92">
        <f t="shared" ref="X125" si="122">SUM(X126:X127)</f>
        <v>8664568587</v>
      </c>
    </row>
    <row r="126" spans="2:24" ht="11.8" hidden="1" customHeight="1" outlineLevel="1" x14ac:dyDescent="0.3">
      <c r="B126" s="90"/>
      <c r="C126" s="94" t="s">
        <v>143</v>
      </c>
      <c r="D126" s="90" t="s">
        <v>145</v>
      </c>
      <c r="E126" s="90"/>
      <c r="F126" s="91" t="s">
        <v>142</v>
      </c>
      <c r="G126" s="92">
        <f>NŽP!G126</f>
        <v>6560321482</v>
      </c>
      <c r="H126" s="92">
        <f>NŽP!H126-NŽP!G126</f>
        <v>6627409507</v>
      </c>
      <c r="I126" s="93">
        <f>NŽP!I126-NŽP!H126</f>
        <v>6772187980</v>
      </c>
      <c r="J126" s="93">
        <f>NŽP!J126-NŽP!I126</f>
        <v>7042753557</v>
      </c>
      <c r="K126" s="92">
        <f>NŽP!K126</f>
        <v>6913220848</v>
      </c>
      <c r="L126" s="92">
        <f>NŽP!L126-NŽP!K126</f>
        <v>7117282492</v>
      </c>
      <c r="M126" s="93">
        <f>NŽP!M126-NŽP!L126</f>
        <v>7608549431</v>
      </c>
      <c r="N126" s="93">
        <f>NŽP!N126-NŽP!M126</f>
        <v>7383297821</v>
      </c>
      <c r="O126" s="92">
        <f>NŽP!O126</f>
        <v>7655168583</v>
      </c>
      <c r="P126" s="92">
        <f>NŽP!P126-NŽP!O126</f>
        <v>7823723351</v>
      </c>
      <c r="Q126" s="93">
        <f>NŽP!Q126-NŽP!P126</f>
        <v>8024826998</v>
      </c>
      <c r="R126" s="93">
        <f>NŽP!R126-NŽP!Q126</f>
        <v>8017899280</v>
      </c>
      <c r="S126" s="93">
        <f>NŽP!S126</f>
        <v>7966477104</v>
      </c>
      <c r="T126" s="92">
        <f>NŽP!T126-NŽP!S126</f>
        <v>8164770540</v>
      </c>
      <c r="U126" s="92">
        <f>NŽP!U126-NŽP!T126</f>
        <v>8368715641</v>
      </c>
      <c r="V126" s="93">
        <f>NŽP!V126-NŽP!U126</f>
        <v>8480392904</v>
      </c>
      <c r="W126" s="93">
        <f>NŽP!W126</f>
        <v>8513016452</v>
      </c>
      <c r="X126" s="92">
        <f>NŽP!X126-NŽP!W126</f>
        <v>8664567972</v>
      </c>
    </row>
    <row r="127" spans="2:24" ht="11.8" hidden="1" customHeight="1" outlineLevel="1" x14ac:dyDescent="0.3">
      <c r="B127" s="90"/>
      <c r="C127" s="94" t="s">
        <v>143</v>
      </c>
      <c r="D127" s="90" t="s">
        <v>172</v>
      </c>
      <c r="E127" s="90"/>
      <c r="F127" s="91" t="s">
        <v>142</v>
      </c>
      <c r="G127" s="92">
        <f>NŽP!G127</f>
        <v>0</v>
      </c>
      <c r="H127" s="92">
        <f>NŽP!H127-NŽP!G127</f>
        <v>100274</v>
      </c>
      <c r="I127" s="93">
        <f>NŽP!I127-NŽP!H127</f>
        <v>151241</v>
      </c>
      <c r="J127" s="93">
        <f>NŽP!J127-NŽP!I127</f>
        <v>2362209</v>
      </c>
      <c r="K127" s="92">
        <f>NŽP!K127</f>
        <v>147945</v>
      </c>
      <c r="L127" s="92">
        <f>NŽP!L127-NŽP!K127</f>
        <v>957543</v>
      </c>
      <c r="M127" s="93">
        <f>NŽP!M127-NŽP!L127</f>
        <v>750005</v>
      </c>
      <c r="N127" s="93">
        <f>NŽP!N127-NŽP!M127</f>
        <v>552743</v>
      </c>
      <c r="O127" s="92">
        <f>NŽP!O127</f>
        <v>0</v>
      </c>
      <c r="P127" s="92">
        <f>NŽP!P127-NŽP!O127</f>
        <v>1105488</v>
      </c>
      <c r="Q127" s="93">
        <f>NŽP!Q127-NŽP!P127</f>
        <v>552744</v>
      </c>
      <c r="R127" s="93">
        <f>NŽP!R127-NŽP!Q127</f>
        <v>552744</v>
      </c>
      <c r="S127" s="93">
        <f>NŽP!S127</f>
        <v>0</v>
      </c>
      <c r="T127" s="92">
        <f>NŽP!T127-NŽP!S127</f>
        <v>0</v>
      </c>
      <c r="U127" s="92">
        <f>NŽP!U127-NŽP!T127</f>
        <v>2114159</v>
      </c>
      <c r="V127" s="93">
        <f>NŽP!V127-NŽP!U127</f>
        <v>609734</v>
      </c>
      <c r="W127" s="93">
        <f>NŽP!W127</f>
        <v>1854</v>
      </c>
      <c r="X127" s="92">
        <f>NŽP!X127-NŽP!W127</f>
        <v>615</v>
      </c>
    </row>
    <row r="128" spans="2:24" ht="11.8" hidden="1" customHeight="1" outlineLevel="2" x14ac:dyDescent="0.3">
      <c r="B128" s="90"/>
      <c r="C128" s="94"/>
      <c r="D128" s="94" t="s">
        <v>143</v>
      </c>
      <c r="E128" s="90" t="s">
        <v>144</v>
      </c>
      <c r="F128" s="91" t="s">
        <v>142</v>
      </c>
      <c r="G128" s="92">
        <f>NŽP!G128</f>
        <v>4391813166</v>
      </c>
      <c r="H128" s="92">
        <f>NŽP!H128-NŽP!G128</f>
        <v>4485500146</v>
      </c>
      <c r="I128" s="93">
        <f>NŽP!I128-NŽP!H128</f>
        <v>4571128645</v>
      </c>
      <c r="J128" s="93">
        <f>NŽP!J128-NŽP!I128</f>
        <v>4732711648</v>
      </c>
      <c r="K128" s="92">
        <f>NŽP!K128</f>
        <v>4566644410</v>
      </c>
      <c r="L128" s="92">
        <f>NŽP!L128-NŽP!K128</f>
        <v>4590954766</v>
      </c>
      <c r="M128" s="93">
        <f>NŽP!M128-NŽP!L128</f>
        <v>4718381702</v>
      </c>
      <c r="N128" s="93">
        <f>NŽP!N128-NŽP!M128</f>
        <v>4747409457</v>
      </c>
      <c r="O128" s="92">
        <f>NŽP!O128</f>
        <v>4890601781</v>
      </c>
      <c r="P128" s="92">
        <f>NŽP!P128-NŽP!O128</f>
        <v>5019163885</v>
      </c>
      <c r="Q128" s="93">
        <f>NŽP!Q128-NŽP!P128</f>
        <v>5139259453</v>
      </c>
      <c r="R128" s="93">
        <f>NŽP!R128-NŽP!Q128</f>
        <v>5203942987</v>
      </c>
      <c r="S128" s="93">
        <f>NŽP!S128</f>
        <v>5110760354</v>
      </c>
      <c r="T128" s="92">
        <f>NŽP!T128-NŽP!S128</f>
        <v>5238773161</v>
      </c>
      <c r="U128" s="92">
        <f>NŽP!U128-NŽP!T128</f>
        <v>5369084313</v>
      </c>
      <c r="V128" s="93">
        <f>NŽP!V128-NŽP!U128</f>
        <v>5423784538</v>
      </c>
      <c r="W128" s="93">
        <f>NŽP!W128</f>
        <v>5461880855</v>
      </c>
      <c r="X128" s="92">
        <f>NŽP!X128-NŽP!W128</f>
        <v>5585414769</v>
      </c>
    </row>
    <row r="129" spans="2:24" ht="11.8" customHeight="1" collapsed="1" x14ac:dyDescent="0.3">
      <c r="B129" s="103"/>
      <c r="C129" s="103" t="s">
        <v>148</v>
      </c>
      <c r="D129" s="103"/>
      <c r="E129" s="103"/>
      <c r="F129" s="91" t="s">
        <v>142</v>
      </c>
      <c r="G129" s="92">
        <f>SUM(G130:G131)</f>
        <v>2930308071</v>
      </c>
      <c r="H129" s="92">
        <f t="shared" ref="H129:J129" si="123">SUM(H130:H131)</f>
        <v>3166344312</v>
      </c>
      <c r="I129" s="93">
        <f t="shared" si="123"/>
        <v>3839695819</v>
      </c>
      <c r="J129" s="93">
        <f t="shared" si="123"/>
        <v>3157579279</v>
      </c>
      <c r="K129" s="92">
        <f>SUM(K130:K131)</f>
        <v>3642278310</v>
      </c>
      <c r="L129" s="92">
        <f t="shared" ref="L129:N129" si="124">SUM(L130:L131)</f>
        <v>3190509821</v>
      </c>
      <c r="M129" s="93">
        <f t="shared" si="124"/>
        <v>3077492573</v>
      </c>
      <c r="N129" s="93">
        <f t="shared" si="124"/>
        <v>3375946679</v>
      </c>
      <c r="O129" s="92">
        <f>SUM(O130:O131)</f>
        <v>3880271306</v>
      </c>
      <c r="P129" s="92">
        <f t="shared" ref="P129:R129" si="125">SUM(P130:P131)</f>
        <v>4232838712</v>
      </c>
      <c r="Q129" s="93">
        <f t="shared" si="125"/>
        <v>4033555596</v>
      </c>
      <c r="R129" s="93">
        <f t="shared" si="125"/>
        <v>3346364702</v>
      </c>
      <c r="S129" s="93">
        <f>SUM(S130:S131)</f>
        <v>4253195616</v>
      </c>
      <c r="T129" s="92">
        <f t="shared" ref="T129:V129" si="126">SUM(T130:T131)</f>
        <v>4523858419</v>
      </c>
      <c r="U129" s="92">
        <f t="shared" si="126"/>
        <v>4595980045</v>
      </c>
      <c r="V129" s="93">
        <f t="shared" si="126"/>
        <v>4263450181</v>
      </c>
      <c r="W129" s="93">
        <f>SUM(W130:W131)</f>
        <v>4459317333</v>
      </c>
      <c r="X129" s="92">
        <f t="shared" ref="X129" si="127">SUM(X130:X131)</f>
        <v>4507373897</v>
      </c>
    </row>
    <row r="130" spans="2:24" ht="11.8" hidden="1" customHeight="1" outlineLevel="1" x14ac:dyDescent="0.3">
      <c r="B130" s="90"/>
      <c r="C130" s="94" t="s">
        <v>143</v>
      </c>
      <c r="D130" s="90" t="s">
        <v>145</v>
      </c>
      <c r="E130" s="90"/>
      <c r="F130" s="91" t="s">
        <v>142</v>
      </c>
      <c r="G130" s="92">
        <f>NŽP!G130</f>
        <v>2929113126</v>
      </c>
      <c r="H130" s="92">
        <f>NŽP!H130-NŽP!G130</f>
        <v>3167105687</v>
      </c>
      <c r="I130" s="93">
        <f>NŽP!I130-NŽP!H130</f>
        <v>3836998529</v>
      </c>
      <c r="J130" s="93">
        <f>NŽP!J130-NŽP!I130</f>
        <v>3250809021</v>
      </c>
      <c r="K130" s="92">
        <f>NŽP!K130</f>
        <v>3643446654</v>
      </c>
      <c r="L130" s="92">
        <f>NŽP!L130-NŽP!K130</f>
        <v>3190475191</v>
      </c>
      <c r="M130" s="93">
        <f>NŽP!M130-NŽP!L130</f>
        <v>3077359232</v>
      </c>
      <c r="N130" s="93">
        <f>NŽP!N130-NŽP!M130</f>
        <v>3375358574</v>
      </c>
      <c r="O130" s="92">
        <f>NŽP!O130</f>
        <v>3879977731</v>
      </c>
      <c r="P130" s="92">
        <f>NŽP!P130-NŽP!O130</f>
        <v>4232133601</v>
      </c>
      <c r="Q130" s="93">
        <f>NŽP!Q130-NŽP!P130</f>
        <v>4033574271</v>
      </c>
      <c r="R130" s="93">
        <f>NŽP!R130-NŽP!Q130</f>
        <v>3346365227</v>
      </c>
      <c r="S130" s="93">
        <f>NŽP!S130</f>
        <v>4259873771</v>
      </c>
      <c r="T130" s="92">
        <f>NŽP!T130-NŽP!S130</f>
        <v>4492137711</v>
      </c>
      <c r="U130" s="92">
        <f>NŽP!U130-NŽP!T130</f>
        <v>4602514752</v>
      </c>
      <c r="V130" s="93">
        <f>NŽP!V130-NŽP!U130</f>
        <v>4273981088</v>
      </c>
      <c r="W130" s="93">
        <f>NŽP!W130</f>
        <v>4462787425</v>
      </c>
      <c r="X130" s="92">
        <f>NŽP!X130-NŽP!W130</f>
        <v>4479961692</v>
      </c>
    </row>
    <row r="131" spans="2:24" ht="11.8" hidden="1" customHeight="1" outlineLevel="1" x14ac:dyDescent="0.3">
      <c r="B131" s="90"/>
      <c r="C131" s="94" t="s">
        <v>143</v>
      </c>
      <c r="D131" s="90" t="s">
        <v>172</v>
      </c>
      <c r="E131" s="90"/>
      <c r="F131" s="91" t="s">
        <v>142</v>
      </c>
      <c r="G131" s="92">
        <f>NŽP!G131</f>
        <v>1194945</v>
      </c>
      <c r="H131" s="92">
        <f>NŽP!H131-NŽP!G131</f>
        <v>-761375</v>
      </c>
      <c r="I131" s="93">
        <f>NŽP!I131-NŽP!H131</f>
        <v>2697290</v>
      </c>
      <c r="J131" s="93">
        <f>NŽP!J131-NŽP!I131</f>
        <v>-93229742</v>
      </c>
      <c r="K131" s="92">
        <f>NŽP!K131</f>
        <v>-1168344</v>
      </c>
      <c r="L131" s="92">
        <f>NŽP!L131-NŽP!K131</f>
        <v>34630</v>
      </c>
      <c r="M131" s="93">
        <f>NŽP!M131-NŽP!L131</f>
        <v>133341</v>
      </c>
      <c r="N131" s="93">
        <f>NŽP!N131-NŽP!M131</f>
        <v>588105</v>
      </c>
      <c r="O131" s="92">
        <f>NŽP!O131</f>
        <v>293575</v>
      </c>
      <c r="P131" s="92">
        <f>NŽP!P131-NŽP!O131</f>
        <v>705111</v>
      </c>
      <c r="Q131" s="93">
        <f>NŽP!Q131-NŽP!P131</f>
        <v>-18675</v>
      </c>
      <c r="R131" s="93">
        <f>NŽP!R131-NŽP!Q131</f>
        <v>-525</v>
      </c>
      <c r="S131" s="93">
        <f>NŽP!S131</f>
        <v>-6678155</v>
      </c>
      <c r="T131" s="92">
        <f>NŽP!T131-NŽP!S131</f>
        <v>31720708</v>
      </c>
      <c r="U131" s="92">
        <f>NŽP!U131-NŽP!T131</f>
        <v>-6534707</v>
      </c>
      <c r="V131" s="93">
        <f>NŽP!V131-NŽP!U131</f>
        <v>-10530907</v>
      </c>
      <c r="W131" s="93">
        <f>NŽP!W131</f>
        <v>-3470092</v>
      </c>
      <c r="X131" s="92">
        <f>NŽP!X131-NŽP!W131</f>
        <v>27412205</v>
      </c>
    </row>
    <row r="132" spans="2:24" ht="11.8" hidden="1" customHeight="1" outlineLevel="2" x14ac:dyDescent="0.3">
      <c r="B132" s="90"/>
      <c r="C132" s="94"/>
      <c r="D132" s="94" t="s">
        <v>143</v>
      </c>
      <c r="E132" s="90" t="s">
        <v>144</v>
      </c>
      <c r="F132" s="91" t="s">
        <v>142</v>
      </c>
      <c r="G132" s="92">
        <f>NŽP!G132</f>
        <v>1822968037</v>
      </c>
      <c r="H132" s="92">
        <f>NŽP!H132-NŽP!G132</f>
        <v>2115618974</v>
      </c>
      <c r="I132" s="93">
        <f>NŽP!I132-NŽP!H132</f>
        <v>2489274055</v>
      </c>
      <c r="J132" s="93">
        <f>NŽP!J132-NŽP!I132</f>
        <v>2179336359</v>
      </c>
      <c r="K132" s="92">
        <f>NŽP!K132</f>
        <v>2417722148</v>
      </c>
      <c r="L132" s="92">
        <f>NŽP!L132-NŽP!K132</f>
        <v>1931494051</v>
      </c>
      <c r="M132" s="93">
        <f>NŽP!M132-NŽP!L132</f>
        <v>1932949415</v>
      </c>
      <c r="N132" s="93">
        <f>NŽP!N132-NŽP!M132</f>
        <v>2164188886</v>
      </c>
      <c r="O132" s="92">
        <f>NŽP!O132</f>
        <v>2467592409</v>
      </c>
      <c r="P132" s="92">
        <f>NŽP!P132-NŽP!O132</f>
        <v>2726502150</v>
      </c>
      <c r="Q132" s="93">
        <f>NŽP!Q132-NŽP!P132</f>
        <v>2459449865</v>
      </c>
      <c r="R132" s="93">
        <f>NŽP!R132-NŽP!Q132</f>
        <v>2362422050</v>
      </c>
      <c r="S132" s="93">
        <f>NŽP!S132</f>
        <v>2548299978</v>
      </c>
      <c r="T132" s="92">
        <f>NŽP!T132-NŽP!S132</f>
        <v>2829849030</v>
      </c>
      <c r="U132" s="92">
        <f>NŽP!U132-NŽP!T132</f>
        <v>2875288503</v>
      </c>
      <c r="V132" s="93">
        <f>NŽP!V132-NŽP!U132</f>
        <v>2835356802</v>
      </c>
      <c r="W132" s="93">
        <f>NŽP!W132</f>
        <v>2669725874</v>
      </c>
      <c r="X132" s="92">
        <f>NŽP!X132-NŽP!W132</f>
        <v>2686980691</v>
      </c>
    </row>
    <row r="133" spans="2:24" ht="11.8" customHeight="1" x14ac:dyDescent="0.3">
      <c r="B133" s="90"/>
      <c r="C133" s="90" t="s">
        <v>149</v>
      </c>
      <c r="D133" s="90"/>
      <c r="E133" s="90"/>
      <c r="F133" s="91" t="s">
        <v>142</v>
      </c>
      <c r="G133" s="92">
        <f>NŽP!G133</f>
        <v>1387298515</v>
      </c>
      <c r="H133" s="92">
        <f>NŽP!H133-NŽP!G133</f>
        <v>1490918757</v>
      </c>
      <c r="I133" s="93">
        <f>NŽP!I133-NŽP!H133</f>
        <v>1506977408</v>
      </c>
      <c r="J133" s="93">
        <f>NŽP!J133-NŽP!I133</f>
        <v>1292684889</v>
      </c>
      <c r="K133" s="92">
        <f>NŽP!K133</f>
        <v>1658617781</v>
      </c>
      <c r="L133" s="92">
        <f>NŽP!L133-NŽP!K133</f>
        <v>1465819698</v>
      </c>
      <c r="M133" s="93">
        <f>NŽP!M133-NŽP!L133</f>
        <v>1292604280</v>
      </c>
      <c r="N133" s="93">
        <f>NŽP!N133-NŽP!M133</f>
        <v>1623482909</v>
      </c>
      <c r="O133" s="92">
        <f>NŽP!O133</f>
        <v>1587368442</v>
      </c>
      <c r="P133" s="92">
        <f>NŽP!P133-NŽP!O133</f>
        <v>1749051564</v>
      </c>
      <c r="Q133" s="93">
        <f>NŽP!Q133-NŽP!P133</f>
        <v>1722492175</v>
      </c>
      <c r="R133" s="93">
        <f>NŽP!R133-NŽP!Q133</f>
        <v>1584151925</v>
      </c>
      <c r="S133" s="93">
        <f>NŽP!S133</f>
        <v>1632278195</v>
      </c>
      <c r="T133" s="92">
        <f>NŽP!T133-NŽP!S133</f>
        <v>1748666446</v>
      </c>
      <c r="U133" s="92">
        <f>NŽP!U133-NŽP!T133</f>
        <v>1794109207</v>
      </c>
      <c r="V133" s="93">
        <f>NŽP!V133-NŽP!U133</f>
        <v>1758934878</v>
      </c>
      <c r="W133" s="93">
        <f>NŽP!W133</f>
        <v>1807433995</v>
      </c>
      <c r="X133" s="92">
        <f>NŽP!X133-NŽP!W133</f>
        <v>2028900038</v>
      </c>
    </row>
    <row r="134" spans="2:24" ht="11.8" customHeight="1" x14ac:dyDescent="0.3">
      <c r="B134" s="95"/>
      <c r="C134" s="95" t="s">
        <v>154</v>
      </c>
      <c r="D134" s="95"/>
      <c r="E134" s="95"/>
      <c r="F134" s="96" t="s">
        <v>142</v>
      </c>
      <c r="G134" s="97">
        <f>NŽP!G134</f>
        <v>505900092</v>
      </c>
      <c r="H134" s="97">
        <f>NŽP!H134-NŽP!G134</f>
        <v>532330357</v>
      </c>
      <c r="I134" s="98">
        <f>NŽP!I134-NŽP!H134</f>
        <v>529164469</v>
      </c>
      <c r="J134" s="98">
        <f>NŽP!J134-NŽP!I134</f>
        <v>490202643</v>
      </c>
      <c r="K134" s="97">
        <f>NŽP!K134</f>
        <v>514546404</v>
      </c>
      <c r="L134" s="97">
        <f>NŽP!L134-NŽP!K134</f>
        <v>639246395</v>
      </c>
      <c r="M134" s="98">
        <f>NŽP!M134-NŽP!L134</f>
        <v>571148144</v>
      </c>
      <c r="N134" s="98">
        <f>NŽP!N134-NŽP!M134</f>
        <v>465092676</v>
      </c>
      <c r="O134" s="97">
        <f>NŽP!O134</f>
        <v>510357051</v>
      </c>
      <c r="P134" s="97">
        <f>NŽP!P134-NŽP!O134</f>
        <v>532927598</v>
      </c>
      <c r="Q134" s="98">
        <f>NŽP!Q134-NŽP!P134</f>
        <v>473799430</v>
      </c>
      <c r="R134" s="98">
        <f>NŽP!R134-NŽP!Q134</f>
        <v>572515206</v>
      </c>
      <c r="S134" s="98">
        <f>NŽP!S134</f>
        <v>549088291</v>
      </c>
      <c r="T134" s="97">
        <f>NŽP!T134-NŽP!S134</f>
        <v>552676549</v>
      </c>
      <c r="U134" s="97">
        <f>NŽP!U134-NŽP!T134</f>
        <v>578487792</v>
      </c>
      <c r="V134" s="98">
        <f>NŽP!V134-NŽP!U134</f>
        <v>576936998</v>
      </c>
      <c r="W134" s="98">
        <f>NŽP!W134</f>
        <v>609837365</v>
      </c>
      <c r="X134" s="97">
        <f>NŽP!X134-NŽP!W134</f>
        <v>692450019</v>
      </c>
    </row>
    <row r="135" spans="2:24" ht="11.8" customHeight="1" x14ac:dyDescent="0.3">
      <c r="B135" s="99"/>
      <c r="C135" s="99" t="s">
        <v>155</v>
      </c>
      <c r="D135" s="99"/>
      <c r="E135" s="99"/>
      <c r="F135" s="100" t="s">
        <v>156</v>
      </c>
      <c r="G135" s="101">
        <f>NŽP!G135</f>
        <v>8221684</v>
      </c>
      <c r="H135" s="101">
        <f>NŽP!H135</f>
        <v>8034173</v>
      </c>
      <c r="I135" s="102">
        <f>NŽP!I135</f>
        <v>8090183</v>
      </c>
      <c r="J135" s="102">
        <f>NŽP!J135</f>
        <v>8096310</v>
      </c>
      <c r="K135" s="101">
        <f>NŽP!K135</f>
        <v>8127192</v>
      </c>
      <c r="L135" s="101">
        <f>NŽP!L135</f>
        <v>8209250</v>
      </c>
      <c r="M135" s="102">
        <f>NŽP!M135</f>
        <v>8389647</v>
      </c>
      <c r="N135" s="102">
        <f>NŽP!N135</f>
        <v>8824878</v>
      </c>
      <c r="O135" s="101">
        <f>NŽP!O135</f>
        <v>8814524</v>
      </c>
      <c r="P135" s="101">
        <f>NŽP!P135</f>
        <v>8854955</v>
      </c>
      <c r="Q135" s="102">
        <f>NŽP!Q135</f>
        <v>8851658</v>
      </c>
      <c r="R135" s="102">
        <f>NŽP!R135</f>
        <v>8800299</v>
      </c>
      <c r="S135" s="102">
        <f>NŽP!S135</f>
        <v>8563035</v>
      </c>
      <c r="T135" s="101">
        <f>NŽP!T135</f>
        <v>8630974</v>
      </c>
      <c r="U135" s="101">
        <f>NŽP!U135</f>
        <v>8659015</v>
      </c>
      <c r="V135" s="102">
        <f>NŽP!V135</f>
        <v>8674302</v>
      </c>
      <c r="W135" s="102">
        <f>NŽP!W135</f>
        <v>8664871</v>
      </c>
      <c r="X135" s="101">
        <f>NŽP!X135</f>
        <v>8718286</v>
      </c>
    </row>
    <row r="136" spans="2:24" ht="11.8" customHeight="1" x14ac:dyDescent="0.3">
      <c r="B136" s="90"/>
      <c r="C136" s="90" t="s">
        <v>175</v>
      </c>
      <c r="D136" s="90"/>
      <c r="E136" s="90"/>
      <c r="F136" s="91" t="s">
        <v>156</v>
      </c>
      <c r="G136" s="92">
        <f>NŽP!G136</f>
        <v>11137782</v>
      </c>
      <c r="H136" s="92">
        <f>NŽP!H136</f>
        <v>11270476</v>
      </c>
      <c r="I136" s="93">
        <f>NŽP!I136</f>
        <v>11349867</v>
      </c>
      <c r="J136" s="93">
        <f>NŽP!J136</f>
        <v>11376610</v>
      </c>
      <c r="K136" s="92">
        <f>NŽP!K136</f>
        <v>11420536</v>
      </c>
      <c r="L136" s="92">
        <f>NŽP!L136</f>
        <v>11552849</v>
      </c>
      <c r="M136" s="93">
        <f>NŽP!M136</f>
        <v>11783156</v>
      </c>
      <c r="N136" s="93">
        <f>NŽP!N136</f>
        <v>12641671</v>
      </c>
      <c r="O136" s="92">
        <f>NŽP!O136</f>
        <v>12681174</v>
      </c>
      <c r="P136" s="92">
        <f>NŽP!P136</f>
        <v>12785935</v>
      </c>
      <c r="Q136" s="93">
        <f>NŽP!Q136</f>
        <v>12816052</v>
      </c>
      <c r="R136" s="93">
        <f>NŽP!R136</f>
        <v>12815982</v>
      </c>
      <c r="S136" s="93">
        <f>NŽP!S136</f>
        <v>12882479</v>
      </c>
      <c r="T136" s="92">
        <f>NŽP!T136</f>
        <v>13005745</v>
      </c>
      <c r="U136" s="92">
        <f>NŽP!U136</f>
        <v>13086205</v>
      </c>
      <c r="V136" s="93">
        <f>NŽP!V136</f>
        <v>13156499</v>
      </c>
      <c r="W136" s="93">
        <f>NŽP!W136</f>
        <v>13217641</v>
      </c>
      <c r="X136" s="92">
        <f>NŽP!X136</f>
        <v>13396384</v>
      </c>
    </row>
    <row r="137" spans="2:24" ht="11.8" customHeight="1" x14ac:dyDescent="0.3">
      <c r="B137" s="103"/>
      <c r="C137" s="103" t="s">
        <v>157</v>
      </c>
      <c r="D137" s="103"/>
      <c r="E137" s="103"/>
      <c r="F137" s="91" t="s">
        <v>156</v>
      </c>
      <c r="G137" s="92">
        <f>NŽP!G137</f>
        <v>72325</v>
      </c>
      <c r="H137" s="92">
        <f>NŽP!H137-NŽP!G137</f>
        <v>66790</v>
      </c>
      <c r="I137" s="93">
        <f>NŽP!I137-NŽP!H137</f>
        <v>82015</v>
      </c>
      <c r="J137" s="93">
        <f>NŽP!J137-NŽP!I137</f>
        <v>64653</v>
      </c>
      <c r="K137" s="92">
        <f>NŽP!K137</f>
        <v>63899</v>
      </c>
      <c r="L137" s="92">
        <f>NŽP!L137-NŽP!K137</f>
        <v>79827</v>
      </c>
      <c r="M137" s="93">
        <f>NŽP!M137-NŽP!L137</f>
        <v>68678</v>
      </c>
      <c r="N137" s="93">
        <f>NŽP!N137-NŽP!M137</f>
        <v>83329</v>
      </c>
      <c r="O137" s="92">
        <f>NŽP!O137</f>
        <v>77014</v>
      </c>
      <c r="P137" s="92">
        <f>NŽP!P137-NŽP!O137</f>
        <v>81447</v>
      </c>
      <c r="Q137" s="93">
        <f>NŽP!Q137-NŽP!P137</f>
        <v>78397</v>
      </c>
      <c r="R137" s="93">
        <f>NŽP!R137-NŽP!Q137</f>
        <v>81817</v>
      </c>
      <c r="S137" s="93">
        <f>NŽP!S137</f>
        <v>80136</v>
      </c>
      <c r="T137" s="92">
        <f>NŽP!T137-NŽP!S137</f>
        <v>83623</v>
      </c>
      <c r="U137" s="92">
        <f>NŽP!U137-NŽP!T137</f>
        <v>84596</v>
      </c>
      <c r="V137" s="93">
        <f>NŽP!V137-NŽP!U137</f>
        <v>86307</v>
      </c>
      <c r="W137" s="93">
        <f>NŽP!W137</f>
        <v>82234</v>
      </c>
      <c r="X137" s="92">
        <f>NŽP!X137-NŽP!W137</f>
        <v>89767</v>
      </c>
    </row>
    <row r="138" spans="2:24" ht="11.8" customHeight="1" x14ac:dyDescent="0.3"/>
    <row r="139" spans="2:24" ht="11.8" customHeight="1" x14ac:dyDescent="0.3">
      <c r="B139" s="85"/>
      <c r="C139" s="85" t="s">
        <v>163</v>
      </c>
      <c r="D139" s="85"/>
      <c r="E139" s="86"/>
      <c r="F139" s="87"/>
      <c r="G139" s="87"/>
      <c r="H139" s="87"/>
      <c r="I139" s="104"/>
      <c r="J139" s="104"/>
      <c r="K139" s="87"/>
      <c r="L139" s="87"/>
      <c r="M139" s="104"/>
      <c r="N139" s="104"/>
      <c r="O139" s="87"/>
      <c r="P139" s="87"/>
      <c r="Q139" s="104"/>
      <c r="R139" s="104"/>
      <c r="S139" s="104"/>
      <c r="T139" s="87"/>
      <c r="U139" s="87"/>
      <c r="V139" s="104"/>
      <c r="W139" s="104"/>
      <c r="X139" s="87"/>
    </row>
    <row r="140" spans="2:24" ht="11.8" customHeight="1" x14ac:dyDescent="0.3">
      <c r="B140" s="90"/>
      <c r="C140" s="90" t="s">
        <v>158</v>
      </c>
      <c r="D140" s="90"/>
      <c r="E140" s="103"/>
      <c r="F140" s="105" t="s">
        <v>142</v>
      </c>
      <c r="G140" s="92">
        <f>NŽP!G140</f>
        <v>1776664802</v>
      </c>
      <c r="H140" s="92">
        <f>NŽP!H140-NŽP!G140</f>
        <v>1931706952</v>
      </c>
      <c r="I140" s="93">
        <f>NŽP!I140-NŽP!H140</f>
        <v>2133746681</v>
      </c>
      <c r="J140" s="93">
        <f>NŽP!J140-NŽP!I140</f>
        <v>2158553467</v>
      </c>
      <c r="K140" s="92">
        <f>NŽP!K140</f>
        <v>1838354071</v>
      </c>
      <c r="L140" s="92">
        <f>NŽP!L140-NŽP!K140</f>
        <v>2275689550</v>
      </c>
      <c r="M140" s="93">
        <f>NŽP!M140-NŽP!L140</f>
        <v>2154607766</v>
      </c>
      <c r="N140" s="93">
        <f>NŽP!N140-NŽP!M140</f>
        <v>2146619923</v>
      </c>
      <c r="O140" s="92">
        <f>NŽP!O140</f>
        <v>2522215553</v>
      </c>
      <c r="P140" s="92">
        <f>NŽP!P140-NŽP!O140</f>
        <v>2616988300</v>
      </c>
      <c r="Q140" s="93">
        <f>NŽP!Q140-NŽP!P140</f>
        <v>2298340974</v>
      </c>
      <c r="R140" s="93">
        <f>NŽP!R140-NŽP!Q140</f>
        <v>2401724806</v>
      </c>
      <c r="S140" s="93">
        <f>NŽP!S140</f>
        <v>2837471234</v>
      </c>
      <c r="T140" s="92">
        <f>NŽP!T140-NŽP!S140</f>
        <v>2638820522</v>
      </c>
      <c r="U140" s="92">
        <f>NŽP!U140-NŽP!T140</f>
        <v>2532810768</v>
      </c>
      <c r="V140" s="93">
        <f>NŽP!V140-NŽP!U140</f>
        <v>2848295632</v>
      </c>
      <c r="W140" s="93">
        <f>NŽP!W140</f>
        <v>2814877201</v>
      </c>
      <c r="X140" s="92">
        <f>NŽP!X140-NŽP!W140</f>
        <v>2809405266</v>
      </c>
    </row>
    <row r="141" spans="2:24" ht="11.8" customHeight="1" x14ac:dyDescent="0.3">
      <c r="B141" s="90"/>
      <c r="C141" s="90" t="s">
        <v>159</v>
      </c>
      <c r="D141" s="90"/>
      <c r="E141" s="103"/>
      <c r="F141" s="105" t="s">
        <v>156</v>
      </c>
      <c r="G141" s="92">
        <f>NŽP!G141</f>
        <v>683847</v>
      </c>
      <c r="H141" s="92">
        <f>NŽP!H141-NŽP!G141</f>
        <v>580477</v>
      </c>
      <c r="I141" s="93">
        <f>NŽP!I141-NŽP!H141</f>
        <v>628650</v>
      </c>
      <c r="J141" s="93">
        <f>NŽP!J141-NŽP!I141</f>
        <v>578708</v>
      </c>
      <c r="K141" s="92">
        <f>NŽP!K141</f>
        <v>662555</v>
      </c>
      <c r="L141" s="92">
        <f>NŽP!L141-NŽP!K141</f>
        <v>742374</v>
      </c>
      <c r="M141" s="93">
        <f>NŽP!M141-NŽP!L141</f>
        <v>643920</v>
      </c>
      <c r="N141" s="93">
        <f>NŽP!N141-NŽP!M141</f>
        <v>575745</v>
      </c>
      <c r="O141" s="92">
        <f>NŽP!O141</f>
        <v>689978</v>
      </c>
      <c r="P141" s="92">
        <f>NŽP!P141-NŽP!O141</f>
        <v>816120</v>
      </c>
      <c r="Q141" s="93">
        <f>NŽP!Q141-NŽP!P141</f>
        <v>462839</v>
      </c>
      <c r="R141" s="93">
        <f>NŽP!R141-NŽP!Q141</f>
        <v>466954</v>
      </c>
      <c r="S141" s="93">
        <f>NŽP!S141</f>
        <v>685727</v>
      </c>
      <c r="T141" s="92">
        <f>NŽP!T141-NŽP!S141</f>
        <v>700019</v>
      </c>
      <c r="U141" s="92">
        <f>NŽP!U141-NŽP!T141</f>
        <v>630911</v>
      </c>
      <c r="V141" s="93">
        <f>NŽP!V141-NŽP!U141</f>
        <v>615268</v>
      </c>
      <c r="W141" s="93">
        <f>NŽP!W141</f>
        <v>708461</v>
      </c>
      <c r="X141" s="92">
        <f>NŽP!X141-NŽP!W141</f>
        <v>769675</v>
      </c>
    </row>
    <row r="142" spans="2:24" ht="11.8" customHeight="1" x14ac:dyDescent="0.3">
      <c r="B142" s="103"/>
      <c r="C142" s="103" t="s">
        <v>176</v>
      </c>
      <c r="D142" s="103"/>
      <c r="E142" s="103"/>
      <c r="F142" s="105" t="s">
        <v>156</v>
      </c>
      <c r="G142" s="92">
        <f>NŽP!G142</f>
        <v>1011122</v>
      </c>
      <c r="H142" s="92">
        <f>NŽP!H142-NŽP!G142</f>
        <v>892089</v>
      </c>
      <c r="I142" s="93">
        <f>NŽP!I142-NŽP!H142</f>
        <v>899042</v>
      </c>
      <c r="J142" s="93">
        <f>NŽP!J142-NŽP!I142</f>
        <v>850838</v>
      </c>
      <c r="K142" s="92">
        <f>NŽP!K142</f>
        <v>969189</v>
      </c>
      <c r="L142" s="92">
        <f>NŽP!L142-NŽP!K142</f>
        <v>1072531</v>
      </c>
      <c r="M142" s="93">
        <f>NŽP!M142-NŽP!L142</f>
        <v>951251</v>
      </c>
      <c r="N142" s="93">
        <f>NŽP!N142-NŽP!M142</f>
        <v>887981</v>
      </c>
      <c r="O142" s="92">
        <f>NŽP!O142</f>
        <v>1063203</v>
      </c>
      <c r="P142" s="92">
        <f>NŽP!P142-NŽP!O142</f>
        <v>1210211</v>
      </c>
      <c r="Q142" s="93">
        <f>NŽP!Q142-NŽP!P142</f>
        <v>679560</v>
      </c>
      <c r="R142" s="93">
        <f>NŽP!R142-NŽP!Q142</f>
        <v>775170</v>
      </c>
      <c r="S142" s="93">
        <f>NŽP!S142</f>
        <v>1079392</v>
      </c>
      <c r="T142" s="92">
        <f>NŽP!T142-NŽP!S142</f>
        <v>1089011</v>
      </c>
      <c r="U142" s="92">
        <f>NŽP!U142-NŽP!T142</f>
        <v>1002440</v>
      </c>
      <c r="V142" s="93">
        <f>NŽP!V142-NŽP!U142</f>
        <v>997765</v>
      </c>
      <c r="W142" s="93">
        <f>NŽP!W142</f>
        <v>1163598</v>
      </c>
      <c r="X142" s="92">
        <f>NŽP!X142-NŽP!W142</f>
        <v>1294255</v>
      </c>
    </row>
    <row r="143" spans="2:24" ht="11.8" customHeight="1" x14ac:dyDescent="0.3">
      <c r="B143" s="103"/>
      <c r="C143" s="103" t="s">
        <v>165</v>
      </c>
      <c r="D143" s="103"/>
      <c r="E143" s="103"/>
      <c r="F143" s="105" t="s">
        <v>156</v>
      </c>
      <c r="G143" s="92">
        <f>NŽP!G143</f>
        <v>517204</v>
      </c>
      <c r="H143" s="92">
        <f>NŽP!H143-NŽP!G143</f>
        <v>485794</v>
      </c>
      <c r="I143" s="93">
        <f>NŽP!I143-NŽP!H143</f>
        <v>412465</v>
      </c>
      <c r="J143" s="93">
        <f>NŽP!J143-NŽP!I143</f>
        <v>461685</v>
      </c>
      <c r="K143" s="92">
        <f>NŽP!K143</f>
        <v>537783</v>
      </c>
      <c r="L143" s="92">
        <f>NŽP!L143-NŽP!K143</f>
        <v>552649</v>
      </c>
      <c r="M143" s="93">
        <f>NŽP!M143-NŽP!L143</f>
        <v>505242</v>
      </c>
      <c r="N143" s="93">
        <f>NŽP!N143-NŽP!M143</f>
        <v>492141</v>
      </c>
      <c r="O143" s="92">
        <f>NŽP!O143</f>
        <v>573705</v>
      </c>
      <c r="P143" s="92">
        <f>NŽP!P143-NŽP!O143</f>
        <v>588475</v>
      </c>
      <c r="Q143" s="93">
        <f>NŽP!Q143-NŽP!P143</f>
        <v>529226</v>
      </c>
      <c r="R143" s="93">
        <f>NŽP!R143-NŽP!Q143</f>
        <v>545965</v>
      </c>
      <c r="S143" s="93">
        <f>NŽP!S143</f>
        <v>710221</v>
      </c>
      <c r="T143" s="92">
        <f>NŽP!T143-NŽP!S143</f>
        <v>568467</v>
      </c>
      <c r="U143" s="92">
        <f>NŽP!U143-NŽP!T143</f>
        <v>625850</v>
      </c>
      <c r="V143" s="93">
        <f>NŽP!V143-NŽP!U143</f>
        <v>636056</v>
      </c>
      <c r="W143" s="93">
        <f>NŽP!W143</f>
        <v>694207</v>
      </c>
      <c r="X143" s="92">
        <f>NŽP!X143-NŽP!W143</f>
        <v>732570</v>
      </c>
    </row>
    <row r="144" spans="2:24" ht="11.8" customHeight="1" x14ac:dyDescent="0.3"/>
    <row r="145" spans="2:24" ht="11.8" customHeight="1" x14ac:dyDescent="0.3">
      <c r="B145" s="85"/>
      <c r="C145" s="85" t="s">
        <v>166</v>
      </c>
      <c r="D145" s="85"/>
      <c r="E145" s="86"/>
      <c r="F145" s="87"/>
      <c r="G145" s="87"/>
      <c r="H145" s="87"/>
      <c r="I145" s="104"/>
      <c r="J145" s="104"/>
      <c r="K145" s="87"/>
      <c r="L145" s="87"/>
      <c r="M145" s="104"/>
      <c r="N145" s="104"/>
      <c r="O145" s="87"/>
      <c r="P145" s="87"/>
      <c r="Q145" s="104"/>
      <c r="R145" s="104"/>
      <c r="S145" s="104"/>
      <c r="T145" s="87"/>
      <c r="U145" s="87"/>
      <c r="V145" s="104"/>
      <c r="W145" s="104"/>
      <c r="X145" s="87"/>
    </row>
    <row r="146" spans="2:24" ht="11.8" customHeight="1" x14ac:dyDescent="0.3">
      <c r="B146" s="90"/>
      <c r="C146" s="90" t="s">
        <v>167</v>
      </c>
      <c r="D146" s="90"/>
      <c r="E146" s="103"/>
      <c r="F146" s="105" t="s">
        <v>142</v>
      </c>
      <c r="G146" s="92">
        <f t="shared" ref="G146:X146" si="128">IFERROR(G121*4/G135,"-")</f>
        <v>3397.9330842683812</v>
      </c>
      <c r="H146" s="92">
        <f t="shared" si="128"/>
        <v>3542.764067938293</v>
      </c>
      <c r="I146" s="93">
        <f t="shared" si="128"/>
        <v>3329.0372225201827</v>
      </c>
      <c r="J146" s="93">
        <f t="shared" si="128"/>
        <v>3375.6287464289289</v>
      </c>
      <c r="K146" s="92">
        <f t="shared" si="128"/>
        <v>3576.3158389761188</v>
      </c>
      <c r="L146" s="92">
        <f t="shared" si="128"/>
        <v>3724.6618587568901</v>
      </c>
      <c r="M146" s="93">
        <f t="shared" si="128"/>
        <v>3562.0400448314454</v>
      </c>
      <c r="N146" s="93">
        <f t="shared" si="128"/>
        <v>3217.6542370330785</v>
      </c>
      <c r="O146" s="92">
        <f t="shared" si="128"/>
        <v>3628.6721774199036</v>
      </c>
      <c r="P146" s="92">
        <f t="shared" si="128"/>
        <v>3757.198424159129</v>
      </c>
      <c r="Q146" s="93">
        <f t="shared" si="128"/>
        <v>3554.4656216948283</v>
      </c>
      <c r="R146" s="93">
        <f t="shared" si="128"/>
        <v>3544.9562684176981</v>
      </c>
      <c r="S146" s="93">
        <f t="shared" si="128"/>
        <v>3944.383444421283</v>
      </c>
      <c r="T146" s="92">
        <f t="shared" si="128"/>
        <v>4046.4410074691455</v>
      </c>
      <c r="U146" s="92">
        <f t="shared" si="128"/>
        <v>3806.7719448459206</v>
      </c>
      <c r="V146" s="93">
        <f t="shared" si="128"/>
        <v>3808.2012035089392</v>
      </c>
      <c r="W146" s="93">
        <f t="shared" si="128"/>
        <v>4119.9594837591931</v>
      </c>
      <c r="X146" s="92">
        <f t="shared" si="128"/>
        <v>4236.3088795205849</v>
      </c>
    </row>
    <row r="147" spans="2:24" ht="11.8" customHeight="1" x14ac:dyDescent="0.3">
      <c r="B147" s="90"/>
      <c r="C147" s="90" t="s">
        <v>168</v>
      </c>
      <c r="D147" s="90"/>
      <c r="E147" s="103"/>
      <c r="F147" s="105" t="s">
        <v>142</v>
      </c>
      <c r="G147" s="92">
        <f>IFERROR(G140/G141,"-")</f>
        <v>2598.0443023073876</v>
      </c>
      <c r="H147" s="92">
        <f t="shared" ref="H147:J147" si="129">IFERROR(H140/H141,"-")</f>
        <v>3327.7924052115759</v>
      </c>
      <c r="I147" s="93">
        <f t="shared" si="129"/>
        <v>3394.1727209098863</v>
      </c>
      <c r="J147" s="93">
        <f t="shared" si="129"/>
        <v>3729.9526998071565</v>
      </c>
      <c r="K147" s="92">
        <f>IFERROR(K140/K141,"-")</f>
        <v>2774.6437216532968</v>
      </c>
      <c r="L147" s="92">
        <f t="shared" ref="L147:N147" si="130">IFERROR(L140/L141,"-")</f>
        <v>3065.4219436564317</v>
      </c>
      <c r="M147" s="93">
        <f t="shared" si="130"/>
        <v>3346.0798950180147</v>
      </c>
      <c r="N147" s="93">
        <f t="shared" si="130"/>
        <v>3728.4213028337199</v>
      </c>
      <c r="O147" s="92">
        <f>IFERROR(O140/O141,"-")</f>
        <v>3655.5014116392117</v>
      </c>
      <c r="P147" s="92">
        <f t="shared" ref="P147:R147" si="131">IFERROR(P140/P141,"-")</f>
        <v>3206.6219428515415</v>
      </c>
      <c r="Q147" s="93">
        <f t="shared" si="131"/>
        <v>4965.746132024311</v>
      </c>
      <c r="R147" s="93">
        <f t="shared" si="131"/>
        <v>5143.3862992928644</v>
      </c>
      <c r="S147" s="93">
        <f>IFERROR(S140/S141,"-")</f>
        <v>4137.9021593141297</v>
      </c>
      <c r="T147" s="92">
        <f t="shared" ref="T147:V147" si="132">IFERROR(T140/T141,"-")</f>
        <v>3769.6412840222906</v>
      </c>
      <c r="U147" s="92">
        <f t="shared" si="132"/>
        <v>4014.5294154009043</v>
      </c>
      <c r="V147" s="93">
        <f t="shared" si="132"/>
        <v>4629.35766527757</v>
      </c>
      <c r="W147" s="93">
        <f>IFERROR(W140/W141,"-")</f>
        <v>3973.2281678172826</v>
      </c>
      <c r="X147" s="92">
        <f t="shared" ref="X147" si="133">IFERROR(X140/X141,"-")</f>
        <v>3650.1189021340174</v>
      </c>
    </row>
    <row r="148" spans="2:24" ht="11.8" customHeight="1" x14ac:dyDescent="0.3">
      <c r="B148" s="90"/>
      <c r="C148" s="90" t="s">
        <v>169</v>
      </c>
      <c r="D148" s="90"/>
      <c r="E148" s="103"/>
      <c r="F148" s="105" t="s">
        <v>142</v>
      </c>
      <c r="G148" s="92">
        <f t="shared" ref="G148:X148" si="134">IFERROR(G129/G137,"-")</f>
        <v>40515.839211890772</v>
      </c>
      <c r="H148" s="92">
        <f t="shared" si="134"/>
        <v>47407.460877376856</v>
      </c>
      <c r="I148" s="93">
        <f t="shared" si="134"/>
        <v>46816.994683899284</v>
      </c>
      <c r="J148" s="93">
        <f t="shared" si="134"/>
        <v>48838.867167803503</v>
      </c>
      <c r="K148" s="92">
        <f t="shared" si="134"/>
        <v>57000.552590807369</v>
      </c>
      <c r="L148" s="92">
        <f t="shared" si="134"/>
        <v>39967.803136783295</v>
      </c>
      <c r="M148" s="93">
        <f t="shared" si="134"/>
        <v>44810.457104167275</v>
      </c>
      <c r="N148" s="93">
        <f t="shared" si="134"/>
        <v>40513.466848276112</v>
      </c>
      <c r="O148" s="92">
        <f t="shared" si="134"/>
        <v>50383.973121770068</v>
      </c>
      <c r="P148" s="92">
        <f t="shared" si="134"/>
        <v>51970.468058983141</v>
      </c>
      <c r="Q148" s="93">
        <f t="shared" si="134"/>
        <v>51450.381978902253</v>
      </c>
      <c r="R148" s="93">
        <f t="shared" si="134"/>
        <v>40900.603810943932</v>
      </c>
      <c r="S148" s="93">
        <f t="shared" si="134"/>
        <v>53074.718179095536</v>
      </c>
      <c r="T148" s="92">
        <f t="shared" si="134"/>
        <v>54098.255491910124</v>
      </c>
      <c r="U148" s="92">
        <f t="shared" si="134"/>
        <v>54328.573986949741</v>
      </c>
      <c r="V148" s="93">
        <f t="shared" si="134"/>
        <v>49398.660375172352</v>
      </c>
      <c r="W148" s="93">
        <f t="shared" si="134"/>
        <v>54227.172860374056</v>
      </c>
      <c r="X148" s="92">
        <f t="shared" si="134"/>
        <v>50211.925284347257</v>
      </c>
    </row>
    <row r="149" spans="2:24" ht="11.8" customHeight="1" x14ac:dyDescent="0.3">
      <c r="B149" s="90"/>
      <c r="C149" s="90" t="s">
        <v>177</v>
      </c>
      <c r="D149" s="90"/>
      <c r="E149" s="103"/>
      <c r="F149" s="105" t="s">
        <v>14</v>
      </c>
      <c r="G149" s="106">
        <f t="shared" ref="G149:X149" si="135">IFERROR(G137*4/G135,"-")</f>
        <v>3.5187438485838184E-2</v>
      </c>
      <c r="H149" s="106">
        <f t="shared" si="135"/>
        <v>3.3252955842499286E-2</v>
      </c>
      <c r="I149" s="107">
        <f t="shared" si="135"/>
        <v>4.0550380627978382E-2</v>
      </c>
      <c r="J149" s="107">
        <f t="shared" si="135"/>
        <v>3.1941958744168643E-2</v>
      </c>
      <c r="K149" s="106">
        <f t="shared" si="135"/>
        <v>3.1449484643650598E-2</v>
      </c>
      <c r="L149" s="106">
        <f t="shared" si="135"/>
        <v>3.8896123275573284E-2</v>
      </c>
      <c r="M149" s="107">
        <f t="shared" si="135"/>
        <v>3.274416670927871E-2</v>
      </c>
      <c r="N149" s="107">
        <f t="shared" si="135"/>
        <v>3.7770040560334089E-2</v>
      </c>
      <c r="O149" s="106">
        <f t="shared" si="135"/>
        <v>3.494868242459831E-2</v>
      </c>
      <c r="P149" s="106">
        <f t="shared" si="135"/>
        <v>3.6791604248694661E-2</v>
      </c>
      <c r="Q149" s="107">
        <f t="shared" si="135"/>
        <v>3.542703525147492E-2</v>
      </c>
      <c r="R149" s="107">
        <f t="shared" si="135"/>
        <v>3.7188281898149142E-2</v>
      </c>
      <c r="S149" s="107">
        <f t="shared" si="135"/>
        <v>3.7433456712485699E-2</v>
      </c>
      <c r="T149" s="106">
        <f t="shared" si="135"/>
        <v>3.8754838098226226E-2</v>
      </c>
      <c r="U149" s="106">
        <f t="shared" si="135"/>
        <v>3.907880977224315E-2</v>
      </c>
      <c r="V149" s="107">
        <f t="shared" si="135"/>
        <v>3.9798937136382849E-2</v>
      </c>
      <c r="W149" s="107">
        <f t="shared" si="135"/>
        <v>3.796201928453407E-2</v>
      </c>
      <c r="X149" s="106">
        <f t="shared" si="135"/>
        <v>4.1185618365811812E-2</v>
      </c>
    </row>
    <row r="150" spans="2:24" ht="11.8" customHeight="1" x14ac:dyDescent="0.3">
      <c r="B150" s="90"/>
      <c r="C150" s="90" t="s">
        <v>178</v>
      </c>
      <c r="D150" s="90"/>
      <c r="E150" s="103"/>
      <c r="F150" s="105" t="s">
        <v>14</v>
      </c>
      <c r="G150" s="106">
        <f t="shared" ref="G150:X150" si="136">IFERROR(G129/G125,"-")</f>
        <v>0.44667141374703745</v>
      </c>
      <c r="H150" s="106">
        <f t="shared" si="136"/>
        <v>0.47775777277272341</v>
      </c>
      <c r="I150" s="107">
        <f t="shared" si="136"/>
        <v>0.56696743823665596</v>
      </c>
      <c r="J150" s="107">
        <f t="shared" si="136"/>
        <v>0.44819409416075168</v>
      </c>
      <c r="K150" s="106">
        <f t="shared" si="136"/>
        <v>0.52684565499932823</v>
      </c>
      <c r="L150" s="106">
        <f t="shared" si="136"/>
        <v>0.44821610472707246</v>
      </c>
      <c r="M150" s="107">
        <f t="shared" si="136"/>
        <v>0.40443835846966664</v>
      </c>
      <c r="N150" s="107">
        <f t="shared" si="136"/>
        <v>0.4572067987750788</v>
      </c>
      <c r="O150" s="106">
        <f t="shared" si="136"/>
        <v>0.50688254137433408</v>
      </c>
      <c r="P150" s="106">
        <f t="shared" si="136"/>
        <v>0.54094968709129609</v>
      </c>
      <c r="Q150" s="107">
        <f t="shared" si="136"/>
        <v>0.50259996731254986</v>
      </c>
      <c r="R150" s="107">
        <f t="shared" si="136"/>
        <v>0.41733300791524447</v>
      </c>
      <c r="S150" s="107">
        <f t="shared" si="136"/>
        <v>0.533886630247698</v>
      </c>
      <c r="T150" s="106">
        <f t="shared" si="136"/>
        <v>0.5540704906325512</v>
      </c>
      <c r="U150" s="106">
        <f t="shared" si="136"/>
        <v>0.54904712612840367</v>
      </c>
      <c r="V150" s="107">
        <f t="shared" si="136"/>
        <v>0.50270591379103868</v>
      </c>
      <c r="W150" s="107">
        <f t="shared" si="136"/>
        <v>0.52382329894169966</v>
      </c>
      <c r="X150" s="106">
        <f t="shared" si="136"/>
        <v>0.52020753852219459</v>
      </c>
    </row>
    <row r="151" spans="2:24" ht="11.8" customHeight="1" x14ac:dyDescent="0.3">
      <c r="B151" s="90"/>
      <c r="C151" s="90" t="s">
        <v>179</v>
      </c>
      <c r="D151" s="90"/>
      <c r="E151" s="103"/>
      <c r="F151" s="105" t="s">
        <v>14</v>
      </c>
      <c r="G151" s="106">
        <f t="shared" ref="G151:X151" si="137">IFERROR((G129+G133)/G125,"-")</f>
        <v>0.65813948262238531</v>
      </c>
      <c r="H151" s="106">
        <f t="shared" si="137"/>
        <v>0.70271689109409097</v>
      </c>
      <c r="I151" s="107">
        <f t="shared" si="137"/>
        <v>0.78948691914616076</v>
      </c>
      <c r="J151" s="107">
        <f t="shared" si="137"/>
        <v>0.63168077229861097</v>
      </c>
      <c r="K151" s="106">
        <f t="shared" si="137"/>
        <v>0.76676020760925145</v>
      </c>
      <c r="L151" s="106">
        <f t="shared" si="137"/>
        <v>0.65414055947889937</v>
      </c>
      <c r="M151" s="107">
        <f t="shared" si="137"/>
        <v>0.57431001234158818</v>
      </c>
      <c r="N151" s="107">
        <f t="shared" si="137"/>
        <v>0.67707621445844857</v>
      </c>
      <c r="O151" s="106">
        <f t="shared" si="137"/>
        <v>0.71424158576234453</v>
      </c>
      <c r="P151" s="106">
        <f t="shared" si="137"/>
        <v>0.76447554305411181</v>
      </c>
      <c r="Q151" s="107">
        <f t="shared" si="137"/>
        <v>0.71723058048908461</v>
      </c>
      <c r="R151" s="107">
        <f t="shared" si="137"/>
        <v>0.61489631817244628</v>
      </c>
      <c r="S151" s="107">
        <f t="shared" si="137"/>
        <v>0.73877998193767236</v>
      </c>
      <c r="T151" s="106">
        <f t="shared" si="137"/>
        <v>0.76824263881884913</v>
      </c>
      <c r="U151" s="106">
        <f t="shared" si="137"/>
        <v>0.76337584261956926</v>
      </c>
      <c r="V151" s="107">
        <f t="shared" si="137"/>
        <v>0.71010295787624067</v>
      </c>
      <c r="W151" s="107">
        <f t="shared" si="137"/>
        <v>0.73613741950762346</v>
      </c>
      <c r="X151" s="106">
        <f t="shared" si="137"/>
        <v>0.75436807607556888</v>
      </c>
    </row>
    <row r="152" spans="2:24" ht="11.8" customHeight="1" x14ac:dyDescent="0.3"/>
    <row r="153" spans="2:24" ht="11.8" customHeight="1" x14ac:dyDescent="0.3"/>
    <row r="154" spans="2:24" ht="29.95" customHeight="1" x14ac:dyDescent="0.3">
      <c r="B154" s="85"/>
      <c r="C154" s="85" t="s">
        <v>109</v>
      </c>
      <c r="D154" s="85"/>
      <c r="E154" s="86"/>
      <c r="F154" s="87" t="s">
        <v>122</v>
      </c>
      <c r="G154" s="88" t="str">
        <f t="shared" ref="G154:X154" si="138">G5</f>
        <v>2020
Q1</v>
      </c>
      <c r="H154" s="88" t="str">
        <f t="shared" si="138"/>
        <v>2020
Q2</v>
      </c>
      <c r="I154" s="89" t="str">
        <f t="shared" si="138"/>
        <v>2020
Q3</v>
      </c>
      <c r="J154" s="89" t="str">
        <f t="shared" si="138"/>
        <v>2020
Q4</v>
      </c>
      <c r="K154" s="88" t="str">
        <f t="shared" si="138"/>
        <v>2021
Q1</v>
      </c>
      <c r="L154" s="88" t="str">
        <f t="shared" si="138"/>
        <v>2021
Q2</v>
      </c>
      <c r="M154" s="89" t="str">
        <f t="shared" si="138"/>
        <v>2021
Q3</v>
      </c>
      <c r="N154" s="89" t="str">
        <f t="shared" si="138"/>
        <v>2021
Q4</v>
      </c>
      <c r="O154" s="88" t="str">
        <f t="shared" si="138"/>
        <v>2022
Q1</v>
      </c>
      <c r="P154" s="88" t="str">
        <f t="shared" si="138"/>
        <v>2022
Q2</v>
      </c>
      <c r="Q154" s="89" t="str">
        <f t="shared" si="138"/>
        <v>2022
Q3</v>
      </c>
      <c r="R154" s="89" t="str">
        <f t="shared" si="138"/>
        <v>2022
Q4</v>
      </c>
      <c r="S154" s="89" t="str">
        <f t="shared" si="138"/>
        <v>2023
Q1</v>
      </c>
      <c r="T154" s="88" t="str">
        <f t="shared" si="138"/>
        <v>2023
Q2</v>
      </c>
      <c r="U154" s="88" t="str">
        <f t="shared" si="138"/>
        <v>2023
Q3</v>
      </c>
      <c r="V154" s="89" t="str">
        <f t="shared" si="138"/>
        <v>2023
Q4</v>
      </c>
      <c r="W154" s="89" t="str">
        <f t="shared" si="138"/>
        <v>2024
Q1</v>
      </c>
      <c r="X154" s="88" t="str">
        <f t="shared" si="138"/>
        <v>2024
Q2</v>
      </c>
    </row>
    <row r="155" spans="2:24" ht="11.8" customHeight="1" collapsed="1" x14ac:dyDescent="0.3">
      <c r="B155" s="90"/>
      <c r="C155" s="90" t="s">
        <v>141</v>
      </c>
      <c r="D155" s="90"/>
      <c r="E155" s="90"/>
      <c r="F155" s="91" t="s">
        <v>142</v>
      </c>
      <c r="G155" s="92">
        <f>SUM(G156:G157)</f>
        <v>5921669464</v>
      </c>
      <c r="H155" s="92">
        <f t="shared" ref="H155:J155" si="139">SUM(H156:H157)</f>
        <v>6018323307</v>
      </c>
      <c r="I155" s="93">
        <f t="shared" si="139"/>
        <v>5847634580</v>
      </c>
      <c r="J155" s="93">
        <f t="shared" si="139"/>
        <v>6004737131</v>
      </c>
      <c r="K155" s="92">
        <f>SUM(K156:K157)</f>
        <v>6130124040</v>
      </c>
      <c r="L155" s="92">
        <f t="shared" ref="L155:N155" si="140">SUM(L156:L157)</f>
        <v>6556476347</v>
      </c>
      <c r="M155" s="93">
        <f t="shared" si="140"/>
        <v>6849786792</v>
      </c>
      <c r="N155" s="93">
        <f t="shared" si="140"/>
        <v>6571708674</v>
      </c>
      <c r="O155" s="92">
        <f>SUM(O156:O157)</f>
        <v>7248164637</v>
      </c>
      <c r="P155" s="92">
        <f t="shared" ref="P155:R155" si="141">SUM(P156:P157)</f>
        <v>7761652006</v>
      </c>
      <c r="Q155" s="93">
        <f t="shared" si="141"/>
        <v>7517576231</v>
      </c>
      <c r="R155" s="93">
        <f t="shared" si="141"/>
        <v>7660735517</v>
      </c>
      <c r="S155" s="93">
        <f>SUM(S156:S157)</f>
        <v>8129584542</v>
      </c>
      <c r="T155" s="92">
        <f t="shared" ref="T155:V155" si="142">SUM(T156:T157)</f>
        <v>8703304375</v>
      </c>
      <c r="U155" s="92">
        <f t="shared" si="142"/>
        <v>8382319950</v>
      </c>
      <c r="V155" s="93">
        <f t="shared" si="142"/>
        <v>8649936713</v>
      </c>
      <c r="W155" s="93">
        <f>SUM(W156:W157)</f>
        <v>9223870702</v>
      </c>
      <c r="X155" s="92">
        <f t="shared" ref="X155" si="143">SUM(X156:X157)</f>
        <v>9661149279</v>
      </c>
    </row>
    <row r="156" spans="2:24" ht="11.8" hidden="1" customHeight="1" outlineLevel="1" x14ac:dyDescent="0.3">
      <c r="B156" s="90"/>
      <c r="C156" s="94" t="s">
        <v>143</v>
      </c>
      <c r="D156" s="90" t="s">
        <v>145</v>
      </c>
      <c r="E156" s="90"/>
      <c r="F156" s="91" t="s">
        <v>142</v>
      </c>
      <c r="G156" s="92">
        <f>NŽP!G156</f>
        <v>5883652708</v>
      </c>
      <c r="H156" s="92">
        <f>NŽP!H156-NŽP!G156</f>
        <v>6009424220</v>
      </c>
      <c r="I156" s="93">
        <f>NŽP!I156-NŽP!H156</f>
        <v>5840787524</v>
      </c>
      <c r="J156" s="93">
        <f>NŽP!J156-NŽP!I156</f>
        <v>5998895262</v>
      </c>
      <c r="K156" s="92">
        <f>NŽP!K156</f>
        <v>6129117116</v>
      </c>
      <c r="L156" s="92">
        <f>NŽP!L156-NŽP!K156</f>
        <v>6556939943</v>
      </c>
      <c r="M156" s="93">
        <f>NŽP!M156-NŽP!L156</f>
        <v>6847294644</v>
      </c>
      <c r="N156" s="93">
        <f>NŽP!N156-NŽP!M156</f>
        <v>6567952804</v>
      </c>
      <c r="O156" s="92">
        <f>NŽP!O156</f>
        <v>7245443953</v>
      </c>
      <c r="P156" s="92">
        <f>NŽP!P156-NŽP!O156</f>
        <v>7757286109</v>
      </c>
      <c r="Q156" s="93">
        <f>NŽP!Q156-NŽP!P156</f>
        <v>7513790109</v>
      </c>
      <c r="R156" s="93">
        <f>NŽP!R156-NŽP!Q156</f>
        <v>7657515064</v>
      </c>
      <c r="S156" s="93">
        <f>NŽP!S156</f>
        <v>8126644484</v>
      </c>
      <c r="T156" s="92">
        <f>NŽP!T156-NŽP!S156</f>
        <v>8697630438</v>
      </c>
      <c r="U156" s="92">
        <f>NŽP!U156-NŽP!T156</f>
        <v>8377437077</v>
      </c>
      <c r="V156" s="93">
        <f>NŽP!V156-NŽP!U156</f>
        <v>8645823384</v>
      </c>
      <c r="W156" s="93">
        <f>NŽP!W156</f>
        <v>9218317445</v>
      </c>
      <c r="X156" s="92">
        <f>NŽP!X156-NŽP!W156</f>
        <v>9658507643</v>
      </c>
    </row>
    <row r="157" spans="2:24" ht="11.8" hidden="1" customHeight="1" outlineLevel="1" x14ac:dyDescent="0.3">
      <c r="B157" s="90"/>
      <c r="C157" s="94" t="s">
        <v>143</v>
      </c>
      <c r="D157" s="90" t="s">
        <v>172</v>
      </c>
      <c r="E157" s="90"/>
      <c r="F157" s="91" t="s">
        <v>142</v>
      </c>
      <c r="G157" s="92">
        <f>NŽP!G157</f>
        <v>38016756</v>
      </c>
      <c r="H157" s="92">
        <f>NŽP!H157-NŽP!G157</f>
        <v>8899087</v>
      </c>
      <c r="I157" s="93">
        <f>NŽP!I157-NŽP!H157</f>
        <v>6847056</v>
      </c>
      <c r="J157" s="93">
        <f>NŽP!J157-NŽP!I157</f>
        <v>5841869</v>
      </c>
      <c r="K157" s="92">
        <f>NŽP!K157</f>
        <v>1006924</v>
      </c>
      <c r="L157" s="92">
        <f>NŽP!L157-NŽP!K157</f>
        <v>-463596</v>
      </c>
      <c r="M157" s="93">
        <f>NŽP!M157-NŽP!L157</f>
        <v>2492148</v>
      </c>
      <c r="N157" s="93">
        <f>NŽP!N157-NŽP!M157</f>
        <v>3755870</v>
      </c>
      <c r="O157" s="92">
        <f>NŽP!O157</f>
        <v>2720684</v>
      </c>
      <c r="P157" s="92">
        <f>NŽP!P157-NŽP!O157</f>
        <v>4365897</v>
      </c>
      <c r="Q157" s="93">
        <f>NŽP!Q157-NŽP!P157</f>
        <v>3786122</v>
      </c>
      <c r="R157" s="93">
        <f>NŽP!R157-NŽP!Q157</f>
        <v>3220453</v>
      </c>
      <c r="S157" s="93">
        <f>NŽP!S157</f>
        <v>2940058</v>
      </c>
      <c r="T157" s="92">
        <f>NŽP!T157-NŽP!S157</f>
        <v>5673937</v>
      </c>
      <c r="U157" s="92">
        <f>NŽP!U157-NŽP!T157</f>
        <v>4882873</v>
      </c>
      <c r="V157" s="93">
        <f>NŽP!V157-NŽP!U157</f>
        <v>4113329</v>
      </c>
      <c r="W157" s="93">
        <f>NŽP!W157</f>
        <v>5553257</v>
      </c>
      <c r="X157" s="92">
        <f>NŽP!X157-NŽP!W157</f>
        <v>2641636</v>
      </c>
    </row>
    <row r="158" spans="2:24" ht="11.8" hidden="1" customHeight="1" outlineLevel="2" x14ac:dyDescent="0.3">
      <c r="B158" s="90"/>
      <c r="C158" s="94"/>
      <c r="D158" s="94" t="s">
        <v>143</v>
      </c>
      <c r="E158" s="90" t="s">
        <v>144</v>
      </c>
      <c r="F158" s="91" t="s">
        <v>142</v>
      </c>
      <c r="G158" s="92">
        <f>NŽP!G158</f>
        <v>4723132067</v>
      </c>
      <c r="H158" s="92">
        <f>NŽP!H158-NŽP!G158</f>
        <v>5020275577</v>
      </c>
      <c r="I158" s="93">
        <f>NŽP!I158-NŽP!H158</f>
        <v>4837640865</v>
      </c>
      <c r="J158" s="93">
        <f>NŽP!J158-NŽP!I158</f>
        <v>4953690036</v>
      </c>
      <c r="K158" s="92">
        <f>NŽP!K158</f>
        <v>4820773644</v>
      </c>
      <c r="L158" s="92">
        <f>NŽP!L158-NŽP!K158</f>
        <v>5339073955</v>
      </c>
      <c r="M158" s="93">
        <f>NŽP!M158-NŽP!L158</f>
        <v>5572384680</v>
      </c>
      <c r="N158" s="93">
        <f>NŽP!N158-NŽP!M158</f>
        <v>5344439911</v>
      </c>
      <c r="O158" s="92">
        <f>NŽP!O158</f>
        <v>5746380490</v>
      </c>
      <c r="P158" s="92">
        <f>NŽP!P158-NŽP!O158</f>
        <v>6268132370</v>
      </c>
      <c r="Q158" s="93">
        <f>NŽP!Q158-NŽP!P158</f>
        <v>6065017801</v>
      </c>
      <c r="R158" s="93">
        <f>NŽP!R158-NŽP!Q158</f>
        <v>6191428435</v>
      </c>
      <c r="S158" s="93">
        <f>NŽP!S158</f>
        <v>6539590743</v>
      </c>
      <c r="T158" s="92">
        <f>NŽP!T158-NŽP!S158</f>
        <v>7088086695</v>
      </c>
      <c r="U158" s="92">
        <f>NŽP!U158-NŽP!T158</f>
        <v>6742646112</v>
      </c>
      <c r="V158" s="93">
        <f>NŽP!V158-NŽP!U158</f>
        <v>6918091820</v>
      </c>
      <c r="W158" s="93">
        <f>NŽP!W158</f>
        <v>7383946518</v>
      </c>
      <c r="X158" s="92">
        <f>NŽP!X158-NŽP!W158</f>
        <v>7830571918</v>
      </c>
    </row>
    <row r="159" spans="2:24" ht="11.8" customHeight="1" collapsed="1" x14ac:dyDescent="0.3">
      <c r="B159" s="103"/>
      <c r="C159" s="103" t="s">
        <v>147</v>
      </c>
      <c r="D159" s="103"/>
      <c r="E159" s="103"/>
      <c r="F159" s="91" t="s">
        <v>142</v>
      </c>
      <c r="G159" s="92">
        <f>SUM(G160:G161)</f>
        <v>5728500018</v>
      </c>
      <c r="H159" s="92">
        <f t="shared" ref="H159:J159" si="144">SUM(H160:H161)</f>
        <v>5692267471</v>
      </c>
      <c r="I159" s="93">
        <f t="shared" si="144"/>
        <v>5871774821</v>
      </c>
      <c r="J159" s="93">
        <f t="shared" si="144"/>
        <v>5978598598</v>
      </c>
      <c r="K159" s="92">
        <f>SUM(K160:K161)</f>
        <v>5930646016</v>
      </c>
      <c r="L159" s="92">
        <f t="shared" ref="L159:N159" si="145">SUM(L160:L161)</f>
        <v>6060012081</v>
      </c>
      <c r="M159" s="93">
        <f t="shared" si="145"/>
        <v>6826621880</v>
      </c>
      <c r="N159" s="93">
        <f t="shared" si="145"/>
        <v>6548153967</v>
      </c>
      <c r="O159" s="92">
        <f>SUM(O160:O161)</f>
        <v>6987605157</v>
      </c>
      <c r="P159" s="92">
        <f t="shared" ref="P159:R159" si="146">SUM(P160:P161)</f>
        <v>7191906360</v>
      </c>
      <c r="Q159" s="93">
        <f t="shared" si="146"/>
        <v>7486261007</v>
      </c>
      <c r="R159" s="93">
        <f t="shared" si="146"/>
        <v>7583046163</v>
      </c>
      <c r="S159" s="93">
        <f>SUM(S160:S161)</f>
        <v>7666505545</v>
      </c>
      <c r="T159" s="92">
        <f t="shared" ref="T159:V159" si="147">SUM(T160:T161)</f>
        <v>7984323636</v>
      </c>
      <c r="U159" s="92">
        <f t="shared" si="147"/>
        <v>8328481809</v>
      </c>
      <c r="V159" s="93">
        <f t="shared" si="147"/>
        <v>8581067682</v>
      </c>
      <c r="W159" s="93">
        <f>SUM(W160:W161)</f>
        <v>8735138525</v>
      </c>
      <c r="X159" s="92">
        <f t="shared" ref="X159" si="148">SUM(X160:X161)</f>
        <v>8977255021</v>
      </c>
    </row>
    <row r="160" spans="2:24" ht="11.8" hidden="1" customHeight="1" outlineLevel="1" x14ac:dyDescent="0.3">
      <c r="B160" s="90"/>
      <c r="C160" s="94" t="s">
        <v>143</v>
      </c>
      <c r="D160" s="90" t="s">
        <v>145</v>
      </c>
      <c r="E160" s="90"/>
      <c r="F160" s="91" t="s">
        <v>142</v>
      </c>
      <c r="G160" s="92">
        <f>NŽP!G160</f>
        <v>5688085560</v>
      </c>
      <c r="H160" s="92">
        <f>NŽP!H160-NŽP!G160</f>
        <v>5683297775</v>
      </c>
      <c r="I160" s="93">
        <f>NŽP!I160-NŽP!H160</f>
        <v>5865143106</v>
      </c>
      <c r="J160" s="93">
        <f>NŽP!J160-NŽP!I160</f>
        <v>5973325013</v>
      </c>
      <c r="K160" s="92">
        <f>NŽP!K160</f>
        <v>5929207659</v>
      </c>
      <c r="L160" s="92">
        <f>NŽP!L160-NŽP!K160</f>
        <v>6060618619</v>
      </c>
      <c r="M160" s="93">
        <f>NŽP!M160-NŽP!L160</f>
        <v>6823665661</v>
      </c>
      <c r="N160" s="93">
        <f>NŽP!N160-NŽP!M160</f>
        <v>6544592224</v>
      </c>
      <c r="O160" s="92">
        <f>NŽP!O160</f>
        <v>6985019685</v>
      </c>
      <c r="P160" s="92">
        <f>NŽP!P160-NŽP!O160</f>
        <v>7187717520</v>
      </c>
      <c r="Q160" s="93">
        <f>NŽP!Q160-NŽP!P160</f>
        <v>7482450800</v>
      </c>
      <c r="R160" s="93">
        <f>NŽP!R160-NŽP!Q160</f>
        <v>7579840445</v>
      </c>
      <c r="S160" s="93">
        <f>NŽP!S160</f>
        <v>7663104508</v>
      </c>
      <c r="T160" s="92">
        <f>NŽP!T160-NŽP!S160</f>
        <v>7979023269</v>
      </c>
      <c r="U160" s="92">
        <f>NŽP!U160-NŽP!T160</f>
        <v>8323619972</v>
      </c>
      <c r="V160" s="93">
        <f>NŽP!V160-NŽP!U160</f>
        <v>8576986772</v>
      </c>
      <c r="W160" s="93">
        <f>NŽP!W160</f>
        <v>8729374260</v>
      </c>
      <c r="X160" s="92">
        <f>NŽP!X160-NŽP!W160</f>
        <v>8974553844</v>
      </c>
    </row>
    <row r="161" spans="2:24" ht="11.8" hidden="1" customHeight="1" outlineLevel="1" x14ac:dyDescent="0.3">
      <c r="B161" s="90"/>
      <c r="C161" s="94" t="s">
        <v>143</v>
      </c>
      <c r="D161" s="90" t="s">
        <v>172</v>
      </c>
      <c r="E161" s="90"/>
      <c r="F161" s="91" t="s">
        <v>142</v>
      </c>
      <c r="G161" s="92">
        <f>NŽP!G161</f>
        <v>40414458</v>
      </c>
      <c r="H161" s="92">
        <f>NŽP!H161-NŽP!G161</f>
        <v>8969696</v>
      </c>
      <c r="I161" s="93">
        <f>NŽP!I161-NŽP!H161</f>
        <v>6631715</v>
      </c>
      <c r="J161" s="93">
        <f>NŽP!J161-NŽP!I161</f>
        <v>5273585</v>
      </c>
      <c r="K161" s="92">
        <f>NŽP!K161</f>
        <v>1438357</v>
      </c>
      <c r="L161" s="92">
        <f>NŽP!L161-NŽP!K161</f>
        <v>-606538</v>
      </c>
      <c r="M161" s="93">
        <f>NŽP!M161-NŽP!L161</f>
        <v>2956219</v>
      </c>
      <c r="N161" s="93">
        <f>NŽP!N161-NŽP!M161</f>
        <v>3561743</v>
      </c>
      <c r="O161" s="92">
        <f>NŽP!O161</f>
        <v>2585472</v>
      </c>
      <c r="P161" s="92">
        <f>NŽP!P161-NŽP!O161</f>
        <v>4188840</v>
      </c>
      <c r="Q161" s="93">
        <f>NŽP!Q161-NŽP!P161</f>
        <v>3810207</v>
      </c>
      <c r="R161" s="93">
        <f>NŽP!R161-NŽP!Q161</f>
        <v>3205718</v>
      </c>
      <c r="S161" s="93">
        <f>NŽP!S161</f>
        <v>3401037</v>
      </c>
      <c r="T161" s="92">
        <f>NŽP!T161-NŽP!S161</f>
        <v>5300367</v>
      </c>
      <c r="U161" s="92">
        <f>NŽP!U161-NŽP!T161</f>
        <v>4861837</v>
      </c>
      <c r="V161" s="93">
        <f>NŽP!V161-NŽP!U161</f>
        <v>4080910</v>
      </c>
      <c r="W161" s="93">
        <f>NŽP!W161</f>
        <v>5764265</v>
      </c>
      <c r="X161" s="92">
        <f>NŽP!X161-NŽP!W161</f>
        <v>2701177</v>
      </c>
    </row>
    <row r="162" spans="2:24" ht="11.8" hidden="1" customHeight="1" outlineLevel="2" x14ac:dyDescent="0.3">
      <c r="B162" s="90"/>
      <c r="C162" s="94"/>
      <c r="D162" s="94" t="s">
        <v>143</v>
      </c>
      <c r="E162" s="90" t="s">
        <v>144</v>
      </c>
      <c r="F162" s="91" t="s">
        <v>142</v>
      </c>
      <c r="G162" s="92">
        <f>NŽP!G162</f>
        <v>4648314798</v>
      </c>
      <c r="H162" s="92">
        <f>NŽP!H162-NŽP!G162</f>
        <v>4680078585</v>
      </c>
      <c r="I162" s="93">
        <f>NŽP!I162-NŽP!H162</f>
        <v>4812918098</v>
      </c>
      <c r="J162" s="93">
        <f>NŽP!J162-NŽP!I162</f>
        <v>4904328885</v>
      </c>
      <c r="K162" s="92">
        <f>NŽP!K162</f>
        <v>4846054523</v>
      </c>
      <c r="L162" s="92">
        <f>NŽP!L162-NŽP!K162</f>
        <v>4879795074</v>
      </c>
      <c r="M162" s="93">
        <f>NŽP!M162-NŽP!L162</f>
        <v>5359869427</v>
      </c>
      <c r="N162" s="93">
        <f>NŽP!N162-NŽP!M162</f>
        <v>5289952760</v>
      </c>
      <c r="O162" s="92">
        <f>NŽP!O162</f>
        <v>5543441463</v>
      </c>
      <c r="P162" s="92">
        <f>NŽP!P162-NŽP!O162</f>
        <v>5727334036</v>
      </c>
      <c r="Q162" s="93">
        <f>NŽP!Q162-NŽP!P162</f>
        <v>5970316574</v>
      </c>
      <c r="R162" s="93">
        <f>NŽP!R162-NŽP!Q162</f>
        <v>6063157110</v>
      </c>
      <c r="S162" s="93">
        <f>NŽP!S162</f>
        <v>6130394384</v>
      </c>
      <c r="T162" s="92">
        <f>NŽP!T162-NŽP!S162</f>
        <v>6413763073</v>
      </c>
      <c r="U162" s="92">
        <f>NŽP!U162-NŽP!T162</f>
        <v>6696115970</v>
      </c>
      <c r="V162" s="93">
        <f>NŽP!V162-NŽP!U162</f>
        <v>6858526231</v>
      </c>
      <c r="W162" s="93">
        <f>NŽP!W162</f>
        <v>6975210723</v>
      </c>
      <c r="X162" s="92">
        <f>NŽP!X162-NŽP!W162</f>
        <v>7187731611</v>
      </c>
    </row>
    <row r="163" spans="2:24" ht="11.8" customHeight="1" collapsed="1" x14ac:dyDescent="0.3">
      <c r="B163" s="103"/>
      <c r="C163" s="103" t="s">
        <v>148</v>
      </c>
      <c r="D163" s="103"/>
      <c r="E163" s="103"/>
      <c r="F163" s="91" t="s">
        <v>142</v>
      </c>
      <c r="G163" s="92">
        <f>SUM(G164:G165)</f>
        <v>3281638652</v>
      </c>
      <c r="H163" s="92">
        <f t="shared" ref="H163:J163" si="149">SUM(H164:H165)</f>
        <v>3225445848</v>
      </c>
      <c r="I163" s="93">
        <f t="shared" si="149"/>
        <v>3142375700</v>
      </c>
      <c r="J163" s="93">
        <f t="shared" si="149"/>
        <v>2965209838</v>
      </c>
      <c r="K163" s="92">
        <f>SUM(K164:K165)</f>
        <v>3070231304</v>
      </c>
      <c r="L163" s="92">
        <f t="shared" ref="L163:N163" si="150">SUM(L164:L165)</f>
        <v>3836600019</v>
      </c>
      <c r="M163" s="93">
        <f t="shared" si="150"/>
        <v>3852163281</v>
      </c>
      <c r="N163" s="93">
        <f t="shared" si="150"/>
        <v>3339629429</v>
      </c>
      <c r="O163" s="92">
        <f>SUM(O164:O165)</f>
        <v>3757230708</v>
      </c>
      <c r="P163" s="92">
        <f t="shared" ref="P163:R163" si="151">SUM(P164:P165)</f>
        <v>4111486256</v>
      </c>
      <c r="Q163" s="93">
        <f t="shared" si="151"/>
        <v>4157621884</v>
      </c>
      <c r="R163" s="93">
        <f t="shared" si="151"/>
        <v>4236515849</v>
      </c>
      <c r="S163" s="93">
        <f>SUM(S164:S165)</f>
        <v>4549649236</v>
      </c>
      <c r="T163" s="92">
        <f t="shared" ref="T163:V163" si="152">SUM(T164:T165)</f>
        <v>4677390088</v>
      </c>
      <c r="U163" s="92">
        <f t="shared" si="152"/>
        <v>4980519408</v>
      </c>
      <c r="V163" s="93">
        <f t="shared" si="152"/>
        <v>5031002662</v>
      </c>
      <c r="W163" s="93">
        <f>SUM(W164:W165)</f>
        <v>5206353641</v>
      </c>
      <c r="X163" s="92">
        <f t="shared" ref="X163" si="153">SUM(X164:X165)</f>
        <v>5622445599</v>
      </c>
    </row>
    <row r="164" spans="2:24" ht="11.8" hidden="1" customHeight="1" outlineLevel="1" x14ac:dyDescent="0.3">
      <c r="B164" s="90"/>
      <c r="C164" s="94" t="s">
        <v>143</v>
      </c>
      <c r="D164" s="90" t="s">
        <v>145</v>
      </c>
      <c r="E164" s="90"/>
      <c r="F164" s="91" t="s">
        <v>142</v>
      </c>
      <c r="G164" s="92">
        <f>NŽP!G164</f>
        <v>3276163879</v>
      </c>
      <c r="H164" s="92">
        <f>NŽP!H164-NŽP!G164</f>
        <v>3216999344</v>
      </c>
      <c r="I164" s="93">
        <f>NŽP!I164-NŽP!H164</f>
        <v>3134704758</v>
      </c>
      <c r="J164" s="93">
        <f>NŽP!J164-NŽP!I164</f>
        <v>2962833917</v>
      </c>
      <c r="K164" s="92">
        <f>NŽP!K164</f>
        <v>3069007316</v>
      </c>
      <c r="L164" s="92">
        <f>NŽP!L164-NŽP!K164</f>
        <v>3835606010</v>
      </c>
      <c r="M164" s="93">
        <f>NŽP!M164-NŽP!L164</f>
        <v>3851834318</v>
      </c>
      <c r="N164" s="93">
        <f>NŽP!N164-NŽP!M164</f>
        <v>3339612755</v>
      </c>
      <c r="O164" s="92">
        <f>NŽP!O164</f>
        <v>3757284018</v>
      </c>
      <c r="P164" s="92">
        <f>NŽP!P164-NŽP!O164</f>
        <v>4111524400</v>
      </c>
      <c r="Q164" s="93">
        <f>NŽP!Q164-NŽP!P164</f>
        <v>4152582479</v>
      </c>
      <c r="R164" s="93">
        <f>NŽP!R164-NŽP!Q164</f>
        <v>4236493292</v>
      </c>
      <c r="S164" s="93">
        <f>NŽP!S164</f>
        <v>4554907461</v>
      </c>
      <c r="T164" s="92">
        <f>NŽP!T164-NŽP!S164</f>
        <v>4665059504</v>
      </c>
      <c r="U164" s="92">
        <f>NŽP!U164-NŽP!T164</f>
        <v>4974625814</v>
      </c>
      <c r="V164" s="93">
        <f>NŽP!V164-NŽP!U164</f>
        <v>5029908576</v>
      </c>
      <c r="W164" s="93">
        <f>NŽP!W164</f>
        <v>5198287075</v>
      </c>
      <c r="X164" s="92">
        <f>NŽP!X164-NŽP!W164</f>
        <v>5628835797</v>
      </c>
    </row>
    <row r="165" spans="2:24" ht="11.8" hidden="1" customHeight="1" outlineLevel="1" x14ac:dyDescent="0.3">
      <c r="B165" s="90"/>
      <c r="C165" s="94" t="s">
        <v>143</v>
      </c>
      <c r="D165" s="90" t="s">
        <v>172</v>
      </c>
      <c r="E165" s="90"/>
      <c r="F165" s="91" t="s">
        <v>142</v>
      </c>
      <c r="G165" s="92">
        <f>NŽP!G165</f>
        <v>5474773</v>
      </c>
      <c r="H165" s="92">
        <f>NŽP!H165-NŽP!G165</f>
        <v>8446504</v>
      </c>
      <c r="I165" s="93">
        <f>NŽP!I165-NŽP!H165</f>
        <v>7670942</v>
      </c>
      <c r="J165" s="93">
        <f>NŽP!J165-NŽP!I165</f>
        <v>2375921</v>
      </c>
      <c r="K165" s="92">
        <f>NŽP!K165</f>
        <v>1223988</v>
      </c>
      <c r="L165" s="92">
        <f>NŽP!L165-NŽP!K165</f>
        <v>994009</v>
      </c>
      <c r="M165" s="93">
        <f>NŽP!M165-NŽP!L165</f>
        <v>328963</v>
      </c>
      <c r="N165" s="93">
        <f>NŽP!N165-NŽP!M165</f>
        <v>16674</v>
      </c>
      <c r="O165" s="92">
        <f>NŽP!O165</f>
        <v>-53310</v>
      </c>
      <c r="P165" s="92">
        <f>NŽP!P165-NŽP!O165</f>
        <v>-38144</v>
      </c>
      <c r="Q165" s="93">
        <f>NŽP!Q165-NŽP!P165</f>
        <v>5039405</v>
      </c>
      <c r="R165" s="93">
        <f>NŽP!R165-NŽP!Q165</f>
        <v>22557</v>
      </c>
      <c r="S165" s="93">
        <f>NŽP!S165</f>
        <v>-5258225</v>
      </c>
      <c r="T165" s="92">
        <f>NŽP!T165-NŽP!S165</f>
        <v>12330584</v>
      </c>
      <c r="U165" s="92">
        <f>NŽP!U165-NŽP!T165</f>
        <v>5893594</v>
      </c>
      <c r="V165" s="93">
        <f>NŽP!V165-NŽP!U165</f>
        <v>1094086</v>
      </c>
      <c r="W165" s="93">
        <f>NŽP!W165</f>
        <v>8066566</v>
      </c>
      <c r="X165" s="92">
        <f>NŽP!X165-NŽP!W165</f>
        <v>-6390198</v>
      </c>
    </row>
    <row r="166" spans="2:24" ht="11.8" hidden="1" customHeight="1" outlineLevel="2" x14ac:dyDescent="0.3">
      <c r="B166" s="90"/>
      <c r="C166" s="94"/>
      <c r="D166" s="94" t="s">
        <v>143</v>
      </c>
      <c r="E166" s="90" t="s">
        <v>144</v>
      </c>
      <c r="F166" s="91" t="s">
        <v>142</v>
      </c>
      <c r="G166" s="92">
        <f>NŽP!G166</f>
        <v>2673860394</v>
      </c>
      <c r="H166" s="92">
        <f>NŽP!H166-NŽP!G166</f>
        <v>2749318329</v>
      </c>
      <c r="I166" s="93">
        <f>NŽP!I166-NŽP!H166</f>
        <v>2532783331</v>
      </c>
      <c r="J166" s="93">
        <f>NŽP!J166-NŽP!I166</f>
        <v>2526190617</v>
      </c>
      <c r="K166" s="92">
        <f>NŽP!K166</f>
        <v>2517505851</v>
      </c>
      <c r="L166" s="92">
        <f>NŽP!L166-NŽP!K166</f>
        <v>2868717026</v>
      </c>
      <c r="M166" s="93">
        <f>NŽP!M166-NŽP!L166</f>
        <v>3028131058</v>
      </c>
      <c r="N166" s="93">
        <f>NŽP!N166-NŽP!M166</f>
        <v>2638584319</v>
      </c>
      <c r="O166" s="92">
        <f>NŽP!O166</f>
        <v>3019325498</v>
      </c>
      <c r="P166" s="92">
        <f>NŽP!P166-NŽP!O166</f>
        <v>3282358473</v>
      </c>
      <c r="Q166" s="93">
        <f>NŽP!Q166-NŽP!P166</f>
        <v>3303119641</v>
      </c>
      <c r="R166" s="93">
        <f>NŽP!R166-NŽP!Q166</f>
        <v>3437967382</v>
      </c>
      <c r="S166" s="93">
        <f>NŽP!S166</f>
        <v>3703021363</v>
      </c>
      <c r="T166" s="92">
        <f>NŽP!T166-NŽP!S166</f>
        <v>3757260851</v>
      </c>
      <c r="U166" s="92">
        <f>NŽP!U166-NŽP!T166</f>
        <v>4022770845</v>
      </c>
      <c r="V166" s="93">
        <f>NŽP!V166-NŽP!U166</f>
        <v>4058605750</v>
      </c>
      <c r="W166" s="93">
        <f>NŽP!W166</f>
        <v>4234535339</v>
      </c>
      <c r="X166" s="92">
        <f>NŽP!X166-NŽP!W166</f>
        <v>4577834395</v>
      </c>
    </row>
    <row r="167" spans="2:24" ht="11.8" customHeight="1" x14ac:dyDescent="0.3">
      <c r="B167" s="90"/>
      <c r="C167" s="90" t="s">
        <v>149</v>
      </c>
      <c r="D167" s="90"/>
      <c r="E167" s="90"/>
      <c r="F167" s="91" t="s">
        <v>142</v>
      </c>
      <c r="G167" s="92">
        <f>NŽP!G167</f>
        <v>1390973712</v>
      </c>
      <c r="H167" s="92">
        <f>NŽP!H167-NŽP!G167</f>
        <v>1465020637</v>
      </c>
      <c r="I167" s="93">
        <f>NŽP!I167-NŽP!H167</f>
        <v>1519098692</v>
      </c>
      <c r="J167" s="93">
        <f>NŽP!J167-NŽP!I167</f>
        <v>1545544394</v>
      </c>
      <c r="K167" s="92">
        <f>NŽP!K167</f>
        <v>1562743984</v>
      </c>
      <c r="L167" s="92">
        <f>NŽP!L167-NŽP!K167</f>
        <v>1638509536</v>
      </c>
      <c r="M167" s="93">
        <f>NŽP!M167-NŽP!L167</f>
        <v>1622465590</v>
      </c>
      <c r="N167" s="93">
        <f>NŽP!N167-NŽP!M167</f>
        <v>1797248867</v>
      </c>
      <c r="O167" s="92">
        <f>NŽP!O167</f>
        <v>1764558392</v>
      </c>
      <c r="P167" s="92">
        <f>NŽP!P167-NŽP!O167</f>
        <v>1891431024</v>
      </c>
      <c r="Q167" s="93">
        <f>NŽP!Q167-NŽP!P167</f>
        <v>2041052395</v>
      </c>
      <c r="R167" s="93">
        <f>NŽP!R167-NŽP!Q167</f>
        <v>2161991563</v>
      </c>
      <c r="S167" s="93">
        <f>NŽP!S167</f>
        <v>2027772541</v>
      </c>
      <c r="T167" s="92">
        <f>NŽP!T167-NŽP!S167</f>
        <v>2190865354</v>
      </c>
      <c r="U167" s="92">
        <f>NŽP!U167-NŽP!T167</f>
        <v>2132477863</v>
      </c>
      <c r="V167" s="93">
        <f>NŽP!V167-NŽP!U167</f>
        <v>2194391714</v>
      </c>
      <c r="W167" s="93">
        <f>NŽP!W167</f>
        <v>2190938321</v>
      </c>
      <c r="X167" s="92">
        <f>NŽP!X167-NŽP!W167</f>
        <v>2290640812</v>
      </c>
    </row>
    <row r="168" spans="2:24" ht="11.8" customHeight="1" x14ac:dyDescent="0.3">
      <c r="B168" s="95"/>
      <c r="C168" s="95" t="s">
        <v>154</v>
      </c>
      <c r="D168" s="95"/>
      <c r="E168" s="95"/>
      <c r="F168" s="96" t="s">
        <v>142</v>
      </c>
      <c r="G168" s="97">
        <f>NŽP!G168</f>
        <v>439386857</v>
      </c>
      <c r="H168" s="97">
        <f>NŽP!H168-NŽP!G168</f>
        <v>433637087</v>
      </c>
      <c r="I168" s="98">
        <f>NŽP!I168-NŽP!H168</f>
        <v>493201858</v>
      </c>
      <c r="J168" s="98">
        <f>NŽP!J168-NŽP!I168</f>
        <v>445140383</v>
      </c>
      <c r="K168" s="97">
        <f>NŽP!K168</f>
        <v>450430939</v>
      </c>
      <c r="L168" s="97">
        <f>NŽP!L168-NŽP!K168</f>
        <v>613119018</v>
      </c>
      <c r="M168" s="98">
        <f>NŽP!M168-NŽP!L168</f>
        <v>598493397</v>
      </c>
      <c r="N168" s="98">
        <f>NŽP!N168-NŽP!M168</f>
        <v>484489484</v>
      </c>
      <c r="O168" s="97">
        <f>NŽP!O168</f>
        <v>519064376</v>
      </c>
      <c r="P168" s="97">
        <f>NŽP!P168-NŽP!O168</f>
        <v>573547247</v>
      </c>
      <c r="Q168" s="98">
        <f>NŽP!Q168-NŽP!P168</f>
        <v>532460143</v>
      </c>
      <c r="R168" s="98">
        <f>NŽP!R168-NŽP!Q168</f>
        <v>608452980</v>
      </c>
      <c r="S168" s="98">
        <f>NŽP!S168</f>
        <v>620672757</v>
      </c>
      <c r="T168" s="97">
        <f>NŽP!T168-NŽP!S168</f>
        <v>646569357</v>
      </c>
      <c r="U168" s="97">
        <f>NŽP!U168-NŽP!T168</f>
        <v>677738388</v>
      </c>
      <c r="V168" s="98">
        <f>NŽP!V168-NŽP!U168</f>
        <v>690152247</v>
      </c>
      <c r="W168" s="98">
        <f>NŽP!W168</f>
        <v>711369679</v>
      </c>
      <c r="X168" s="97">
        <f>NŽP!X168-NŽP!W168</f>
        <v>806818291</v>
      </c>
    </row>
    <row r="169" spans="2:24" ht="11.8" customHeight="1" x14ac:dyDescent="0.3">
      <c r="B169" s="99"/>
      <c r="C169" s="99" t="s">
        <v>155</v>
      </c>
      <c r="D169" s="99"/>
      <c r="E169" s="99"/>
      <c r="F169" s="100" t="s">
        <v>156</v>
      </c>
      <c r="G169" s="101">
        <f>NŽP!G169</f>
        <v>2199777</v>
      </c>
      <c r="H169" s="101">
        <f>NŽP!H169</f>
        <v>2173310</v>
      </c>
      <c r="I169" s="102">
        <f>NŽP!I169</f>
        <v>2160966</v>
      </c>
      <c r="J169" s="102">
        <f>NŽP!J169</f>
        <v>2156787</v>
      </c>
      <c r="K169" s="101">
        <f>NŽP!K169</f>
        <v>2161709</v>
      </c>
      <c r="L169" s="101">
        <f>NŽP!L169</f>
        <v>2192351</v>
      </c>
      <c r="M169" s="102">
        <f>NŽP!M169</f>
        <v>2261777</v>
      </c>
      <c r="N169" s="102">
        <f>NŽP!N169</f>
        <v>2411991</v>
      </c>
      <c r="O169" s="101">
        <f>NŽP!O169</f>
        <v>2428653</v>
      </c>
      <c r="P169" s="101">
        <f>NŽP!P169</f>
        <v>2450106</v>
      </c>
      <c r="Q169" s="102">
        <f>NŽP!Q169</f>
        <v>2470617</v>
      </c>
      <c r="R169" s="102">
        <f>NŽP!R169</f>
        <v>2310572</v>
      </c>
      <c r="S169" s="102">
        <f>NŽP!S169</f>
        <v>2558031</v>
      </c>
      <c r="T169" s="101">
        <f>NŽP!T169</f>
        <v>2626013</v>
      </c>
      <c r="U169" s="101">
        <f>NŽP!U169</f>
        <v>2678690</v>
      </c>
      <c r="V169" s="102">
        <f>NŽP!V169</f>
        <v>2712577</v>
      </c>
      <c r="W169" s="102">
        <f>NŽP!W169</f>
        <v>2695811</v>
      </c>
      <c r="X169" s="101">
        <f>NŽP!X169</f>
        <v>2741345</v>
      </c>
    </row>
    <row r="170" spans="2:24" ht="11.8" customHeight="1" x14ac:dyDescent="0.3">
      <c r="B170" s="90"/>
      <c r="C170" s="90" t="s">
        <v>175</v>
      </c>
      <c r="D170" s="90"/>
      <c r="E170" s="90"/>
      <c r="F170" s="91" t="s">
        <v>156</v>
      </c>
      <c r="G170" s="92">
        <f>NŽP!G170</f>
        <v>10524476</v>
      </c>
      <c r="H170" s="92">
        <f>NŽP!H170</f>
        <v>10724989</v>
      </c>
      <c r="I170" s="93">
        <f>NŽP!I170</f>
        <v>10939099</v>
      </c>
      <c r="J170" s="93">
        <f>NŽP!J170</f>
        <v>11056518</v>
      </c>
      <c r="K170" s="92">
        <f>NŽP!K170</f>
        <v>11160738</v>
      </c>
      <c r="L170" s="92">
        <f>NŽP!L170</f>
        <v>11340750</v>
      </c>
      <c r="M170" s="93">
        <f>NŽP!M170</f>
        <v>11498699</v>
      </c>
      <c r="N170" s="93">
        <f>NŽP!N170</f>
        <v>12143850</v>
      </c>
      <c r="O170" s="92">
        <f>NŽP!O170</f>
        <v>12256291</v>
      </c>
      <c r="P170" s="92">
        <f>NŽP!P170</f>
        <v>12471565</v>
      </c>
      <c r="Q170" s="93">
        <f>NŽP!Q170</f>
        <v>12876846</v>
      </c>
      <c r="R170" s="93">
        <f>NŽP!R170</f>
        <v>12705223</v>
      </c>
      <c r="S170" s="93">
        <f>NŽP!S170</f>
        <v>12852551</v>
      </c>
      <c r="T170" s="92">
        <f>NŽP!T170</f>
        <v>13107007</v>
      </c>
      <c r="U170" s="92">
        <f>NŽP!U170</f>
        <v>13254410</v>
      </c>
      <c r="V170" s="93">
        <f>NŽP!V170</f>
        <v>13406527</v>
      </c>
      <c r="W170" s="93">
        <f>NŽP!W170</f>
        <v>13501428</v>
      </c>
      <c r="X170" s="92">
        <f>NŽP!X170</f>
        <v>13652182</v>
      </c>
    </row>
    <row r="171" spans="2:24" ht="11.8" customHeight="1" x14ac:dyDescent="0.3">
      <c r="B171" s="103"/>
      <c r="C171" s="103" t="s">
        <v>157</v>
      </c>
      <c r="D171" s="103"/>
      <c r="E171" s="103"/>
      <c r="F171" s="91" t="s">
        <v>156</v>
      </c>
      <c r="G171" s="92">
        <f>NŽP!G171</f>
        <v>140171</v>
      </c>
      <c r="H171" s="92">
        <f>NŽP!H171-NŽP!G171</f>
        <v>130613</v>
      </c>
      <c r="I171" s="93">
        <f>NŽP!I171-NŽP!H171</f>
        <v>136546</v>
      </c>
      <c r="J171" s="93">
        <f>NŽP!J171-NŽP!I171</f>
        <v>108312</v>
      </c>
      <c r="K171" s="92">
        <f>NŽP!K171</f>
        <v>136272</v>
      </c>
      <c r="L171" s="92">
        <f>NŽP!L171-NŽP!K171</f>
        <v>170394</v>
      </c>
      <c r="M171" s="93">
        <f>NŽP!M171-NŽP!L171</f>
        <v>137689</v>
      </c>
      <c r="N171" s="93">
        <f>NŽP!N171-NŽP!M171</f>
        <v>137302</v>
      </c>
      <c r="O171" s="92">
        <f>NŽP!O171</f>
        <v>154427</v>
      </c>
      <c r="P171" s="92">
        <f>NŽP!P171-NŽP!O171</f>
        <v>166044</v>
      </c>
      <c r="Q171" s="93">
        <f>NŽP!Q171-NŽP!P171</f>
        <v>150842</v>
      </c>
      <c r="R171" s="93">
        <f>NŽP!R171-NŽP!Q171</f>
        <v>137632</v>
      </c>
      <c r="S171" s="93">
        <f>NŽP!S171</f>
        <v>166329</v>
      </c>
      <c r="T171" s="92">
        <f>NŽP!T171-NŽP!S171</f>
        <v>168058</v>
      </c>
      <c r="U171" s="92">
        <f>NŽP!U171-NŽP!T171</f>
        <v>165867</v>
      </c>
      <c r="V171" s="93">
        <f>NŽP!V171-NŽP!U171</f>
        <v>155335</v>
      </c>
      <c r="W171" s="93">
        <f>NŽP!W171</f>
        <v>176400</v>
      </c>
      <c r="X171" s="92">
        <f>NŽP!X171-NŽP!W171</f>
        <v>185188</v>
      </c>
    </row>
    <row r="172" spans="2:24" ht="11.8" customHeight="1" x14ac:dyDescent="0.3"/>
    <row r="173" spans="2:24" ht="11.8" customHeight="1" x14ac:dyDescent="0.3">
      <c r="B173" s="85"/>
      <c r="C173" s="85" t="s">
        <v>163</v>
      </c>
      <c r="D173" s="85"/>
      <c r="E173" s="86"/>
      <c r="F173" s="87"/>
      <c r="G173" s="87"/>
      <c r="H173" s="87"/>
      <c r="I173" s="104"/>
      <c r="J173" s="104"/>
      <c r="K173" s="87"/>
      <c r="L173" s="87"/>
      <c r="M173" s="104"/>
      <c r="N173" s="104"/>
      <c r="O173" s="87"/>
      <c r="P173" s="87"/>
      <c r="Q173" s="104"/>
      <c r="R173" s="104"/>
      <c r="S173" s="104"/>
      <c r="T173" s="87"/>
      <c r="U173" s="87"/>
      <c r="V173" s="104"/>
      <c r="W173" s="104"/>
      <c r="X173" s="87"/>
    </row>
    <row r="174" spans="2:24" ht="11.8" customHeight="1" x14ac:dyDescent="0.3">
      <c r="B174" s="90"/>
      <c r="C174" s="90" t="s">
        <v>158</v>
      </c>
      <c r="D174" s="90"/>
      <c r="E174" s="103"/>
      <c r="F174" s="105" t="s">
        <v>142</v>
      </c>
      <c r="G174" s="92">
        <f>NŽP!G174</f>
        <v>1421702708</v>
      </c>
      <c r="H174" s="92">
        <f>NŽP!H174-NŽP!G174</f>
        <v>1527990848</v>
      </c>
      <c r="I174" s="93">
        <f>NŽP!I174-NŽP!H174</f>
        <v>1831250626</v>
      </c>
      <c r="J174" s="93">
        <f>NŽP!J174-NŽP!I174</f>
        <v>1793302639</v>
      </c>
      <c r="K174" s="92">
        <f>NŽP!K174</f>
        <v>1505260857</v>
      </c>
      <c r="L174" s="92">
        <f>NŽP!L174-NŽP!K174</f>
        <v>2029059418</v>
      </c>
      <c r="M174" s="93">
        <f>NŽP!M174-NŽP!L174</f>
        <v>1900234138</v>
      </c>
      <c r="N174" s="93">
        <f>NŽP!N174-NŽP!M174</f>
        <v>1956368152</v>
      </c>
      <c r="O174" s="92">
        <f>NŽP!O174</f>
        <v>2249040055</v>
      </c>
      <c r="P174" s="92">
        <f>NŽP!P174-NŽP!O174</f>
        <v>2644384468</v>
      </c>
      <c r="Q174" s="93">
        <f>NŽP!Q174-NŽP!P174</f>
        <v>2233764436</v>
      </c>
      <c r="R174" s="93">
        <f>NŽP!R174-NŽP!Q174</f>
        <v>2532232790</v>
      </c>
      <c r="S174" s="93">
        <f>NŽP!S174</f>
        <v>2923418146</v>
      </c>
      <c r="T174" s="92">
        <f>NŽP!T174-NŽP!S174</f>
        <v>2828395033</v>
      </c>
      <c r="U174" s="92">
        <f>NŽP!U174-NŽP!T174</f>
        <v>2945174913</v>
      </c>
      <c r="V174" s="93">
        <f>NŽP!V174-NŽP!U174</f>
        <v>3355905447</v>
      </c>
      <c r="W174" s="93">
        <f>NŽP!W174</f>
        <v>3356665336</v>
      </c>
      <c r="X174" s="92">
        <f>NŽP!X174-NŽP!W174</f>
        <v>3325855903</v>
      </c>
    </row>
    <row r="175" spans="2:24" ht="11.8" customHeight="1" x14ac:dyDescent="0.3">
      <c r="B175" s="90"/>
      <c r="C175" s="90" t="s">
        <v>159</v>
      </c>
      <c r="D175" s="90"/>
      <c r="E175" s="103"/>
      <c r="F175" s="105" t="s">
        <v>156</v>
      </c>
      <c r="G175" s="92">
        <f>NŽP!G175</f>
        <v>189966</v>
      </c>
      <c r="H175" s="92">
        <f>NŽP!H175-NŽP!G175</f>
        <v>162409</v>
      </c>
      <c r="I175" s="93">
        <f>NŽP!I175-NŽP!H175</f>
        <v>175645</v>
      </c>
      <c r="J175" s="93">
        <f>NŽP!J175-NŽP!I175</f>
        <v>160763</v>
      </c>
      <c r="K175" s="92">
        <f>NŽP!K175</f>
        <v>185277</v>
      </c>
      <c r="L175" s="92">
        <f>NŽP!L175-NŽP!K175</f>
        <v>212138</v>
      </c>
      <c r="M175" s="93">
        <f>NŽP!M175-NŽP!L175</f>
        <v>192365</v>
      </c>
      <c r="N175" s="93">
        <f>NŽP!N175-NŽP!M175</f>
        <v>169933</v>
      </c>
      <c r="O175" s="92">
        <f>NŽP!O175</f>
        <v>189318</v>
      </c>
      <c r="P175" s="92">
        <f>NŽP!P175-NŽP!O175</f>
        <v>265822</v>
      </c>
      <c r="Q175" s="93">
        <f>NŽP!Q175-NŽP!P175</f>
        <v>99405</v>
      </c>
      <c r="R175" s="93">
        <f>NŽP!R175-NŽP!Q175</f>
        <v>105062</v>
      </c>
      <c r="S175" s="93">
        <f>NŽP!S175</f>
        <v>214001</v>
      </c>
      <c r="T175" s="92">
        <f>NŽP!T175-NŽP!S175</f>
        <v>227322</v>
      </c>
      <c r="U175" s="92">
        <f>NŽP!U175-NŽP!T175</f>
        <v>243900</v>
      </c>
      <c r="V175" s="93">
        <f>NŽP!V175-NŽP!U175</f>
        <v>228418</v>
      </c>
      <c r="W175" s="93">
        <f>NŽP!W175</f>
        <v>253953</v>
      </c>
      <c r="X175" s="92">
        <f>NŽP!X175-NŽP!W175</f>
        <v>310378</v>
      </c>
    </row>
    <row r="176" spans="2:24" ht="11.8" customHeight="1" x14ac:dyDescent="0.3">
      <c r="B176" s="103"/>
      <c r="C176" s="103" t="s">
        <v>176</v>
      </c>
      <c r="D176" s="103"/>
      <c r="E176" s="103"/>
      <c r="F176" s="105" t="s">
        <v>156</v>
      </c>
      <c r="G176" s="92">
        <f>NŽP!G176</f>
        <v>984017</v>
      </c>
      <c r="H176" s="92">
        <f>NŽP!H176-NŽP!G176</f>
        <v>932853</v>
      </c>
      <c r="I176" s="93">
        <f>NŽP!I176-NŽP!H176</f>
        <v>978291</v>
      </c>
      <c r="J176" s="93">
        <f>NŽP!J176-NŽP!I176</f>
        <v>904356</v>
      </c>
      <c r="K176" s="92">
        <f>NŽP!K176</f>
        <v>965751</v>
      </c>
      <c r="L176" s="92">
        <f>NŽP!L176-NŽP!K176</f>
        <v>1094431</v>
      </c>
      <c r="M176" s="93">
        <f>NŽP!M176-NŽP!L176</f>
        <v>966667</v>
      </c>
      <c r="N176" s="93">
        <f>NŽP!N176-NŽP!M176</f>
        <v>874511</v>
      </c>
      <c r="O176" s="92">
        <f>NŽP!O176</f>
        <v>1002660</v>
      </c>
      <c r="P176" s="92">
        <f>NŽP!P176-NŽP!O176</f>
        <v>1179057</v>
      </c>
      <c r="Q176" s="93">
        <f>NŽP!Q176-NŽP!P176</f>
        <v>769541</v>
      </c>
      <c r="R176" s="93">
        <f>NŽP!R176-NŽP!Q176</f>
        <v>843197</v>
      </c>
      <c r="S176" s="93">
        <f>NŽP!S176</f>
        <v>1063111</v>
      </c>
      <c r="T176" s="92">
        <f>NŽP!T176-NŽP!S176</f>
        <v>1207929</v>
      </c>
      <c r="U176" s="92">
        <f>NŽP!U176-NŽP!T176</f>
        <v>1157845</v>
      </c>
      <c r="V176" s="93">
        <f>NŽP!V176-NŽP!U176</f>
        <v>1124749</v>
      </c>
      <c r="W176" s="93">
        <f>NŽP!W176</f>
        <v>1191468</v>
      </c>
      <c r="X176" s="92">
        <f>NŽP!X176-NŽP!W176</f>
        <v>1336728</v>
      </c>
    </row>
    <row r="177" spans="2:24" ht="11.8" customHeight="1" x14ac:dyDescent="0.3">
      <c r="B177" s="103"/>
      <c r="C177" s="103" t="s">
        <v>165</v>
      </c>
      <c r="D177" s="103"/>
      <c r="E177" s="103"/>
      <c r="F177" s="105" t="s">
        <v>156</v>
      </c>
      <c r="G177" s="92">
        <f>NŽP!G177</f>
        <v>144997</v>
      </c>
      <c r="H177" s="92">
        <f>NŽP!H177-NŽP!G177</f>
        <v>131001</v>
      </c>
      <c r="I177" s="93">
        <f>NŽP!I177-NŽP!H177</f>
        <v>106540</v>
      </c>
      <c r="J177" s="93">
        <f>NŽP!J177-NŽP!I177</f>
        <v>113749</v>
      </c>
      <c r="K177" s="92">
        <f>NŽP!K177</f>
        <v>138586</v>
      </c>
      <c r="L177" s="92">
        <f>NŽP!L177-NŽP!K177</f>
        <v>137709</v>
      </c>
      <c r="M177" s="93">
        <f>NŽP!M177-NŽP!L177</f>
        <v>125079</v>
      </c>
      <c r="N177" s="93">
        <f>NŽP!N177-NŽP!M177</f>
        <v>121678</v>
      </c>
      <c r="O177" s="92">
        <f>NŽP!O177</f>
        <v>139668</v>
      </c>
      <c r="P177" s="92">
        <f>NŽP!P177-NŽP!O177</f>
        <v>137832</v>
      </c>
      <c r="Q177" s="93">
        <f>NŽP!Q177-NŽP!P177</f>
        <v>128912</v>
      </c>
      <c r="R177" s="93">
        <f>NŽP!R177-NŽP!Q177</f>
        <v>167583</v>
      </c>
      <c r="S177" s="93">
        <f>NŽP!S177</f>
        <v>182800</v>
      </c>
      <c r="T177" s="92">
        <f>NŽP!T177-NŽP!S177</f>
        <v>162321</v>
      </c>
      <c r="U177" s="92">
        <f>NŽP!U177-NŽP!T177</f>
        <v>184356</v>
      </c>
      <c r="V177" s="93">
        <f>NŽP!V177-NŽP!U177</f>
        <v>191158</v>
      </c>
      <c r="W177" s="93">
        <f>NŽP!W177</f>
        <v>206072</v>
      </c>
      <c r="X177" s="92">
        <f>NŽP!X177-NŽP!W177</f>
        <v>217075</v>
      </c>
    </row>
    <row r="178" spans="2:24" ht="11.8" customHeight="1" x14ac:dyDescent="0.3"/>
    <row r="179" spans="2:24" ht="11.8" customHeight="1" x14ac:dyDescent="0.3">
      <c r="B179" s="85"/>
      <c r="C179" s="85" t="s">
        <v>166</v>
      </c>
      <c r="D179" s="85"/>
      <c r="E179" s="86"/>
      <c r="F179" s="87"/>
      <c r="G179" s="87"/>
      <c r="H179" s="87"/>
      <c r="I179" s="104"/>
      <c r="J179" s="104"/>
      <c r="K179" s="87"/>
      <c r="L179" s="87"/>
      <c r="M179" s="104"/>
      <c r="N179" s="104"/>
      <c r="O179" s="87"/>
      <c r="P179" s="87"/>
      <c r="Q179" s="104"/>
      <c r="R179" s="104"/>
      <c r="S179" s="104"/>
      <c r="T179" s="87"/>
      <c r="U179" s="87"/>
      <c r="V179" s="104"/>
      <c r="W179" s="104"/>
      <c r="X179" s="87"/>
    </row>
    <row r="180" spans="2:24" ht="11.8" customHeight="1" x14ac:dyDescent="0.3">
      <c r="B180" s="90"/>
      <c r="C180" s="90" t="s">
        <v>167</v>
      </c>
      <c r="D180" s="90"/>
      <c r="E180" s="103"/>
      <c r="F180" s="105" t="s">
        <v>142</v>
      </c>
      <c r="G180" s="92">
        <f t="shared" ref="G180:X180" si="154">IFERROR(G155*4/G169,"-")</f>
        <v>10767.763212361981</v>
      </c>
      <c r="H180" s="92">
        <f t="shared" si="154"/>
        <v>11076.787585756289</v>
      </c>
      <c r="I180" s="93">
        <f t="shared" si="154"/>
        <v>10824.112142440001</v>
      </c>
      <c r="J180" s="93">
        <f t="shared" si="154"/>
        <v>11136.449043878696</v>
      </c>
      <c r="K180" s="92">
        <f t="shared" si="154"/>
        <v>11343.106847406381</v>
      </c>
      <c r="L180" s="92">
        <f t="shared" si="154"/>
        <v>11962.457374754316</v>
      </c>
      <c r="M180" s="93">
        <f t="shared" si="154"/>
        <v>12113.99141825211</v>
      </c>
      <c r="N180" s="93">
        <f t="shared" si="154"/>
        <v>10898.396675609487</v>
      </c>
      <c r="O180" s="92">
        <f t="shared" si="154"/>
        <v>11937.752551723115</v>
      </c>
      <c r="P180" s="92">
        <f t="shared" si="154"/>
        <v>12671.53666984204</v>
      </c>
      <c r="Q180" s="93">
        <f t="shared" si="154"/>
        <v>12171.172190590447</v>
      </c>
      <c r="R180" s="93">
        <f t="shared" si="154"/>
        <v>13262.058948173872</v>
      </c>
      <c r="S180" s="93">
        <f t="shared" si="154"/>
        <v>12712.253357367445</v>
      </c>
      <c r="T180" s="92">
        <f t="shared" si="154"/>
        <v>13257.062131832554</v>
      </c>
      <c r="U180" s="92">
        <f t="shared" si="154"/>
        <v>12517.043704198693</v>
      </c>
      <c r="V180" s="93">
        <f t="shared" si="154"/>
        <v>12755.304956135808</v>
      </c>
      <c r="W180" s="93">
        <f t="shared" si="154"/>
        <v>13686.227561205144</v>
      </c>
      <c r="X180" s="92">
        <f t="shared" si="154"/>
        <v>14096.947708515345</v>
      </c>
    </row>
    <row r="181" spans="2:24" ht="11.8" customHeight="1" x14ac:dyDescent="0.3">
      <c r="B181" s="90"/>
      <c r="C181" s="90" t="s">
        <v>168</v>
      </c>
      <c r="D181" s="90"/>
      <c r="E181" s="103"/>
      <c r="F181" s="105" t="s">
        <v>142</v>
      </c>
      <c r="G181" s="92">
        <f>IFERROR(G174/G175,"-")</f>
        <v>7483.9850710127075</v>
      </c>
      <c r="H181" s="92">
        <f t="shared" ref="H181:J181" si="155">IFERROR(H174/H175,"-")</f>
        <v>9408.2892450541531</v>
      </c>
      <c r="I181" s="93">
        <f t="shared" si="155"/>
        <v>10425.862540920607</v>
      </c>
      <c r="J181" s="93">
        <f t="shared" si="155"/>
        <v>11154.94634337503</v>
      </c>
      <c r="K181" s="92">
        <f>IFERROR(K174/K175,"-")</f>
        <v>8124.3805599183925</v>
      </c>
      <c r="L181" s="92">
        <f t="shared" ref="L181:N181" si="156">IFERROR(L174/L175,"-")</f>
        <v>9564.8088414145514</v>
      </c>
      <c r="M181" s="93">
        <f t="shared" si="156"/>
        <v>9878.2737920099808</v>
      </c>
      <c r="N181" s="93">
        <f t="shared" si="156"/>
        <v>11512.585265957759</v>
      </c>
      <c r="O181" s="92">
        <f>IFERROR(O174/O175,"-")</f>
        <v>11879.694772816109</v>
      </c>
      <c r="P181" s="92">
        <f t="shared" ref="P181:R181" si="157">IFERROR(P174/P175,"-")</f>
        <v>9947.9518926198743</v>
      </c>
      <c r="Q181" s="93">
        <f t="shared" si="157"/>
        <v>22471.348885870932</v>
      </c>
      <c r="R181" s="93">
        <f t="shared" si="157"/>
        <v>24102.270944775464</v>
      </c>
      <c r="S181" s="93">
        <f>IFERROR(S174/S175,"-")</f>
        <v>13660.76862257653</v>
      </c>
      <c r="T181" s="92">
        <f t="shared" ref="T181:V181" si="158">IFERROR(T174/T175,"-")</f>
        <v>12442.240667423303</v>
      </c>
      <c r="U181" s="92">
        <f t="shared" si="158"/>
        <v>12075.337896678966</v>
      </c>
      <c r="V181" s="93">
        <f t="shared" si="158"/>
        <v>14691.948300921993</v>
      </c>
      <c r="W181" s="93">
        <f>IFERROR(W174/W175,"-")</f>
        <v>13217.663646422763</v>
      </c>
      <c r="X181" s="92">
        <f t="shared" ref="X181" si="159">IFERROR(X174/X175,"-")</f>
        <v>10715.501430513761</v>
      </c>
    </row>
    <row r="182" spans="2:24" ht="11.8" customHeight="1" x14ac:dyDescent="0.3">
      <c r="B182" s="90"/>
      <c r="C182" s="90" t="s">
        <v>169</v>
      </c>
      <c r="D182" s="90"/>
      <c r="E182" s="103"/>
      <c r="F182" s="105" t="s">
        <v>142</v>
      </c>
      <c r="G182" s="92">
        <f t="shared" ref="G182:X182" si="160">IFERROR(G163/G171,"-")</f>
        <v>23411.680390380323</v>
      </c>
      <c r="H182" s="92">
        <f t="shared" si="160"/>
        <v>24694.677007648548</v>
      </c>
      <c r="I182" s="93">
        <f t="shared" si="160"/>
        <v>23013.311997422115</v>
      </c>
      <c r="J182" s="93">
        <f t="shared" si="160"/>
        <v>27376.558811581359</v>
      </c>
      <c r="K182" s="92">
        <f t="shared" si="160"/>
        <v>22530.169836796995</v>
      </c>
      <c r="L182" s="92">
        <f t="shared" si="160"/>
        <v>22516.051146167119</v>
      </c>
      <c r="M182" s="93">
        <f t="shared" si="160"/>
        <v>27977.276913914691</v>
      </c>
      <c r="N182" s="93">
        <f t="shared" si="160"/>
        <v>24323.239493962214</v>
      </c>
      <c r="O182" s="92">
        <f t="shared" si="160"/>
        <v>24330.141154072797</v>
      </c>
      <c r="P182" s="92">
        <f t="shared" si="160"/>
        <v>24761.426224374263</v>
      </c>
      <c r="Q182" s="93">
        <f t="shared" si="160"/>
        <v>27562.76026570849</v>
      </c>
      <c r="R182" s="93">
        <f t="shared" si="160"/>
        <v>30781.474141188097</v>
      </c>
      <c r="S182" s="93">
        <f t="shared" si="160"/>
        <v>27353.313228601146</v>
      </c>
      <c r="T182" s="92">
        <f t="shared" si="160"/>
        <v>27831.99900034512</v>
      </c>
      <c r="U182" s="92">
        <f t="shared" si="160"/>
        <v>30027.186890701585</v>
      </c>
      <c r="V182" s="93">
        <f t="shared" si="160"/>
        <v>32388.081642900826</v>
      </c>
      <c r="W182" s="93">
        <f t="shared" si="160"/>
        <v>29514.476422902495</v>
      </c>
      <c r="X182" s="92">
        <f t="shared" si="160"/>
        <v>30360.744751279781</v>
      </c>
    </row>
    <row r="183" spans="2:24" ht="11.8" customHeight="1" x14ac:dyDescent="0.3">
      <c r="B183" s="90"/>
      <c r="C183" s="90" t="s">
        <v>177</v>
      </c>
      <c r="D183" s="90"/>
      <c r="E183" s="103"/>
      <c r="F183" s="105" t="s">
        <v>14</v>
      </c>
      <c r="G183" s="106">
        <f t="shared" ref="G183:X183" si="161">IFERROR(G171*4/G169,"-")</f>
        <v>0.25488219942294149</v>
      </c>
      <c r="H183" s="106">
        <f t="shared" si="161"/>
        <v>0.24039460546355559</v>
      </c>
      <c r="I183" s="107">
        <f t="shared" si="161"/>
        <v>0.2527499275786847</v>
      </c>
      <c r="J183" s="107">
        <f t="shared" si="161"/>
        <v>0.20087658169304617</v>
      </c>
      <c r="K183" s="106">
        <f t="shared" si="161"/>
        <v>0.25215604875586861</v>
      </c>
      <c r="L183" s="106">
        <f t="shared" si="161"/>
        <v>0.31088817438448496</v>
      </c>
      <c r="M183" s="107">
        <f t="shared" si="161"/>
        <v>0.24350588055321104</v>
      </c>
      <c r="N183" s="107">
        <f t="shared" si="161"/>
        <v>0.22769902541095718</v>
      </c>
      <c r="O183" s="106">
        <f t="shared" si="161"/>
        <v>0.25434181004861545</v>
      </c>
      <c r="P183" s="106">
        <f t="shared" si="161"/>
        <v>0.27108051651642828</v>
      </c>
      <c r="Q183" s="107">
        <f t="shared" si="161"/>
        <v>0.24421753756247933</v>
      </c>
      <c r="R183" s="107">
        <f t="shared" si="161"/>
        <v>0.23826481061832308</v>
      </c>
      <c r="S183" s="107">
        <f t="shared" si="161"/>
        <v>0.26008910759877424</v>
      </c>
      <c r="T183" s="106">
        <f t="shared" si="161"/>
        <v>0.25598959334930937</v>
      </c>
      <c r="U183" s="106">
        <f t="shared" si="161"/>
        <v>0.24768375586574035</v>
      </c>
      <c r="V183" s="107">
        <f t="shared" si="161"/>
        <v>0.22905893546985026</v>
      </c>
      <c r="W183" s="107">
        <f t="shared" si="161"/>
        <v>0.2617394171920806</v>
      </c>
      <c r="X183" s="106">
        <f t="shared" si="161"/>
        <v>0.27021480331734971</v>
      </c>
    </row>
    <row r="184" spans="2:24" ht="11.8" customHeight="1" x14ac:dyDescent="0.3">
      <c r="B184" s="90"/>
      <c r="C184" s="90" t="s">
        <v>178</v>
      </c>
      <c r="D184" s="90"/>
      <c r="E184" s="103"/>
      <c r="F184" s="105" t="s">
        <v>14</v>
      </c>
      <c r="G184" s="106">
        <f t="shared" ref="G184:X184" si="162">IFERROR(G163/G159,"-")</f>
        <v>0.5728617686459786</v>
      </c>
      <c r="H184" s="106">
        <f t="shared" si="162"/>
        <v>0.56663638250178072</v>
      </c>
      <c r="I184" s="107">
        <f t="shared" si="162"/>
        <v>0.5351662479905579</v>
      </c>
      <c r="J184" s="107">
        <f t="shared" si="162"/>
        <v>0.49597071778525847</v>
      </c>
      <c r="K184" s="106">
        <f t="shared" si="162"/>
        <v>0.51768918524507668</v>
      </c>
      <c r="L184" s="106">
        <f t="shared" si="162"/>
        <v>0.63310105123864691</v>
      </c>
      <c r="M184" s="107">
        <f t="shared" si="162"/>
        <v>0.56428543263626607</v>
      </c>
      <c r="N184" s="107">
        <f t="shared" si="162"/>
        <v>0.51001082836939349</v>
      </c>
      <c r="O184" s="106">
        <f t="shared" si="162"/>
        <v>0.53769934384974583</v>
      </c>
      <c r="P184" s="106">
        <f t="shared" si="162"/>
        <v>0.57168239548658417</v>
      </c>
      <c r="Q184" s="107">
        <f t="shared" si="162"/>
        <v>0.55536694220418326</v>
      </c>
      <c r="R184" s="107">
        <f t="shared" si="162"/>
        <v>0.55868258717337838</v>
      </c>
      <c r="S184" s="107">
        <f t="shared" si="162"/>
        <v>0.593444980805789</v>
      </c>
      <c r="T184" s="106">
        <f t="shared" si="162"/>
        <v>0.58582170528639632</v>
      </c>
      <c r="U184" s="106">
        <f t="shared" si="162"/>
        <v>0.59801048044769767</v>
      </c>
      <c r="V184" s="107">
        <f t="shared" si="162"/>
        <v>0.58629098947130298</v>
      </c>
      <c r="W184" s="107">
        <f t="shared" si="162"/>
        <v>0.59602416448226847</v>
      </c>
      <c r="X184" s="106">
        <f t="shared" si="162"/>
        <v>0.62629897288733827</v>
      </c>
    </row>
    <row r="185" spans="2:24" ht="11.8" customHeight="1" x14ac:dyDescent="0.3">
      <c r="B185" s="90"/>
      <c r="C185" s="90" t="s">
        <v>179</v>
      </c>
      <c r="D185" s="90"/>
      <c r="E185" s="103"/>
      <c r="F185" s="105" t="s">
        <v>14</v>
      </c>
      <c r="G185" s="106">
        <f t="shared" ref="G185:X185" si="163">IFERROR((G163+G167)/G159,"-")</f>
        <v>0.81567816170337659</v>
      </c>
      <c r="H185" s="106">
        <f t="shared" si="163"/>
        <v>0.82400669133982096</v>
      </c>
      <c r="I185" s="107">
        <f t="shared" si="163"/>
        <v>0.79387826238304582</v>
      </c>
      <c r="J185" s="107">
        <f t="shared" si="163"/>
        <v>0.75448353958885395</v>
      </c>
      <c r="K185" s="106">
        <f t="shared" si="163"/>
        <v>0.7811923482704789</v>
      </c>
      <c r="L185" s="106">
        <f t="shared" si="163"/>
        <v>0.90348162376872987</v>
      </c>
      <c r="M185" s="107">
        <f t="shared" si="163"/>
        <v>0.80195284977465309</v>
      </c>
      <c r="N185" s="107">
        <f t="shared" si="163"/>
        <v>0.78447732321013708</v>
      </c>
      <c r="O185" s="106">
        <f t="shared" si="163"/>
        <v>0.79022626149223907</v>
      </c>
      <c r="P185" s="106">
        <f t="shared" si="163"/>
        <v>0.83467678519663036</v>
      </c>
      <c r="Q185" s="107">
        <f t="shared" si="163"/>
        <v>0.82800670096914242</v>
      </c>
      <c r="R185" s="107">
        <f t="shared" si="163"/>
        <v>0.84379117236820655</v>
      </c>
      <c r="S185" s="107">
        <f t="shared" si="163"/>
        <v>0.85794261001868222</v>
      </c>
      <c r="T185" s="106">
        <f t="shared" si="163"/>
        <v>0.86021756570990782</v>
      </c>
      <c r="U185" s="106">
        <f t="shared" si="163"/>
        <v>0.85405688985398132</v>
      </c>
      <c r="V185" s="107">
        <f t="shared" si="163"/>
        <v>0.84201577749541401</v>
      </c>
      <c r="W185" s="107">
        <f t="shared" si="163"/>
        <v>0.84684311998360662</v>
      </c>
      <c r="X185" s="106">
        <f t="shared" si="163"/>
        <v>0.88145946533649222</v>
      </c>
    </row>
    <row r="186" spans="2:24" ht="11.8" customHeight="1" x14ac:dyDescent="0.3"/>
    <row r="187" spans="2:24" ht="11.8" customHeight="1" x14ac:dyDescent="0.3"/>
    <row r="188" spans="2:24" ht="29.95" customHeight="1" x14ac:dyDescent="0.3">
      <c r="B188" s="85"/>
      <c r="C188" s="85" t="s">
        <v>198</v>
      </c>
      <c r="D188" s="85"/>
      <c r="E188" s="86"/>
      <c r="F188" s="87" t="s">
        <v>122</v>
      </c>
      <c r="G188" s="88" t="str">
        <f t="shared" ref="G188:X188" si="164">G5</f>
        <v>2020
Q1</v>
      </c>
      <c r="H188" s="88" t="str">
        <f t="shared" si="164"/>
        <v>2020
Q2</v>
      </c>
      <c r="I188" s="89" t="str">
        <f t="shared" si="164"/>
        <v>2020
Q3</v>
      </c>
      <c r="J188" s="89" t="str">
        <f t="shared" si="164"/>
        <v>2020
Q4</v>
      </c>
      <c r="K188" s="88" t="str">
        <f t="shared" si="164"/>
        <v>2021
Q1</v>
      </c>
      <c r="L188" s="88" t="str">
        <f t="shared" si="164"/>
        <v>2021
Q2</v>
      </c>
      <c r="M188" s="89" t="str">
        <f t="shared" si="164"/>
        <v>2021
Q3</v>
      </c>
      <c r="N188" s="89" t="str">
        <f t="shared" si="164"/>
        <v>2021
Q4</v>
      </c>
      <c r="O188" s="88" t="str">
        <f t="shared" si="164"/>
        <v>2022
Q1</v>
      </c>
      <c r="P188" s="88" t="str">
        <f t="shared" si="164"/>
        <v>2022
Q2</v>
      </c>
      <c r="Q188" s="89" t="str">
        <f t="shared" si="164"/>
        <v>2022
Q3</v>
      </c>
      <c r="R188" s="89" t="str">
        <f t="shared" si="164"/>
        <v>2022
Q4</v>
      </c>
      <c r="S188" s="89" t="str">
        <f t="shared" si="164"/>
        <v>2023
Q1</v>
      </c>
      <c r="T188" s="88" t="str">
        <f t="shared" si="164"/>
        <v>2023
Q2</v>
      </c>
      <c r="U188" s="88" t="str">
        <f t="shared" si="164"/>
        <v>2023
Q3</v>
      </c>
      <c r="V188" s="89" t="str">
        <f t="shared" si="164"/>
        <v>2023
Q4</v>
      </c>
      <c r="W188" s="89" t="str">
        <f t="shared" si="164"/>
        <v>2024
Q1</v>
      </c>
      <c r="X188" s="88" t="str">
        <f t="shared" si="164"/>
        <v>2024
Q2</v>
      </c>
    </row>
    <row r="189" spans="2:24" ht="11.8" customHeight="1" collapsed="1" x14ac:dyDescent="0.3">
      <c r="B189" s="90"/>
      <c r="C189" s="90" t="s">
        <v>141</v>
      </c>
      <c r="D189" s="90"/>
      <c r="E189" s="90"/>
      <c r="F189" s="91" t="s">
        <v>142</v>
      </c>
      <c r="G189" s="92">
        <f>SUM(G190:G191)</f>
        <v>296132137</v>
      </c>
      <c r="H189" s="92">
        <f t="shared" ref="H189:J189" si="165">SUM(H190:H191)</f>
        <v>203141214</v>
      </c>
      <c r="I189" s="93">
        <f t="shared" si="165"/>
        <v>237384263</v>
      </c>
      <c r="J189" s="93">
        <f t="shared" si="165"/>
        <v>195871906</v>
      </c>
      <c r="K189" s="92">
        <f>SUM(K190:K191)</f>
        <v>254767558</v>
      </c>
      <c r="L189" s="92">
        <f t="shared" ref="L189:N189" si="166">SUM(L190:L191)</f>
        <v>250535501</v>
      </c>
      <c r="M189" s="93">
        <f t="shared" si="166"/>
        <v>237769675</v>
      </c>
      <c r="N189" s="93">
        <f t="shared" si="166"/>
        <v>232323968</v>
      </c>
      <c r="O189" s="92">
        <f>SUM(O190:O191)</f>
        <v>328269942</v>
      </c>
      <c r="P189" s="92">
        <f t="shared" ref="P189:R189" si="167">SUM(P190:P191)</f>
        <v>329127490</v>
      </c>
      <c r="Q189" s="93">
        <f t="shared" si="167"/>
        <v>309343344</v>
      </c>
      <c r="R189" s="93">
        <f t="shared" si="167"/>
        <v>295979023</v>
      </c>
      <c r="S189" s="93">
        <f>SUM(S190:S191)</f>
        <v>348319477</v>
      </c>
      <c r="T189" s="92">
        <f t="shared" ref="T189:V189" si="168">SUM(T190:T191)</f>
        <v>331034413</v>
      </c>
      <c r="U189" s="92">
        <f t="shared" si="168"/>
        <v>312209026</v>
      </c>
      <c r="V189" s="93">
        <f t="shared" si="168"/>
        <v>313191550</v>
      </c>
      <c r="W189" s="93">
        <f>SUM(W190:W191)</f>
        <v>407092206</v>
      </c>
      <c r="X189" s="92">
        <f t="shared" ref="X189" si="169">SUM(X190:X191)</f>
        <v>326642516</v>
      </c>
    </row>
    <row r="190" spans="2:24" ht="11.8" hidden="1" customHeight="1" outlineLevel="1" x14ac:dyDescent="0.3">
      <c r="B190" s="90"/>
      <c r="C190" s="94" t="s">
        <v>143</v>
      </c>
      <c r="D190" s="90" t="s">
        <v>145</v>
      </c>
      <c r="E190" s="90"/>
      <c r="F190" s="91" t="s">
        <v>142</v>
      </c>
      <c r="G190" s="92">
        <f>NŽP!G190</f>
        <v>284758596</v>
      </c>
      <c r="H190" s="92">
        <f>NŽP!H190-NŽP!G190</f>
        <v>192864934</v>
      </c>
      <c r="I190" s="93">
        <f>NŽP!I190-NŽP!H190</f>
        <v>225341440</v>
      </c>
      <c r="J190" s="93">
        <f>NŽP!J190-NŽP!I190</f>
        <v>185038520</v>
      </c>
      <c r="K190" s="92">
        <f>NŽP!K190</f>
        <v>240975847</v>
      </c>
      <c r="L190" s="92">
        <f>NŽP!L190-NŽP!K190</f>
        <v>242302558</v>
      </c>
      <c r="M190" s="93">
        <f>NŽP!M190-NŽP!L190</f>
        <v>224548370</v>
      </c>
      <c r="N190" s="93">
        <f>NŽP!N190-NŽP!M190</f>
        <v>215625217</v>
      </c>
      <c r="O190" s="92">
        <f>NŽP!O190</f>
        <v>302142934</v>
      </c>
      <c r="P190" s="92">
        <f>NŽP!P190-NŽP!O190</f>
        <v>310348111</v>
      </c>
      <c r="Q190" s="93">
        <f>NŽP!Q190-NŽP!P190</f>
        <v>290313320</v>
      </c>
      <c r="R190" s="93">
        <f>NŽP!R190-NŽP!Q190</f>
        <v>272202320</v>
      </c>
      <c r="S190" s="93">
        <f>NŽP!S190</f>
        <v>327268811</v>
      </c>
      <c r="T190" s="92">
        <f>NŽP!T190-NŽP!S190</f>
        <v>311106599</v>
      </c>
      <c r="U190" s="92">
        <f>NŽP!U190-NŽP!T190</f>
        <v>286287722</v>
      </c>
      <c r="V190" s="93">
        <f>NŽP!V190-NŽP!U190</f>
        <v>284971603</v>
      </c>
      <c r="W190" s="93">
        <f>NŽP!W190</f>
        <v>352549719</v>
      </c>
      <c r="X190" s="92">
        <f>NŽP!X190-NŽP!W190</f>
        <v>307085382</v>
      </c>
    </row>
    <row r="191" spans="2:24" ht="11.8" hidden="1" customHeight="1" outlineLevel="1" x14ac:dyDescent="0.3">
      <c r="B191" s="90"/>
      <c r="C191" s="94" t="s">
        <v>143</v>
      </c>
      <c r="D191" s="90" t="s">
        <v>172</v>
      </c>
      <c r="E191" s="90"/>
      <c r="F191" s="91" t="s">
        <v>142</v>
      </c>
      <c r="G191" s="92">
        <f>NŽP!G191</f>
        <v>11373541</v>
      </c>
      <c r="H191" s="92">
        <f>NŽP!H191-NŽP!G191</f>
        <v>10276280</v>
      </c>
      <c r="I191" s="93">
        <f>NŽP!I191-NŽP!H191</f>
        <v>12042823</v>
      </c>
      <c r="J191" s="93">
        <f>NŽP!J191-NŽP!I191</f>
        <v>10833386</v>
      </c>
      <c r="K191" s="92">
        <f>NŽP!K191</f>
        <v>13791711</v>
      </c>
      <c r="L191" s="92">
        <f>NŽP!L191-NŽP!K191</f>
        <v>8232943</v>
      </c>
      <c r="M191" s="93">
        <f>NŽP!M191-NŽP!L191</f>
        <v>13221305</v>
      </c>
      <c r="N191" s="93">
        <f>NŽP!N191-NŽP!M191</f>
        <v>16698751</v>
      </c>
      <c r="O191" s="92">
        <f>NŽP!O191</f>
        <v>26127008</v>
      </c>
      <c r="P191" s="92">
        <f>NŽP!P191-NŽP!O191</f>
        <v>18779379</v>
      </c>
      <c r="Q191" s="93">
        <f>NŽP!Q191-NŽP!P191</f>
        <v>19030024</v>
      </c>
      <c r="R191" s="93">
        <f>NŽP!R191-NŽP!Q191</f>
        <v>23776703</v>
      </c>
      <c r="S191" s="93">
        <f>NŽP!S191</f>
        <v>21050666</v>
      </c>
      <c r="T191" s="92">
        <f>NŽP!T191-NŽP!S191</f>
        <v>19927814</v>
      </c>
      <c r="U191" s="92">
        <f>NŽP!U191-NŽP!T191</f>
        <v>25921304</v>
      </c>
      <c r="V191" s="93">
        <f>NŽP!V191-NŽP!U191</f>
        <v>28219947</v>
      </c>
      <c r="W191" s="93">
        <f>NŽP!W191</f>
        <v>54542487</v>
      </c>
      <c r="X191" s="92">
        <f>NŽP!X191-NŽP!W191</f>
        <v>19557134</v>
      </c>
    </row>
    <row r="192" spans="2:24" ht="11.8" hidden="1" customHeight="1" outlineLevel="2" x14ac:dyDescent="0.3">
      <c r="B192" s="90"/>
      <c r="C192" s="94"/>
      <c r="D192" s="94" t="s">
        <v>143</v>
      </c>
      <c r="E192" s="90" t="s">
        <v>144</v>
      </c>
      <c r="F192" s="91" t="s">
        <v>142</v>
      </c>
      <c r="G192" s="92">
        <f>NŽP!G192</f>
        <v>142374330</v>
      </c>
      <c r="H192" s="92">
        <f>NŽP!H192-NŽP!G192</f>
        <v>-977690308</v>
      </c>
      <c r="I192" s="93">
        <f>NŽP!I192-NŽP!H192</f>
        <v>1128484060</v>
      </c>
      <c r="J192" s="93">
        <f>NŽP!J192-NŽP!I192</f>
        <v>85729445</v>
      </c>
      <c r="K192" s="92">
        <f>NŽP!K192</f>
        <v>103692452</v>
      </c>
      <c r="L192" s="92">
        <f>NŽP!L192-NŽP!K192</f>
        <v>117424381</v>
      </c>
      <c r="M192" s="93">
        <f>NŽP!M192-NŽP!L192</f>
        <v>98274234</v>
      </c>
      <c r="N192" s="93">
        <f>NŽP!N192-NŽP!M192</f>
        <v>105919421</v>
      </c>
      <c r="O192" s="92">
        <f>NŽP!O192</f>
        <v>140120337</v>
      </c>
      <c r="P192" s="92">
        <f>NŽP!P192-NŽP!O192</f>
        <v>132713407</v>
      </c>
      <c r="Q192" s="93">
        <f>NŽP!Q192-NŽP!P192</f>
        <v>126673145</v>
      </c>
      <c r="R192" s="93">
        <f>NŽP!R192-NŽP!Q192</f>
        <v>126606570</v>
      </c>
      <c r="S192" s="93">
        <f>NŽP!S192</f>
        <v>150287730</v>
      </c>
      <c r="T192" s="92">
        <f>NŽP!T192-NŽP!S192</f>
        <v>122530637</v>
      </c>
      <c r="U192" s="92">
        <f>NŽP!U192-NŽP!T192</f>
        <v>118254121</v>
      </c>
      <c r="V192" s="93">
        <f>NŽP!V192-NŽP!U192</f>
        <v>102945805</v>
      </c>
      <c r="W192" s="93">
        <f>NŽP!W192</f>
        <v>190922213</v>
      </c>
      <c r="X192" s="92">
        <f>NŽP!X192-NŽP!W192</f>
        <v>126359457</v>
      </c>
    </row>
    <row r="193" spans="2:24" ht="11.8" customHeight="1" collapsed="1" x14ac:dyDescent="0.3">
      <c r="B193" s="103"/>
      <c r="C193" s="103" t="s">
        <v>147</v>
      </c>
      <c r="D193" s="103"/>
      <c r="E193" s="103"/>
      <c r="F193" s="91" t="s">
        <v>142</v>
      </c>
      <c r="G193" s="92">
        <f>SUM(G194:G195)</f>
        <v>251336888</v>
      </c>
      <c r="H193" s="92">
        <f t="shared" ref="H193:J193" si="170">SUM(H194:H195)</f>
        <v>212167348</v>
      </c>
      <c r="I193" s="93">
        <f t="shared" si="170"/>
        <v>252989137</v>
      </c>
      <c r="J193" s="93">
        <f t="shared" si="170"/>
        <v>222674081</v>
      </c>
      <c r="K193" s="92">
        <f>SUM(K194:K195)</f>
        <v>222665799</v>
      </c>
      <c r="L193" s="92">
        <f t="shared" ref="L193:N193" si="171">SUM(L194:L195)</f>
        <v>236001195</v>
      </c>
      <c r="M193" s="93">
        <f t="shared" si="171"/>
        <v>263814771</v>
      </c>
      <c r="N193" s="93">
        <f t="shared" si="171"/>
        <v>252560737</v>
      </c>
      <c r="O193" s="92">
        <f>SUM(O194:O195)</f>
        <v>262730398</v>
      </c>
      <c r="P193" s="92">
        <f t="shared" ref="P193:R193" si="172">SUM(P194:P195)</f>
        <v>314611364</v>
      </c>
      <c r="Q193" s="93">
        <f t="shared" si="172"/>
        <v>344313833</v>
      </c>
      <c r="R193" s="93">
        <f t="shared" si="172"/>
        <v>313522994</v>
      </c>
      <c r="S193" s="93">
        <f>SUM(S194:S195)</f>
        <v>306969658</v>
      </c>
      <c r="T193" s="92">
        <f t="shared" ref="T193:V193" si="173">SUM(T194:T195)</f>
        <v>307095293</v>
      </c>
      <c r="U193" s="92">
        <f t="shared" si="173"/>
        <v>341926689</v>
      </c>
      <c r="V193" s="93">
        <f t="shared" si="173"/>
        <v>343982249</v>
      </c>
      <c r="W193" s="93">
        <f>SUM(W194:W195)</f>
        <v>331339966</v>
      </c>
      <c r="X193" s="92">
        <f t="shared" ref="X193" si="174">SUM(X194:X195)</f>
        <v>326384855</v>
      </c>
    </row>
    <row r="194" spans="2:24" ht="11.8" hidden="1" customHeight="1" outlineLevel="1" x14ac:dyDescent="0.3">
      <c r="B194" s="90"/>
      <c r="C194" s="94" t="s">
        <v>143</v>
      </c>
      <c r="D194" s="90" t="s">
        <v>145</v>
      </c>
      <c r="E194" s="90"/>
      <c r="F194" s="91" t="s">
        <v>142</v>
      </c>
      <c r="G194" s="92">
        <f>NŽP!G194</f>
        <v>240592987</v>
      </c>
      <c r="H194" s="92">
        <f>NŽP!H194-NŽP!G194</f>
        <v>201316012</v>
      </c>
      <c r="I194" s="93">
        <f>NŽP!I194-NŽP!H194</f>
        <v>240349294</v>
      </c>
      <c r="J194" s="93">
        <f>NŽP!J194-NŽP!I194</f>
        <v>211757287</v>
      </c>
      <c r="K194" s="92">
        <f>NŽP!K194</f>
        <v>208895482</v>
      </c>
      <c r="L194" s="92">
        <f>NŽP!L194-NŽP!K194</f>
        <v>227419212</v>
      </c>
      <c r="M194" s="93">
        <f>NŽP!M194-NŽP!L194</f>
        <v>250974777</v>
      </c>
      <c r="N194" s="93">
        <f>NŽP!N194-NŽP!M194</f>
        <v>236707824</v>
      </c>
      <c r="O194" s="92">
        <f>NŽP!O194</f>
        <v>244300432</v>
      </c>
      <c r="P194" s="92">
        <f>NŽP!P194-NŽP!O194</f>
        <v>293010033</v>
      </c>
      <c r="Q194" s="93">
        <f>NŽP!Q194-NŽP!P194</f>
        <v>323077159</v>
      </c>
      <c r="R194" s="93">
        <f>NŽP!R194-NŽP!Q194</f>
        <v>290281966</v>
      </c>
      <c r="S194" s="93">
        <f>NŽP!S194</f>
        <v>286409170</v>
      </c>
      <c r="T194" s="92">
        <f>NŽP!T194-NŽP!S194</f>
        <v>285120936</v>
      </c>
      <c r="U194" s="92">
        <f>NŽP!U194-NŽP!T194</f>
        <v>314310608</v>
      </c>
      <c r="V194" s="93">
        <f>NŽP!V194-NŽP!U194</f>
        <v>319540826</v>
      </c>
      <c r="W194" s="93">
        <f>NŽP!W194</f>
        <v>301919835</v>
      </c>
      <c r="X194" s="92">
        <f>NŽP!X194-NŽP!W194</f>
        <v>299117260</v>
      </c>
    </row>
    <row r="195" spans="2:24" ht="11.8" hidden="1" customHeight="1" outlineLevel="1" x14ac:dyDescent="0.3">
      <c r="B195" s="90"/>
      <c r="C195" s="94" t="s">
        <v>143</v>
      </c>
      <c r="D195" s="90" t="s">
        <v>172</v>
      </c>
      <c r="E195" s="90"/>
      <c r="F195" s="91" t="s">
        <v>142</v>
      </c>
      <c r="G195" s="92">
        <f>NŽP!G195</f>
        <v>10743901</v>
      </c>
      <c r="H195" s="92">
        <f>NŽP!H195-NŽP!G195</f>
        <v>10851336</v>
      </c>
      <c r="I195" s="93">
        <f>NŽP!I195-NŽP!H195</f>
        <v>12639843</v>
      </c>
      <c r="J195" s="93">
        <f>NŽP!J195-NŽP!I195</f>
        <v>10916794</v>
      </c>
      <c r="K195" s="92">
        <f>NŽP!K195</f>
        <v>13770317</v>
      </c>
      <c r="L195" s="92">
        <f>NŽP!L195-NŽP!K195</f>
        <v>8581983</v>
      </c>
      <c r="M195" s="93">
        <f>NŽP!M195-NŽP!L195</f>
        <v>12839994</v>
      </c>
      <c r="N195" s="93">
        <f>NŽP!N195-NŽP!M195</f>
        <v>15852913</v>
      </c>
      <c r="O195" s="92">
        <f>NŽP!O195</f>
        <v>18429966</v>
      </c>
      <c r="P195" s="92">
        <f>NŽP!P195-NŽP!O195</f>
        <v>21601331</v>
      </c>
      <c r="Q195" s="93">
        <f>NŽP!Q195-NŽP!P195</f>
        <v>21236674</v>
      </c>
      <c r="R195" s="93">
        <f>NŽP!R195-NŽP!Q195</f>
        <v>23241028</v>
      </c>
      <c r="S195" s="93">
        <f>NŽP!S195</f>
        <v>20560488</v>
      </c>
      <c r="T195" s="92">
        <f>NŽP!T195-NŽP!S195</f>
        <v>21974357</v>
      </c>
      <c r="U195" s="92">
        <f>NŽP!U195-NŽP!T195</f>
        <v>27616081</v>
      </c>
      <c r="V195" s="93">
        <f>NŽP!V195-NŽP!U195</f>
        <v>24441423</v>
      </c>
      <c r="W195" s="93">
        <f>NŽP!W195</f>
        <v>29420131</v>
      </c>
      <c r="X195" s="92">
        <f>NŽP!X195-NŽP!W195</f>
        <v>27267595</v>
      </c>
    </row>
    <row r="196" spans="2:24" ht="11.8" hidden="1" customHeight="1" outlineLevel="2" x14ac:dyDescent="0.3">
      <c r="B196" s="90"/>
      <c r="C196" s="94"/>
      <c r="D196" s="94" t="s">
        <v>143</v>
      </c>
      <c r="E196" s="90" t="s">
        <v>144</v>
      </c>
      <c r="F196" s="91" t="s">
        <v>142</v>
      </c>
      <c r="G196" s="92">
        <f>NŽP!G196</f>
        <v>119574887</v>
      </c>
      <c r="H196" s="92">
        <f>NŽP!H196-NŽP!G196</f>
        <v>70509545</v>
      </c>
      <c r="I196" s="93">
        <f>NŽP!I196-NŽP!H196</f>
        <v>105520108</v>
      </c>
      <c r="J196" s="93">
        <f>NŽP!J196-NŽP!I196</f>
        <v>90380781</v>
      </c>
      <c r="K196" s="92">
        <f>NŽP!K196</f>
        <v>98396777</v>
      </c>
      <c r="L196" s="92">
        <f>NŽP!L196-NŽP!K196</f>
        <v>102541506</v>
      </c>
      <c r="M196" s="93">
        <f>NŽP!M196-NŽP!L196</f>
        <v>120852007</v>
      </c>
      <c r="N196" s="93">
        <f>NŽP!N196-NŽP!M196</f>
        <v>112897749</v>
      </c>
      <c r="O196" s="92">
        <f>NŽP!O196</f>
        <v>114168092</v>
      </c>
      <c r="P196" s="92">
        <f>NŽP!P196-NŽP!O196</f>
        <v>133226633</v>
      </c>
      <c r="Q196" s="93">
        <f>NŽP!Q196-NŽP!P196</f>
        <v>154955220</v>
      </c>
      <c r="R196" s="93">
        <f>NŽP!R196-NŽP!Q196</f>
        <v>127714086</v>
      </c>
      <c r="S196" s="93">
        <f>NŽP!S196</f>
        <v>124044148</v>
      </c>
      <c r="T196" s="92">
        <f>NŽP!T196-NŽP!S196</f>
        <v>113752442</v>
      </c>
      <c r="U196" s="92">
        <f>NŽP!U196-NŽP!T196</f>
        <v>139797807</v>
      </c>
      <c r="V196" s="93">
        <f>NŽP!V196-NŽP!U196</f>
        <v>122320253</v>
      </c>
      <c r="W196" s="93">
        <f>NŽP!W196</f>
        <v>127129591</v>
      </c>
      <c r="X196" s="92">
        <f>NŽP!X196-NŽP!W196</f>
        <v>134084781</v>
      </c>
    </row>
    <row r="197" spans="2:24" ht="11.8" customHeight="1" collapsed="1" x14ac:dyDescent="0.3">
      <c r="B197" s="103"/>
      <c r="C197" s="103" t="s">
        <v>148</v>
      </c>
      <c r="D197" s="103"/>
      <c r="E197" s="103"/>
      <c r="F197" s="91" t="s">
        <v>142</v>
      </c>
      <c r="G197" s="92">
        <f>SUM(G198:G199)</f>
        <v>103542592</v>
      </c>
      <c r="H197" s="92">
        <f t="shared" ref="H197:J197" si="175">SUM(H198:H199)</f>
        <v>71863298</v>
      </c>
      <c r="I197" s="93">
        <f t="shared" si="175"/>
        <v>54393607</v>
      </c>
      <c r="J197" s="93">
        <f t="shared" si="175"/>
        <v>3415426</v>
      </c>
      <c r="K197" s="92">
        <f>SUM(K198:K199)</f>
        <v>50450681</v>
      </c>
      <c r="L197" s="92">
        <f t="shared" ref="L197:N197" si="176">SUM(L198:L199)</f>
        <v>115731272</v>
      </c>
      <c r="M197" s="93">
        <f t="shared" si="176"/>
        <v>46913354</v>
      </c>
      <c r="N197" s="93">
        <f t="shared" si="176"/>
        <v>183432836</v>
      </c>
      <c r="O197" s="92">
        <f>SUM(O198:O199)</f>
        <v>84506919</v>
      </c>
      <c r="P197" s="92">
        <f t="shared" ref="P197:R197" si="177">SUM(P198:P199)</f>
        <v>62196546</v>
      </c>
      <c r="Q197" s="93">
        <f t="shared" si="177"/>
        <v>17698895</v>
      </c>
      <c r="R197" s="93">
        <f t="shared" si="177"/>
        <v>78665885</v>
      </c>
      <c r="S197" s="93">
        <f>SUM(S198:S199)</f>
        <v>70055416</v>
      </c>
      <c r="T197" s="92">
        <f t="shared" ref="T197:V197" si="178">SUM(T198:T199)</f>
        <v>11132831</v>
      </c>
      <c r="U197" s="92">
        <f t="shared" si="178"/>
        <v>116832647</v>
      </c>
      <c r="V197" s="93">
        <f t="shared" si="178"/>
        <v>67389809</v>
      </c>
      <c r="W197" s="93">
        <f>SUM(W198:W199)</f>
        <v>89307993</v>
      </c>
      <c r="X197" s="92">
        <f t="shared" ref="X197" si="179">SUM(X198:X199)</f>
        <v>96982172</v>
      </c>
    </row>
    <row r="198" spans="2:24" ht="11.8" hidden="1" customHeight="1" outlineLevel="1" x14ac:dyDescent="0.3">
      <c r="B198" s="90"/>
      <c r="C198" s="94" t="s">
        <v>143</v>
      </c>
      <c r="D198" s="90" t="s">
        <v>145</v>
      </c>
      <c r="E198" s="90"/>
      <c r="F198" s="91" t="s">
        <v>142</v>
      </c>
      <c r="G198" s="92">
        <f>NŽP!G198</f>
        <v>96521676</v>
      </c>
      <c r="H198" s="92">
        <f>NŽP!H198-NŽP!G198</f>
        <v>67144022</v>
      </c>
      <c r="I198" s="93">
        <f>NŽP!I198-NŽP!H198</f>
        <v>75351293</v>
      </c>
      <c r="J198" s="93">
        <f>NŽP!J198-NŽP!I198</f>
        <v>-2705756</v>
      </c>
      <c r="K198" s="92">
        <f>NŽP!K198</f>
        <v>36480398</v>
      </c>
      <c r="L198" s="92">
        <f>NŽP!L198-NŽP!K198</f>
        <v>110246368</v>
      </c>
      <c r="M198" s="93">
        <f>NŽP!M198-NŽP!L198</f>
        <v>41113416</v>
      </c>
      <c r="N198" s="93">
        <f>NŽP!N198-NŽP!M198</f>
        <v>185695079</v>
      </c>
      <c r="O198" s="92">
        <f>NŽP!O198</f>
        <v>79901961</v>
      </c>
      <c r="P198" s="92">
        <f>NŽP!P198-NŽP!O198</f>
        <v>32991539</v>
      </c>
      <c r="Q198" s="93">
        <f>NŽP!Q198-NŽP!P198</f>
        <v>21885906</v>
      </c>
      <c r="R198" s="93">
        <f>NŽP!R198-NŽP!Q198</f>
        <v>82034992</v>
      </c>
      <c r="S198" s="93">
        <f>NŽP!S198</f>
        <v>97127447</v>
      </c>
      <c r="T198" s="92">
        <f>NŽP!T198-NŽP!S198</f>
        <v>-477360</v>
      </c>
      <c r="U198" s="92">
        <f>NŽP!U198-NŽP!T198</f>
        <v>104277946</v>
      </c>
      <c r="V198" s="93">
        <f>NŽP!V198-NŽP!U198</f>
        <v>69075346</v>
      </c>
      <c r="W198" s="93">
        <f>NŽP!W198</f>
        <v>85586209</v>
      </c>
      <c r="X198" s="92">
        <f>NŽP!X198-NŽP!W198</f>
        <v>99431212</v>
      </c>
    </row>
    <row r="199" spans="2:24" ht="11.8" hidden="1" customHeight="1" outlineLevel="1" x14ac:dyDescent="0.3">
      <c r="B199" s="90"/>
      <c r="C199" s="94" t="s">
        <v>143</v>
      </c>
      <c r="D199" s="90" t="s">
        <v>172</v>
      </c>
      <c r="E199" s="90"/>
      <c r="F199" s="91" t="s">
        <v>142</v>
      </c>
      <c r="G199" s="92">
        <f>NŽP!G199</f>
        <v>7020916</v>
      </c>
      <c r="H199" s="92">
        <f>NŽP!H199-NŽP!G199</f>
        <v>4719276</v>
      </c>
      <c r="I199" s="93">
        <f>NŽP!I199-NŽP!H199</f>
        <v>-20957686</v>
      </c>
      <c r="J199" s="93">
        <f>NŽP!J199-NŽP!I199</f>
        <v>6121182</v>
      </c>
      <c r="K199" s="92">
        <f>NŽP!K199</f>
        <v>13970283</v>
      </c>
      <c r="L199" s="92">
        <f>NŽP!L199-NŽP!K199</f>
        <v>5484904</v>
      </c>
      <c r="M199" s="93">
        <f>NŽP!M199-NŽP!L199</f>
        <v>5799938</v>
      </c>
      <c r="N199" s="93">
        <f>NŽP!N199-NŽP!M199</f>
        <v>-2262243</v>
      </c>
      <c r="O199" s="92">
        <f>NŽP!O199</f>
        <v>4604958</v>
      </c>
      <c r="P199" s="92">
        <f>NŽP!P199-NŽP!O199</f>
        <v>29205007</v>
      </c>
      <c r="Q199" s="93">
        <f>NŽP!Q199-NŽP!P199</f>
        <v>-4187011</v>
      </c>
      <c r="R199" s="93">
        <f>NŽP!R199-NŽP!Q199</f>
        <v>-3369107</v>
      </c>
      <c r="S199" s="93">
        <f>NŽP!S199</f>
        <v>-27072031</v>
      </c>
      <c r="T199" s="92">
        <f>NŽP!T199-NŽP!S199</f>
        <v>11610191</v>
      </c>
      <c r="U199" s="92">
        <f>NŽP!U199-NŽP!T199</f>
        <v>12554701</v>
      </c>
      <c r="V199" s="93">
        <f>NŽP!V199-NŽP!U199</f>
        <v>-1685537</v>
      </c>
      <c r="W199" s="93">
        <f>NŽP!W199</f>
        <v>3721784</v>
      </c>
      <c r="X199" s="92">
        <f>NŽP!X199-NŽP!W199</f>
        <v>-2449040</v>
      </c>
    </row>
    <row r="200" spans="2:24" ht="11.8" hidden="1" customHeight="1" outlineLevel="2" x14ac:dyDescent="0.3">
      <c r="B200" s="90"/>
      <c r="C200" s="94"/>
      <c r="D200" s="94" t="s">
        <v>143</v>
      </c>
      <c r="E200" s="90" t="s">
        <v>144</v>
      </c>
      <c r="F200" s="91" t="s">
        <v>142</v>
      </c>
      <c r="G200" s="92">
        <f>NŽP!G200</f>
        <v>36986688</v>
      </c>
      <c r="H200" s="92">
        <f>NŽP!H200-NŽP!G200</f>
        <v>47950872</v>
      </c>
      <c r="I200" s="93">
        <f>NŽP!I200-NŽP!H200</f>
        <v>-1804007</v>
      </c>
      <c r="J200" s="93">
        <f>NŽP!J200-NŽP!I200</f>
        <v>-23895389</v>
      </c>
      <c r="K200" s="92">
        <f>NŽP!K200</f>
        <v>15577182</v>
      </c>
      <c r="L200" s="92">
        <f>NŽP!L200-NŽP!K200</f>
        <v>32643514</v>
      </c>
      <c r="M200" s="93">
        <f>NŽP!M200-NŽP!L200</f>
        <v>-1836275</v>
      </c>
      <c r="N200" s="93">
        <f>NŽP!N200-NŽP!M200</f>
        <v>38105061</v>
      </c>
      <c r="O200" s="92">
        <f>NŽP!O200</f>
        <v>30595163</v>
      </c>
      <c r="P200" s="92">
        <f>NŽP!P200-NŽP!O200</f>
        <v>29686099</v>
      </c>
      <c r="Q200" s="93">
        <f>NŽP!Q200-NŽP!P200</f>
        <v>12477199</v>
      </c>
      <c r="R200" s="93">
        <f>NŽP!R200-NŽP!Q200</f>
        <v>22283473</v>
      </c>
      <c r="S200" s="93">
        <f>NŽP!S200</f>
        <v>76967491</v>
      </c>
      <c r="T200" s="92">
        <f>NŽP!T200-NŽP!S200</f>
        <v>2840534</v>
      </c>
      <c r="U200" s="92">
        <f>NŽP!U200-NŽP!T200</f>
        <v>65727436</v>
      </c>
      <c r="V200" s="93">
        <f>NŽP!V200-NŽP!U200</f>
        <v>24118033</v>
      </c>
      <c r="W200" s="93">
        <f>NŽP!W200</f>
        <v>27856870</v>
      </c>
      <c r="X200" s="92">
        <f>NŽP!X200-NŽP!W200</f>
        <v>30367791</v>
      </c>
    </row>
    <row r="201" spans="2:24" ht="11.8" customHeight="1" x14ac:dyDescent="0.3">
      <c r="B201" s="90"/>
      <c r="C201" s="90" t="s">
        <v>149</v>
      </c>
      <c r="D201" s="90"/>
      <c r="E201" s="90"/>
      <c r="F201" s="91" t="s">
        <v>142</v>
      </c>
      <c r="G201" s="92">
        <f>NŽP!G201</f>
        <v>44613403</v>
      </c>
      <c r="H201" s="92">
        <f>NŽP!H201-NŽP!G201</f>
        <v>38874632</v>
      </c>
      <c r="I201" s="93">
        <f>NŽP!I201-NŽP!H201</f>
        <v>34743605</v>
      </c>
      <c r="J201" s="93">
        <f>NŽP!J201-NŽP!I201</f>
        <v>38741467</v>
      </c>
      <c r="K201" s="92">
        <f>NŽP!K201</f>
        <v>43270396</v>
      </c>
      <c r="L201" s="92">
        <f>NŽP!L201-NŽP!K201</f>
        <v>53227953</v>
      </c>
      <c r="M201" s="93">
        <f>NŽP!M201-NŽP!L201</f>
        <v>54185509</v>
      </c>
      <c r="N201" s="93">
        <f>NŽP!N201-NŽP!M201</f>
        <v>65940590</v>
      </c>
      <c r="O201" s="92">
        <f>NŽP!O201</f>
        <v>58058102</v>
      </c>
      <c r="P201" s="92">
        <f>NŽP!P201-NŽP!O201</f>
        <v>74660820</v>
      </c>
      <c r="Q201" s="93">
        <f>NŽP!Q201-NŽP!P201</f>
        <v>86140745</v>
      </c>
      <c r="R201" s="93">
        <f>NŽP!R201-NŽP!Q201</f>
        <v>53539576</v>
      </c>
      <c r="S201" s="93">
        <f>NŽP!S201</f>
        <v>41979409</v>
      </c>
      <c r="T201" s="92">
        <f>NŽP!T201-NŽP!S201</f>
        <v>61587502</v>
      </c>
      <c r="U201" s="92">
        <f>NŽP!U201-NŽP!T201</f>
        <v>66187074</v>
      </c>
      <c r="V201" s="93">
        <f>NŽP!V201-NŽP!U201</f>
        <v>55816676</v>
      </c>
      <c r="W201" s="93">
        <f>NŽP!W201</f>
        <v>46190726</v>
      </c>
      <c r="X201" s="92">
        <f>NŽP!X201-NŽP!W201</f>
        <v>63386840</v>
      </c>
    </row>
    <row r="202" spans="2:24" ht="11.8" customHeight="1" x14ac:dyDescent="0.3">
      <c r="B202" s="95"/>
      <c r="C202" s="95" t="s">
        <v>154</v>
      </c>
      <c r="D202" s="95"/>
      <c r="E202" s="95"/>
      <c r="F202" s="96" t="s">
        <v>142</v>
      </c>
      <c r="G202" s="97">
        <f>NŽP!G202</f>
        <v>27478198</v>
      </c>
      <c r="H202" s="97">
        <f>NŽP!H202-NŽP!G202</f>
        <v>13342378</v>
      </c>
      <c r="I202" s="98">
        <f>NŽP!I202-NŽP!H202</f>
        <v>19352999</v>
      </c>
      <c r="J202" s="98">
        <f>NŽP!J202-NŽP!I202</f>
        <v>23092133</v>
      </c>
      <c r="K202" s="97">
        <f>NŽP!K202</f>
        <v>19925799</v>
      </c>
      <c r="L202" s="97">
        <f>NŽP!L202-NŽP!K202</f>
        <v>24440175</v>
      </c>
      <c r="M202" s="98">
        <f>NŽP!M202-NŽP!L202</f>
        <v>22590311</v>
      </c>
      <c r="N202" s="98">
        <f>NŽP!N202-NŽP!M202</f>
        <v>22930801</v>
      </c>
      <c r="O202" s="97">
        <f>NŽP!O202</f>
        <v>27005361</v>
      </c>
      <c r="P202" s="97">
        <f>NŽP!P202-NŽP!O202</f>
        <v>30223182</v>
      </c>
      <c r="Q202" s="98">
        <f>NŽP!Q202-NŽP!P202</f>
        <v>28601901</v>
      </c>
      <c r="R202" s="98">
        <f>NŽP!R202-NŽP!Q202</f>
        <v>74299381</v>
      </c>
      <c r="S202" s="98">
        <f>NŽP!S202</f>
        <v>29868657</v>
      </c>
      <c r="T202" s="97">
        <f>NŽP!T202-NŽP!S202</f>
        <v>30498577</v>
      </c>
      <c r="U202" s="97">
        <f>NŽP!U202-NŽP!T202</f>
        <v>28504601</v>
      </c>
      <c r="V202" s="98">
        <f>NŽP!V202-NŽP!U202</f>
        <v>38367246</v>
      </c>
      <c r="W202" s="98">
        <f>NŽP!W202</f>
        <v>36513858</v>
      </c>
      <c r="X202" s="97">
        <f>NŽP!X202-NŽP!W202</f>
        <v>37300709</v>
      </c>
    </row>
    <row r="203" spans="2:24" ht="11.8" customHeight="1" x14ac:dyDescent="0.3">
      <c r="B203" s="99"/>
      <c r="C203" s="99" t="s">
        <v>155</v>
      </c>
      <c r="D203" s="99"/>
      <c r="E203" s="99"/>
      <c r="F203" s="100" t="s">
        <v>156</v>
      </c>
      <c r="G203" s="101">
        <f>NŽP!G203</f>
        <v>44618</v>
      </c>
      <c r="H203" s="101">
        <f>NŽP!H203</f>
        <v>23018</v>
      </c>
      <c r="I203" s="102">
        <f>NŽP!I203</f>
        <v>23161</v>
      </c>
      <c r="J203" s="102">
        <f>NŽP!J203</f>
        <v>22966</v>
      </c>
      <c r="K203" s="101">
        <f>NŽP!K203</f>
        <v>22616</v>
      </c>
      <c r="L203" s="101">
        <f>NŽP!L203</f>
        <v>22945</v>
      </c>
      <c r="M203" s="102">
        <f>NŽP!M203</f>
        <v>23295</v>
      </c>
      <c r="N203" s="102">
        <f>NŽP!N203</f>
        <v>24556</v>
      </c>
      <c r="O203" s="101">
        <f>NŽP!O203</f>
        <v>24127</v>
      </c>
      <c r="P203" s="101">
        <f>NŽP!P203</f>
        <v>24332</v>
      </c>
      <c r="Q203" s="102">
        <f>NŽP!Q203</f>
        <v>23537</v>
      </c>
      <c r="R203" s="102">
        <f>NŽP!R203</f>
        <v>24221</v>
      </c>
      <c r="S203" s="102">
        <f>NŽP!S203</f>
        <v>23733</v>
      </c>
      <c r="T203" s="101">
        <f>NŽP!T203</f>
        <v>24402</v>
      </c>
      <c r="U203" s="101">
        <f>NŽP!U203</f>
        <v>24343</v>
      </c>
      <c r="V203" s="102">
        <f>NŽP!V203</f>
        <v>23795</v>
      </c>
      <c r="W203" s="102">
        <f>NŽP!W203</f>
        <v>23519</v>
      </c>
      <c r="X203" s="101">
        <f>NŽP!X203</f>
        <v>23902</v>
      </c>
    </row>
    <row r="204" spans="2:24" ht="11.8" customHeight="1" x14ac:dyDescent="0.3">
      <c r="B204" s="90"/>
      <c r="C204" s="90" t="s">
        <v>175</v>
      </c>
      <c r="D204" s="90"/>
      <c r="E204" s="90"/>
      <c r="F204" s="91" t="s">
        <v>156</v>
      </c>
      <c r="G204" s="92">
        <f>NŽP!G204</f>
        <v>150314</v>
      </c>
      <c r="H204" s="92">
        <f>NŽP!H204</f>
        <v>401873</v>
      </c>
      <c r="I204" s="93">
        <f>NŽP!I204</f>
        <v>380658</v>
      </c>
      <c r="J204" s="93">
        <f>NŽP!J204</f>
        <v>376054</v>
      </c>
      <c r="K204" s="92">
        <f>NŽP!K204</f>
        <v>366233</v>
      </c>
      <c r="L204" s="92">
        <f>NŽP!L204</f>
        <v>373042</v>
      </c>
      <c r="M204" s="93">
        <f>NŽP!M204</f>
        <v>377370</v>
      </c>
      <c r="N204" s="93">
        <f>NŽP!N204</f>
        <v>381411</v>
      </c>
      <c r="O204" s="92">
        <f>NŽP!O204</f>
        <v>385500</v>
      </c>
      <c r="P204" s="92">
        <f>NŽP!P204</f>
        <v>395110</v>
      </c>
      <c r="Q204" s="93">
        <f>NŽP!Q204</f>
        <v>397981</v>
      </c>
      <c r="R204" s="93">
        <f>NŽP!R204</f>
        <v>395558</v>
      </c>
      <c r="S204" s="93">
        <f>NŽP!S204</f>
        <v>398597</v>
      </c>
      <c r="T204" s="92">
        <f>NŽP!T204</f>
        <v>415725</v>
      </c>
      <c r="U204" s="92">
        <f>NŽP!U204</f>
        <v>420654</v>
      </c>
      <c r="V204" s="93">
        <f>NŽP!V204</f>
        <v>418810</v>
      </c>
      <c r="W204" s="93">
        <f>NŽP!W204</f>
        <v>424295</v>
      </c>
      <c r="X204" s="92">
        <f>NŽP!X204</f>
        <v>442666</v>
      </c>
    </row>
    <row r="205" spans="2:24" ht="11.8" customHeight="1" x14ac:dyDescent="0.3">
      <c r="B205" s="103"/>
      <c r="C205" s="103" t="s">
        <v>157</v>
      </c>
      <c r="D205" s="103"/>
      <c r="E205" s="103"/>
      <c r="F205" s="91" t="s">
        <v>156</v>
      </c>
      <c r="G205" s="92">
        <f>NŽP!G205</f>
        <v>1879</v>
      </c>
      <c r="H205" s="92">
        <f>NŽP!H205-NŽP!G205</f>
        <v>2593</v>
      </c>
      <c r="I205" s="93">
        <f>NŽP!I205-NŽP!H205</f>
        <v>2923</v>
      </c>
      <c r="J205" s="93">
        <f>NŽP!J205-NŽP!I205</f>
        <v>1537</v>
      </c>
      <c r="K205" s="92">
        <f>NŽP!K205</f>
        <v>1835</v>
      </c>
      <c r="L205" s="92">
        <f>NŽP!L205-NŽP!K205</f>
        <v>2344</v>
      </c>
      <c r="M205" s="93">
        <f>NŽP!M205-NŽP!L205</f>
        <v>3429</v>
      </c>
      <c r="N205" s="93">
        <f>NŽP!N205-NŽP!M205</f>
        <v>2088</v>
      </c>
      <c r="O205" s="92">
        <f>NŽP!O205</f>
        <v>2907</v>
      </c>
      <c r="P205" s="92">
        <f>NŽP!P205-NŽP!O205</f>
        <v>3020</v>
      </c>
      <c r="Q205" s="93">
        <f>NŽP!Q205-NŽP!P205</f>
        <v>2512</v>
      </c>
      <c r="R205" s="93">
        <f>NŽP!R205-NŽP!Q205</f>
        <v>2826</v>
      </c>
      <c r="S205" s="93">
        <f>NŽP!S205</f>
        <v>2806</v>
      </c>
      <c r="T205" s="92">
        <f>NŽP!T205-NŽP!S205</f>
        <v>2324</v>
      </c>
      <c r="U205" s="92">
        <f>NŽP!U205-NŽP!T205</f>
        <v>1423</v>
      </c>
      <c r="V205" s="93">
        <f>NŽP!V205-NŽP!U205</f>
        <v>1585</v>
      </c>
      <c r="W205" s="93">
        <f>NŽP!W205</f>
        <v>1216</v>
      </c>
      <c r="X205" s="92">
        <f>NŽP!X205-NŽP!W205</f>
        <v>1530</v>
      </c>
    </row>
    <row r="206" spans="2:24" ht="11.8" customHeight="1" x14ac:dyDescent="0.3"/>
    <row r="207" spans="2:24" ht="11.8" customHeight="1" x14ac:dyDescent="0.3">
      <c r="B207" s="85"/>
      <c r="C207" s="85" t="s">
        <v>163</v>
      </c>
      <c r="D207" s="85"/>
      <c r="E207" s="86"/>
      <c r="F207" s="87"/>
      <c r="G207" s="87"/>
      <c r="H207" s="87"/>
      <c r="I207" s="104"/>
      <c r="J207" s="104"/>
      <c r="K207" s="87"/>
      <c r="L207" s="87"/>
      <c r="M207" s="104"/>
      <c r="N207" s="104"/>
      <c r="O207" s="87"/>
      <c r="P207" s="87"/>
      <c r="Q207" s="104"/>
      <c r="R207" s="104"/>
      <c r="S207" s="104"/>
      <c r="T207" s="87"/>
      <c r="U207" s="87"/>
      <c r="V207" s="104"/>
      <c r="W207" s="104"/>
      <c r="X207" s="87"/>
    </row>
    <row r="208" spans="2:24" ht="11.8" customHeight="1" x14ac:dyDescent="0.3">
      <c r="B208" s="90"/>
      <c r="C208" s="90" t="s">
        <v>158</v>
      </c>
      <c r="D208" s="90"/>
      <c r="E208" s="103"/>
      <c r="F208" s="105" t="s">
        <v>142</v>
      </c>
      <c r="G208" s="92">
        <f>NŽP!G208</f>
        <v>168692922</v>
      </c>
      <c r="H208" s="92">
        <f>NŽP!H208-NŽP!G208</f>
        <v>93668847</v>
      </c>
      <c r="I208" s="93">
        <f>NŽP!I208-NŽP!H208</f>
        <v>109330480</v>
      </c>
      <c r="J208" s="93">
        <f>NŽP!J208-NŽP!I208</f>
        <v>105851453</v>
      </c>
      <c r="K208" s="92">
        <f>NŽP!K208</f>
        <v>145066843</v>
      </c>
      <c r="L208" s="92">
        <f>NŽP!L208-NŽP!K208</f>
        <v>96934849</v>
      </c>
      <c r="M208" s="93">
        <f>NŽP!M208-NŽP!L208</f>
        <v>61884479</v>
      </c>
      <c r="N208" s="93">
        <f>NŽP!N208-NŽP!M208</f>
        <v>125193028</v>
      </c>
      <c r="O208" s="92">
        <f>NŽP!O208</f>
        <v>164390748</v>
      </c>
      <c r="P208" s="92">
        <f>NŽP!P208-NŽP!O208</f>
        <v>155365125</v>
      </c>
      <c r="Q208" s="93">
        <f>NŽP!Q208-NŽP!P208</f>
        <v>205762467</v>
      </c>
      <c r="R208" s="93">
        <f>NŽP!R208-NŽP!Q208</f>
        <v>253219357</v>
      </c>
      <c r="S208" s="93">
        <f>NŽP!S208</f>
        <v>210729205</v>
      </c>
      <c r="T208" s="92">
        <f>NŽP!T208-NŽP!S208</f>
        <v>198136635</v>
      </c>
      <c r="U208" s="92">
        <f>NŽP!U208-NŽP!T208</f>
        <v>176498651</v>
      </c>
      <c r="V208" s="93">
        <f>NŽP!V208-NŽP!U208</f>
        <v>154789669</v>
      </c>
      <c r="W208" s="93">
        <f>NŽP!W208</f>
        <v>229426177</v>
      </c>
      <c r="X208" s="92">
        <f>NŽP!X208-NŽP!W208</f>
        <v>175801572</v>
      </c>
    </row>
    <row r="209" spans="2:24" ht="11.8" customHeight="1" x14ac:dyDescent="0.3">
      <c r="B209" s="90"/>
      <c r="C209" s="90" t="s">
        <v>159</v>
      </c>
      <c r="D209" s="90"/>
      <c r="E209" s="103"/>
      <c r="F209" s="105" t="s">
        <v>156</v>
      </c>
      <c r="G209" s="92">
        <f>NŽP!G209</f>
        <v>8590</v>
      </c>
      <c r="H209" s="92">
        <f>NŽP!H209-NŽP!G209</f>
        <v>2781</v>
      </c>
      <c r="I209" s="93">
        <f>NŽP!I209-NŽP!H209</f>
        <v>5304</v>
      </c>
      <c r="J209" s="93">
        <f>NŽP!J209-NŽP!I209</f>
        <v>5691</v>
      </c>
      <c r="K209" s="92">
        <f>NŽP!K209</f>
        <v>5453</v>
      </c>
      <c r="L209" s="92">
        <f>NŽP!L209-NŽP!K209</f>
        <v>5366</v>
      </c>
      <c r="M209" s="93">
        <f>NŽP!M209-NŽP!L209</f>
        <v>5283</v>
      </c>
      <c r="N209" s="93">
        <f>NŽP!N209-NŽP!M209</f>
        <v>5366</v>
      </c>
      <c r="O209" s="92">
        <f>NŽP!O209</f>
        <v>6226</v>
      </c>
      <c r="P209" s="92">
        <f>NŽP!P209-NŽP!O209</f>
        <v>12681</v>
      </c>
      <c r="Q209" s="93">
        <f>NŽP!Q209-NŽP!P209</f>
        <v>5496</v>
      </c>
      <c r="R209" s="93">
        <f>NŽP!R209-NŽP!Q209</f>
        <v>6436</v>
      </c>
      <c r="S209" s="93">
        <f>NŽP!S209</f>
        <v>5965</v>
      </c>
      <c r="T209" s="92">
        <f>NŽP!T209-NŽP!S209</f>
        <v>6198</v>
      </c>
      <c r="U209" s="92">
        <f>NŽP!U209-NŽP!T209</f>
        <v>5351</v>
      </c>
      <c r="V209" s="93">
        <f>NŽP!V209-NŽP!U209</f>
        <v>4877</v>
      </c>
      <c r="W209" s="93">
        <f>NŽP!W209</f>
        <v>5776</v>
      </c>
      <c r="X209" s="92">
        <f>NŽP!X209-NŽP!W209</f>
        <v>5783</v>
      </c>
    </row>
    <row r="210" spans="2:24" ht="11.8" customHeight="1" x14ac:dyDescent="0.3">
      <c r="B210" s="103"/>
      <c r="C210" s="103" t="s">
        <v>176</v>
      </c>
      <c r="D210" s="103"/>
      <c r="E210" s="103"/>
      <c r="F210" s="105" t="s">
        <v>156</v>
      </c>
      <c r="G210" s="92">
        <f>NŽP!G210</f>
        <v>52118</v>
      </c>
      <c r="H210" s="92">
        <f>NŽP!H210-NŽP!G210</f>
        <v>14503</v>
      </c>
      <c r="I210" s="93">
        <f>NŽP!I210-NŽP!H210</f>
        <v>34215</v>
      </c>
      <c r="J210" s="93">
        <f>NŽP!J210-NŽP!I210</f>
        <v>19344</v>
      </c>
      <c r="K210" s="92">
        <f>NŽP!K210</f>
        <v>27589</v>
      </c>
      <c r="L210" s="92">
        <f>NŽP!L210-NŽP!K210</f>
        <v>29275</v>
      </c>
      <c r="M210" s="93">
        <f>NŽP!M210-NŽP!L210</f>
        <v>33877</v>
      </c>
      <c r="N210" s="93">
        <f>NŽP!N210-NŽP!M210</f>
        <v>20915</v>
      </c>
      <c r="O210" s="92">
        <f>NŽP!O210</f>
        <v>30001</v>
      </c>
      <c r="P210" s="92">
        <f>NŽP!P210-NŽP!O210</f>
        <v>47825</v>
      </c>
      <c r="Q210" s="93">
        <f>NŽP!Q210-NŽP!P210</f>
        <v>29169</v>
      </c>
      <c r="R210" s="93">
        <f>NŽP!R210-NŽP!Q210</f>
        <v>13772</v>
      </c>
      <c r="S210" s="93">
        <f>NŽP!S210</f>
        <v>32360</v>
      </c>
      <c r="T210" s="92">
        <f>NŽP!T210-NŽP!S210</f>
        <v>44631</v>
      </c>
      <c r="U210" s="92">
        <f>NŽP!U210-NŽP!T210</f>
        <v>38737</v>
      </c>
      <c r="V210" s="93">
        <f>NŽP!V210-NŽP!U210</f>
        <v>18206</v>
      </c>
      <c r="W210" s="93">
        <f>NŽP!W210</f>
        <v>38000</v>
      </c>
      <c r="X210" s="92">
        <f>NŽP!X210-NŽP!W210</f>
        <v>49690</v>
      </c>
    </row>
    <row r="211" spans="2:24" ht="11.8" customHeight="1" x14ac:dyDescent="0.3">
      <c r="B211" s="103"/>
      <c r="C211" s="103" t="s">
        <v>165</v>
      </c>
      <c r="D211" s="103"/>
      <c r="E211" s="103"/>
      <c r="F211" s="105" t="s">
        <v>156</v>
      </c>
      <c r="G211" s="92">
        <f>NŽP!G211</f>
        <v>693</v>
      </c>
      <c r="H211" s="92">
        <f>NŽP!H211-NŽP!G211</f>
        <v>2403</v>
      </c>
      <c r="I211" s="93">
        <f>NŽP!I211-NŽP!H211</f>
        <v>3063</v>
      </c>
      <c r="J211" s="93">
        <f>NŽP!J211-NŽP!I211</f>
        <v>-3650</v>
      </c>
      <c r="K211" s="92">
        <f>NŽP!K211</f>
        <v>1138</v>
      </c>
      <c r="L211" s="92">
        <f>NŽP!L211-NŽP!K211</f>
        <v>1411</v>
      </c>
      <c r="M211" s="93">
        <f>NŽP!M211-NŽP!L211</f>
        <v>918</v>
      </c>
      <c r="N211" s="93">
        <f>NŽP!N211-NŽP!M211</f>
        <v>799</v>
      </c>
      <c r="O211" s="92">
        <f>NŽP!O211</f>
        <v>1595</v>
      </c>
      <c r="P211" s="92">
        <f>NŽP!P211-NŽP!O211</f>
        <v>1188</v>
      </c>
      <c r="Q211" s="93">
        <f>NŽP!Q211-NŽP!P211</f>
        <v>1119</v>
      </c>
      <c r="R211" s="93">
        <f>NŽP!R211-NŽP!Q211</f>
        <v>1003</v>
      </c>
      <c r="S211" s="93">
        <f>NŽP!S211</f>
        <v>1690</v>
      </c>
      <c r="T211" s="92">
        <f>NŽP!T211-NŽP!S211</f>
        <v>810</v>
      </c>
      <c r="U211" s="92">
        <f>NŽP!U211-NŽP!T211</f>
        <v>13820</v>
      </c>
      <c r="V211" s="93">
        <f>NŽP!V211-NŽP!U211</f>
        <v>2403</v>
      </c>
      <c r="W211" s="93">
        <f>NŽP!W211</f>
        <v>2317</v>
      </c>
      <c r="X211" s="92">
        <f>NŽP!X211-NŽP!W211</f>
        <v>2920</v>
      </c>
    </row>
    <row r="212" spans="2:24" ht="11.8" customHeight="1" x14ac:dyDescent="0.3"/>
    <row r="213" spans="2:24" ht="11.8" customHeight="1" x14ac:dyDescent="0.3">
      <c r="B213" s="85"/>
      <c r="C213" s="85" t="s">
        <v>166</v>
      </c>
      <c r="D213" s="85"/>
      <c r="E213" s="86"/>
      <c r="F213" s="87"/>
      <c r="G213" s="87"/>
      <c r="H213" s="87"/>
      <c r="I213" s="104"/>
      <c r="J213" s="104"/>
      <c r="K213" s="87"/>
      <c r="L213" s="87"/>
      <c r="M213" s="104"/>
      <c r="N213" s="104"/>
      <c r="O213" s="87"/>
      <c r="P213" s="87"/>
      <c r="Q213" s="104"/>
      <c r="R213" s="104"/>
      <c r="S213" s="104"/>
      <c r="T213" s="87"/>
      <c r="U213" s="87"/>
      <c r="V213" s="104"/>
      <c r="W213" s="104"/>
      <c r="X213" s="87"/>
    </row>
    <row r="214" spans="2:24" ht="11.8" customHeight="1" x14ac:dyDescent="0.3">
      <c r="B214" s="90"/>
      <c r="C214" s="90" t="s">
        <v>167</v>
      </c>
      <c r="D214" s="90"/>
      <c r="E214" s="103"/>
      <c r="F214" s="105" t="s">
        <v>142</v>
      </c>
      <c r="G214" s="92">
        <f t="shared" ref="G214:X214" si="180">IFERROR(G189*4/G203,"-")</f>
        <v>26548.221524945089</v>
      </c>
      <c r="H214" s="92">
        <f t="shared" si="180"/>
        <v>35301.279694152399</v>
      </c>
      <c r="I214" s="93">
        <f t="shared" si="180"/>
        <v>40997.238979318681</v>
      </c>
      <c r="J214" s="93">
        <f t="shared" si="180"/>
        <v>34115.110337019942</v>
      </c>
      <c r="K214" s="92">
        <f t="shared" si="180"/>
        <v>45059.702511496289</v>
      </c>
      <c r="L214" s="92">
        <f t="shared" si="180"/>
        <v>43675.83368925692</v>
      </c>
      <c r="M214" s="93">
        <f t="shared" si="180"/>
        <v>40827.589611504613</v>
      </c>
      <c r="N214" s="93">
        <f t="shared" si="180"/>
        <v>37843.943313243202</v>
      </c>
      <c r="O214" s="92">
        <f t="shared" si="180"/>
        <v>54423.66510548348</v>
      </c>
      <c r="P214" s="92">
        <f t="shared" si="180"/>
        <v>54106.113759658067</v>
      </c>
      <c r="Q214" s="93">
        <f t="shared" si="180"/>
        <v>52571.414198920851</v>
      </c>
      <c r="R214" s="93">
        <f t="shared" si="180"/>
        <v>48879.736261921476</v>
      </c>
      <c r="S214" s="93">
        <f t="shared" si="180"/>
        <v>58706.354358909535</v>
      </c>
      <c r="T214" s="92">
        <f t="shared" si="180"/>
        <v>54263.488730431935</v>
      </c>
      <c r="U214" s="92">
        <f t="shared" si="180"/>
        <v>51301.651563077685</v>
      </c>
      <c r="V214" s="93">
        <f t="shared" si="180"/>
        <v>52648.295860474893</v>
      </c>
      <c r="W214" s="93">
        <f t="shared" si="180"/>
        <v>69236.312088098988</v>
      </c>
      <c r="X214" s="92">
        <f t="shared" si="180"/>
        <v>54663.629152372188</v>
      </c>
    </row>
    <row r="215" spans="2:24" ht="11.8" customHeight="1" x14ac:dyDescent="0.3">
      <c r="B215" s="90"/>
      <c r="C215" s="90" t="s">
        <v>168</v>
      </c>
      <c r="D215" s="90"/>
      <c r="E215" s="103"/>
      <c r="F215" s="105" t="s">
        <v>142</v>
      </c>
      <c r="G215" s="92">
        <f>IFERROR(G208/G209,"-")</f>
        <v>19638.291268917346</v>
      </c>
      <c r="H215" s="92">
        <f t="shared" ref="H215:J215" si="181">IFERROR(H208/H209,"-")</f>
        <v>33681.714131607332</v>
      </c>
      <c r="I215" s="93">
        <f t="shared" si="181"/>
        <v>20612.835595776771</v>
      </c>
      <c r="J215" s="93">
        <f t="shared" si="181"/>
        <v>18599.798453698822</v>
      </c>
      <c r="K215" s="92">
        <f>IFERROR(K208/K209,"-")</f>
        <v>26603.125435540071</v>
      </c>
      <c r="L215" s="92">
        <f t="shared" ref="L215:N215" si="182">IFERROR(L208/L209,"-")</f>
        <v>18064.638278046961</v>
      </c>
      <c r="M215" s="93">
        <f t="shared" si="182"/>
        <v>11713.889646034449</v>
      </c>
      <c r="N215" s="93">
        <f t="shared" si="182"/>
        <v>23330.791651136788</v>
      </c>
      <c r="O215" s="92">
        <f>IFERROR(O208/O209,"-")</f>
        <v>26403.910697076775</v>
      </c>
      <c r="P215" s="92">
        <f t="shared" ref="P215:R215" si="183">IFERROR(P208/P209,"-")</f>
        <v>12251.803879820203</v>
      </c>
      <c r="Q215" s="93">
        <f t="shared" si="183"/>
        <v>37438.58569868996</v>
      </c>
      <c r="R215" s="93">
        <f t="shared" si="183"/>
        <v>39344.21333126165</v>
      </c>
      <c r="S215" s="93">
        <f>IFERROR(S208/S209,"-")</f>
        <v>35327.611902766133</v>
      </c>
      <c r="T215" s="92">
        <f t="shared" ref="T215:V215" si="184">IFERROR(T208/T209,"-")</f>
        <v>31967.833978702809</v>
      </c>
      <c r="U215" s="92">
        <f t="shared" si="184"/>
        <v>32984.236778172308</v>
      </c>
      <c r="V215" s="93">
        <f t="shared" si="184"/>
        <v>31738.705966782858</v>
      </c>
      <c r="W215" s="93">
        <f>IFERROR(W208/W209,"-")</f>
        <v>39720.59851108033</v>
      </c>
      <c r="X215" s="92">
        <f t="shared" ref="X215" si="185">IFERROR(X208/X209,"-")</f>
        <v>30399.718485215286</v>
      </c>
    </row>
    <row r="216" spans="2:24" ht="11.8" customHeight="1" x14ac:dyDescent="0.3">
      <c r="B216" s="90"/>
      <c r="C216" s="90" t="s">
        <v>169</v>
      </c>
      <c r="D216" s="90"/>
      <c r="E216" s="103"/>
      <c r="F216" s="105" t="s">
        <v>142</v>
      </c>
      <c r="G216" s="92">
        <f t="shared" ref="G216:X216" si="186">IFERROR(G197/G205,"-")</f>
        <v>55105.158062799361</v>
      </c>
      <c r="H216" s="92">
        <f t="shared" si="186"/>
        <v>27714.345545699962</v>
      </c>
      <c r="I216" s="93">
        <f t="shared" si="186"/>
        <v>18608.828942866916</v>
      </c>
      <c r="J216" s="93">
        <f t="shared" si="186"/>
        <v>2222.1379310344828</v>
      </c>
      <c r="K216" s="92">
        <f t="shared" si="186"/>
        <v>27493.559128065393</v>
      </c>
      <c r="L216" s="92">
        <f t="shared" si="186"/>
        <v>49373.409556313993</v>
      </c>
      <c r="M216" s="93">
        <f t="shared" si="186"/>
        <v>13681.351414406532</v>
      </c>
      <c r="N216" s="93">
        <f t="shared" si="186"/>
        <v>87850.975095785441</v>
      </c>
      <c r="O216" s="92">
        <f t="shared" si="186"/>
        <v>29070.147574819403</v>
      </c>
      <c r="P216" s="92">
        <f t="shared" si="186"/>
        <v>20594.882781456952</v>
      </c>
      <c r="Q216" s="93">
        <f t="shared" si="186"/>
        <v>7045.7384554140126</v>
      </c>
      <c r="R216" s="93">
        <f t="shared" si="186"/>
        <v>27836.477353149327</v>
      </c>
      <c r="S216" s="93">
        <f t="shared" si="186"/>
        <v>24966.292230933712</v>
      </c>
      <c r="T216" s="92">
        <f t="shared" si="186"/>
        <v>4790.3747848537005</v>
      </c>
      <c r="U216" s="92">
        <f t="shared" si="186"/>
        <v>82103.054813773721</v>
      </c>
      <c r="V216" s="93">
        <f t="shared" si="186"/>
        <v>42517.229652996844</v>
      </c>
      <c r="W216" s="93">
        <f t="shared" si="186"/>
        <v>73444.073190789481</v>
      </c>
      <c r="X216" s="92">
        <f t="shared" si="186"/>
        <v>63387.040522875817</v>
      </c>
    </row>
    <row r="217" spans="2:24" ht="11.8" customHeight="1" x14ac:dyDescent="0.3">
      <c r="B217" s="90"/>
      <c r="C217" s="90" t="s">
        <v>177</v>
      </c>
      <c r="D217" s="90"/>
      <c r="E217" s="103"/>
      <c r="F217" s="105" t="s">
        <v>14</v>
      </c>
      <c r="G217" s="106">
        <f t="shared" ref="G217:X217" si="187">IFERROR(G205*4/G203,"-")</f>
        <v>0.16845219418172039</v>
      </c>
      <c r="H217" s="106">
        <f t="shared" si="187"/>
        <v>0.45060387522808237</v>
      </c>
      <c r="I217" s="107">
        <f t="shared" si="187"/>
        <v>0.50481412719658048</v>
      </c>
      <c r="J217" s="107">
        <f t="shared" si="187"/>
        <v>0.26770007837673082</v>
      </c>
      <c r="K217" s="106">
        <f t="shared" si="187"/>
        <v>0.32454899186416697</v>
      </c>
      <c r="L217" s="106">
        <f t="shared" si="187"/>
        <v>0.40862933100893439</v>
      </c>
      <c r="M217" s="107">
        <f t="shared" si="187"/>
        <v>0.58879587894397944</v>
      </c>
      <c r="N217" s="107">
        <f t="shared" si="187"/>
        <v>0.34012054080469134</v>
      </c>
      <c r="O217" s="106">
        <f t="shared" si="187"/>
        <v>0.48194968292784018</v>
      </c>
      <c r="P217" s="106">
        <f t="shared" si="187"/>
        <v>0.49646555975669898</v>
      </c>
      <c r="Q217" s="107">
        <f t="shared" si="187"/>
        <v>0.42690232400050981</v>
      </c>
      <c r="R217" s="107">
        <f t="shared" si="187"/>
        <v>0.46670244828867513</v>
      </c>
      <c r="S217" s="107">
        <f t="shared" si="187"/>
        <v>0.47292799056166518</v>
      </c>
      <c r="T217" s="106">
        <f t="shared" si="187"/>
        <v>0.38095238095238093</v>
      </c>
      <c r="U217" s="106">
        <f t="shared" si="187"/>
        <v>0.23382491886784701</v>
      </c>
      <c r="V217" s="107">
        <f t="shared" si="187"/>
        <v>0.26644252994326539</v>
      </c>
      <c r="W217" s="107">
        <f t="shared" si="187"/>
        <v>0.20681151409498702</v>
      </c>
      <c r="X217" s="106">
        <f t="shared" si="187"/>
        <v>0.25604551920341395</v>
      </c>
    </row>
    <row r="218" spans="2:24" ht="11.8" customHeight="1" x14ac:dyDescent="0.3">
      <c r="B218" s="90"/>
      <c r="C218" s="90" t="s">
        <v>178</v>
      </c>
      <c r="D218" s="90"/>
      <c r="E218" s="103"/>
      <c r="F218" s="105" t="s">
        <v>14</v>
      </c>
      <c r="G218" s="106">
        <f t="shared" ref="G218:X218" si="188">IFERROR(G197/G193,"-")</f>
        <v>0.41196735116733046</v>
      </c>
      <c r="H218" s="106">
        <f t="shared" si="188"/>
        <v>0.33871045039409176</v>
      </c>
      <c r="I218" s="107">
        <f t="shared" si="188"/>
        <v>0.21500372563427497</v>
      </c>
      <c r="J218" s="107">
        <f t="shared" si="188"/>
        <v>1.5338228790085362E-2</v>
      </c>
      <c r="K218" s="106">
        <f t="shared" si="188"/>
        <v>0.22657579757006149</v>
      </c>
      <c r="L218" s="106">
        <f t="shared" si="188"/>
        <v>0.49038426267290725</v>
      </c>
      <c r="M218" s="107">
        <f t="shared" si="188"/>
        <v>0.17782686625988808</v>
      </c>
      <c r="N218" s="107">
        <f t="shared" si="188"/>
        <v>0.726291973086854</v>
      </c>
      <c r="O218" s="106">
        <f t="shared" si="188"/>
        <v>0.32164880669803575</v>
      </c>
      <c r="P218" s="106">
        <f t="shared" si="188"/>
        <v>0.1976932594208517</v>
      </c>
      <c r="Q218" s="107">
        <f t="shared" si="188"/>
        <v>5.1403380589707531E-2</v>
      </c>
      <c r="R218" s="107">
        <f t="shared" si="188"/>
        <v>0.25090945961048078</v>
      </c>
      <c r="S218" s="107">
        <f t="shared" si="188"/>
        <v>0.22821609294036482</v>
      </c>
      <c r="T218" s="106">
        <f t="shared" si="188"/>
        <v>3.6252040502620146E-2</v>
      </c>
      <c r="U218" s="106">
        <f t="shared" si="188"/>
        <v>0.3416891712714476</v>
      </c>
      <c r="V218" s="107">
        <f t="shared" si="188"/>
        <v>0.19591071689283596</v>
      </c>
      <c r="W218" s="107">
        <f t="shared" si="188"/>
        <v>0.26953583076060317</v>
      </c>
      <c r="X218" s="106">
        <f t="shared" si="188"/>
        <v>0.29714053980844179</v>
      </c>
    </row>
    <row r="219" spans="2:24" ht="11.8" customHeight="1" x14ac:dyDescent="0.3">
      <c r="B219" s="90"/>
      <c r="C219" s="90" t="s">
        <v>179</v>
      </c>
      <c r="D219" s="90"/>
      <c r="E219" s="103"/>
      <c r="F219" s="105" t="s">
        <v>14</v>
      </c>
      <c r="G219" s="106">
        <f t="shared" ref="G219:X219" si="189">IFERROR((G197+G201)/G193,"-")</f>
        <v>0.58947174916878897</v>
      </c>
      <c r="H219" s="106">
        <f t="shared" si="189"/>
        <v>0.52193672138466851</v>
      </c>
      <c r="I219" s="107">
        <f t="shared" si="189"/>
        <v>0.3523361242186458</v>
      </c>
      <c r="J219" s="107">
        <f t="shared" si="189"/>
        <v>0.18932105977794514</v>
      </c>
      <c r="K219" s="106">
        <f t="shared" si="189"/>
        <v>0.42090468056120284</v>
      </c>
      <c r="L219" s="106">
        <f t="shared" si="189"/>
        <v>0.71592529436132724</v>
      </c>
      <c r="M219" s="107">
        <f t="shared" si="189"/>
        <v>0.3832191147477485</v>
      </c>
      <c r="N219" s="107">
        <f t="shared" si="189"/>
        <v>0.98738002178066187</v>
      </c>
      <c r="O219" s="106">
        <f t="shared" si="189"/>
        <v>0.54262857318855051</v>
      </c>
      <c r="P219" s="106">
        <f t="shared" si="189"/>
        <v>0.43500452195998873</v>
      </c>
      <c r="Q219" s="107">
        <f t="shared" si="189"/>
        <v>0.30158428168641138</v>
      </c>
      <c r="R219" s="107">
        <f t="shared" si="189"/>
        <v>0.42167708120317327</v>
      </c>
      <c r="S219" s="107">
        <f t="shared" si="189"/>
        <v>0.36497035482249518</v>
      </c>
      <c r="T219" s="106">
        <f t="shared" si="189"/>
        <v>0.23680054581624604</v>
      </c>
      <c r="U219" s="106">
        <f t="shared" si="189"/>
        <v>0.53526012121270827</v>
      </c>
      <c r="V219" s="107">
        <f t="shared" si="189"/>
        <v>0.3581768691790837</v>
      </c>
      <c r="W219" s="107">
        <f t="shared" si="189"/>
        <v>0.40894166989804059</v>
      </c>
      <c r="X219" s="106">
        <f t="shared" si="189"/>
        <v>0.49134942857566111</v>
      </c>
    </row>
    <row r="220" spans="2:24" ht="11.8" customHeight="1" x14ac:dyDescent="0.3"/>
    <row r="221" spans="2:24" ht="11.8" customHeight="1" x14ac:dyDescent="0.3"/>
    <row r="222" spans="2:24" ht="29.95" customHeight="1" x14ac:dyDescent="0.3">
      <c r="B222" s="85"/>
      <c r="C222" s="85" t="s">
        <v>110</v>
      </c>
      <c r="D222" s="85"/>
      <c r="E222" s="86"/>
      <c r="F222" s="87" t="s">
        <v>122</v>
      </c>
      <c r="G222" s="88" t="str">
        <f t="shared" ref="G222:X222" si="190">G5</f>
        <v>2020
Q1</v>
      </c>
      <c r="H222" s="88" t="str">
        <f t="shared" si="190"/>
        <v>2020
Q2</v>
      </c>
      <c r="I222" s="89" t="str">
        <f t="shared" si="190"/>
        <v>2020
Q3</v>
      </c>
      <c r="J222" s="89" t="str">
        <f t="shared" si="190"/>
        <v>2020
Q4</v>
      </c>
      <c r="K222" s="88" t="str">
        <f t="shared" si="190"/>
        <v>2021
Q1</v>
      </c>
      <c r="L222" s="88" t="str">
        <f t="shared" si="190"/>
        <v>2021
Q2</v>
      </c>
      <c r="M222" s="89" t="str">
        <f t="shared" si="190"/>
        <v>2021
Q3</v>
      </c>
      <c r="N222" s="89" t="str">
        <f t="shared" si="190"/>
        <v>2021
Q4</v>
      </c>
      <c r="O222" s="88" t="str">
        <f t="shared" si="190"/>
        <v>2022
Q1</v>
      </c>
      <c r="P222" s="88" t="str">
        <f t="shared" si="190"/>
        <v>2022
Q2</v>
      </c>
      <c r="Q222" s="89" t="str">
        <f t="shared" si="190"/>
        <v>2022
Q3</v>
      </c>
      <c r="R222" s="89" t="str">
        <f t="shared" si="190"/>
        <v>2022
Q4</v>
      </c>
      <c r="S222" s="89" t="str">
        <f t="shared" si="190"/>
        <v>2023
Q1</v>
      </c>
      <c r="T222" s="88" t="str">
        <f t="shared" si="190"/>
        <v>2023
Q2</v>
      </c>
      <c r="U222" s="88" t="str">
        <f t="shared" si="190"/>
        <v>2023
Q3</v>
      </c>
      <c r="V222" s="89" t="str">
        <f t="shared" si="190"/>
        <v>2023
Q4</v>
      </c>
      <c r="W222" s="89" t="str">
        <f t="shared" si="190"/>
        <v>2024
Q1</v>
      </c>
      <c r="X222" s="88" t="str">
        <f t="shared" si="190"/>
        <v>2024
Q2</v>
      </c>
    </row>
    <row r="223" spans="2:24" ht="11.8" customHeight="1" collapsed="1" x14ac:dyDescent="0.3">
      <c r="B223" s="90"/>
      <c r="C223" s="90" t="s">
        <v>141</v>
      </c>
      <c r="D223" s="90"/>
      <c r="E223" s="90"/>
      <c r="F223" s="91" t="s">
        <v>142</v>
      </c>
      <c r="G223" s="92">
        <f>SUM(G224:G225)</f>
        <v>7140958767</v>
      </c>
      <c r="H223" s="92">
        <f t="shared" ref="H223:J223" si="191">SUM(H224:H225)</f>
        <v>6453510851</v>
      </c>
      <c r="I223" s="93">
        <f t="shared" si="191"/>
        <v>6797304777</v>
      </c>
      <c r="J223" s="93">
        <f t="shared" si="191"/>
        <v>6837977040</v>
      </c>
      <c r="K223" s="92">
        <f>SUM(K224:K225)</f>
        <v>7530933687</v>
      </c>
      <c r="L223" s="92">
        <f t="shared" ref="L223:N223" si="192">SUM(L224:L225)</f>
        <v>6801368442</v>
      </c>
      <c r="M223" s="93">
        <f t="shared" si="192"/>
        <v>7695353604</v>
      </c>
      <c r="N223" s="93">
        <f t="shared" si="192"/>
        <v>7355455055</v>
      </c>
      <c r="O223" s="92">
        <f>SUM(O224:O225)</f>
        <v>9369636417</v>
      </c>
      <c r="P223" s="92">
        <f t="shared" ref="P223:R223" si="193">SUM(P224:P225)</f>
        <v>8218883558</v>
      </c>
      <c r="Q223" s="93">
        <f t="shared" si="193"/>
        <v>8348484761</v>
      </c>
      <c r="R223" s="93">
        <f t="shared" si="193"/>
        <v>8055098307</v>
      </c>
      <c r="S223" s="93">
        <f>SUM(S224:S225)</f>
        <v>9911421362</v>
      </c>
      <c r="T223" s="92">
        <f t="shared" ref="T223:V223" si="194">SUM(T224:T225)</f>
        <v>9127718330</v>
      </c>
      <c r="U223" s="92">
        <f t="shared" si="194"/>
        <v>9546405891</v>
      </c>
      <c r="V223" s="93">
        <f t="shared" si="194"/>
        <v>8755324957</v>
      </c>
      <c r="W223" s="93">
        <f>SUM(W224:W225)</f>
        <v>11004186309</v>
      </c>
      <c r="X223" s="92">
        <f t="shared" ref="X223" si="195">SUM(X224:X225)</f>
        <v>9912714527</v>
      </c>
    </row>
    <row r="224" spans="2:24" ht="11.8" hidden="1" customHeight="1" outlineLevel="1" x14ac:dyDescent="0.3">
      <c r="B224" s="90"/>
      <c r="C224" s="94" t="s">
        <v>143</v>
      </c>
      <c r="D224" s="90" t="s">
        <v>145</v>
      </c>
      <c r="E224" s="90"/>
      <c r="F224" s="91" t="s">
        <v>142</v>
      </c>
      <c r="G224" s="92">
        <f>NŽP!G224</f>
        <v>6666787112</v>
      </c>
      <c r="H224" s="92">
        <f>NŽP!H224-NŽP!G224</f>
        <v>5997149349</v>
      </c>
      <c r="I224" s="93">
        <f>NŽP!I224-NŽP!H224</f>
        <v>6221305788</v>
      </c>
      <c r="J224" s="93">
        <f>NŽP!J224-NŽP!I224</f>
        <v>6300237701</v>
      </c>
      <c r="K224" s="92">
        <f>NŽP!K224</f>
        <v>6997117176</v>
      </c>
      <c r="L224" s="92">
        <f>NŽP!L224-NŽP!K224</f>
        <v>6449244981</v>
      </c>
      <c r="M224" s="93">
        <f>NŽP!M224-NŽP!L224</f>
        <v>7026705012</v>
      </c>
      <c r="N224" s="93">
        <f>NŽP!N224-NŽP!M224</f>
        <v>6827349282</v>
      </c>
      <c r="O224" s="92">
        <f>NŽP!O224</f>
        <v>8462825463</v>
      </c>
      <c r="P224" s="92">
        <f>NŽP!P224-NŽP!O224</f>
        <v>7656304098</v>
      </c>
      <c r="Q224" s="93">
        <f>NŽP!Q224-NŽP!P224</f>
        <v>7815182139</v>
      </c>
      <c r="R224" s="93">
        <f>NŽP!R224-NŽP!Q224</f>
        <v>7486077334</v>
      </c>
      <c r="S224" s="93">
        <f>NŽP!S224</f>
        <v>9266001057</v>
      </c>
      <c r="T224" s="92">
        <f>NŽP!T224-NŽP!S224</f>
        <v>8615657137</v>
      </c>
      <c r="U224" s="92">
        <f>NŽP!U224-NŽP!T224</f>
        <v>9002756783</v>
      </c>
      <c r="V224" s="93">
        <f>NŽP!V224-NŽP!U224</f>
        <v>8196771072</v>
      </c>
      <c r="W224" s="93">
        <f>NŽP!W224</f>
        <v>10261738852</v>
      </c>
      <c r="X224" s="92">
        <f>NŽP!X224-NŽP!W224</f>
        <v>9306983509</v>
      </c>
    </row>
    <row r="225" spans="2:24" ht="11.8" hidden="1" customHeight="1" outlineLevel="1" x14ac:dyDescent="0.3">
      <c r="B225" s="90"/>
      <c r="C225" s="94" t="s">
        <v>143</v>
      </c>
      <c r="D225" s="90" t="s">
        <v>172</v>
      </c>
      <c r="E225" s="90"/>
      <c r="F225" s="91" t="s">
        <v>142</v>
      </c>
      <c r="G225" s="92">
        <f>NŽP!G225</f>
        <v>474171655</v>
      </c>
      <c r="H225" s="92">
        <f>NŽP!H225-NŽP!G225</f>
        <v>456361502</v>
      </c>
      <c r="I225" s="93">
        <f>NŽP!I225-NŽP!H225</f>
        <v>575998989</v>
      </c>
      <c r="J225" s="93">
        <f>NŽP!J225-NŽP!I225</f>
        <v>537739339</v>
      </c>
      <c r="K225" s="92">
        <f>NŽP!K225</f>
        <v>533816511</v>
      </c>
      <c r="L225" s="92">
        <f>NŽP!L225-NŽP!K225</f>
        <v>352123461</v>
      </c>
      <c r="M225" s="93">
        <f>NŽP!M225-NŽP!L225</f>
        <v>668648592</v>
      </c>
      <c r="N225" s="93">
        <f>NŽP!N225-NŽP!M225</f>
        <v>528105773</v>
      </c>
      <c r="O225" s="92">
        <f>NŽP!O225</f>
        <v>906810954</v>
      </c>
      <c r="P225" s="92">
        <f>NŽP!P225-NŽP!O225</f>
        <v>562579460</v>
      </c>
      <c r="Q225" s="93">
        <f>NŽP!Q225-NŽP!P225</f>
        <v>533302622</v>
      </c>
      <c r="R225" s="93">
        <f>NŽP!R225-NŽP!Q225</f>
        <v>569020973</v>
      </c>
      <c r="S225" s="93">
        <f>NŽP!S225</f>
        <v>645420305</v>
      </c>
      <c r="T225" s="92">
        <f>NŽP!T225-NŽP!S225</f>
        <v>512061193</v>
      </c>
      <c r="U225" s="92">
        <f>NŽP!U225-NŽP!T225</f>
        <v>543649108</v>
      </c>
      <c r="V225" s="93">
        <f>NŽP!V225-NŽP!U225</f>
        <v>558553885</v>
      </c>
      <c r="W225" s="93">
        <f>NŽP!W225</f>
        <v>742447457</v>
      </c>
      <c r="X225" s="92">
        <f>NŽP!X225-NŽP!W225</f>
        <v>605731018</v>
      </c>
    </row>
    <row r="226" spans="2:24" ht="11.8" hidden="1" customHeight="1" outlineLevel="2" x14ac:dyDescent="0.3">
      <c r="B226" s="90"/>
      <c r="C226" s="94"/>
      <c r="D226" s="94" t="s">
        <v>143</v>
      </c>
      <c r="E226" s="90" t="s">
        <v>144</v>
      </c>
      <c r="F226" s="91" t="s">
        <v>142</v>
      </c>
      <c r="G226" s="92">
        <f>NŽP!G226</f>
        <v>4283820897</v>
      </c>
      <c r="H226" s="92">
        <f>NŽP!H226-NŽP!G226</f>
        <v>5346918690</v>
      </c>
      <c r="I226" s="93">
        <f>NŽP!I226-NŽP!H226</f>
        <v>3983461499</v>
      </c>
      <c r="J226" s="93">
        <f>NŽP!J226-NŽP!I226</f>
        <v>4178877348</v>
      </c>
      <c r="K226" s="92">
        <f>NŽP!K226</f>
        <v>4801479340</v>
      </c>
      <c r="L226" s="92">
        <f>NŽP!L226-NŽP!K226</f>
        <v>4584035887</v>
      </c>
      <c r="M226" s="93">
        <f>NŽP!M226-NŽP!L226</f>
        <v>5478322098</v>
      </c>
      <c r="N226" s="93">
        <f>NŽP!N226-NŽP!M226</f>
        <v>4923509100</v>
      </c>
      <c r="O226" s="92">
        <f>NŽP!O226</f>
        <v>5547957498</v>
      </c>
      <c r="P226" s="92">
        <f>NŽP!P226-NŽP!O226</f>
        <v>5623104315</v>
      </c>
      <c r="Q226" s="93">
        <f>NŽP!Q226-NŽP!P226</f>
        <v>5829136649</v>
      </c>
      <c r="R226" s="93">
        <f>NŽP!R226-NŽP!Q226</f>
        <v>5285641300</v>
      </c>
      <c r="S226" s="93">
        <f>NŽP!S226</f>
        <v>6030858745</v>
      </c>
      <c r="T226" s="92">
        <f>NŽP!T226-NŽP!S226</f>
        <v>6250075545</v>
      </c>
      <c r="U226" s="92">
        <f>NŽP!U226-NŽP!T226</f>
        <v>6647826304</v>
      </c>
      <c r="V226" s="93">
        <f>NŽP!V226-NŽP!U226</f>
        <v>5773267611</v>
      </c>
      <c r="W226" s="93">
        <f>NŽP!W226</f>
        <v>6678470611</v>
      </c>
      <c r="X226" s="92">
        <f>NŽP!X226-NŽP!W226</f>
        <v>6705551628</v>
      </c>
    </row>
    <row r="227" spans="2:24" ht="11.8" customHeight="1" collapsed="1" x14ac:dyDescent="0.3">
      <c r="B227" s="103"/>
      <c r="C227" s="103" t="s">
        <v>147</v>
      </c>
      <c r="D227" s="103"/>
      <c r="E227" s="103"/>
      <c r="F227" s="91" t="s">
        <v>142</v>
      </c>
      <c r="G227" s="92">
        <f>SUM(G228:G229)</f>
        <v>6441162044</v>
      </c>
      <c r="H227" s="92">
        <f t="shared" ref="H227:J227" si="196">SUM(H228:H229)</f>
        <v>6667924956</v>
      </c>
      <c r="I227" s="93">
        <f t="shared" si="196"/>
        <v>6882046392</v>
      </c>
      <c r="J227" s="93">
        <f t="shared" si="196"/>
        <v>6835128382</v>
      </c>
      <c r="K227" s="92">
        <f>SUM(K228:K229)</f>
        <v>6711240883</v>
      </c>
      <c r="L227" s="92">
        <f t="shared" ref="L227:N227" si="197">SUM(L228:L229)</f>
        <v>6874203994</v>
      </c>
      <c r="M227" s="93">
        <f t="shared" si="197"/>
        <v>7749154755</v>
      </c>
      <c r="N227" s="93">
        <f t="shared" si="197"/>
        <v>7587983350</v>
      </c>
      <c r="O227" s="92">
        <f>SUM(O228:O229)</f>
        <v>7652030613</v>
      </c>
      <c r="P227" s="92">
        <f t="shared" ref="P227:R227" si="198">SUM(P228:P229)</f>
        <v>8206954268</v>
      </c>
      <c r="Q227" s="93">
        <f t="shared" si="198"/>
        <v>8440570985</v>
      </c>
      <c r="R227" s="93">
        <f t="shared" si="198"/>
        <v>8587427769</v>
      </c>
      <c r="S227" s="93">
        <f>SUM(S228:S229)</f>
        <v>8428846752</v>
      </c>
      <c r="T227" s="92">
        <f t="shared" ref="T227:V227" si="199">SUM(T228:T229)</f>
        <v>8850884483</v>
      </c>
      <c r="U227" s="92">
        <f t="shared" si="199"/>
        <v>9346063017</v>
      </c>
      <c r="V227" s="93">
        <f t="shared" si="199"/>
        <v>9420795632</v>
      </c>
      <c r="W227" s="93">
        <f>SUM(W228:W229)</f>
        <v>9372758816</v>
      </c>
      <c r="X227" s="92">
        <f t="shared" ref="X227" si="200">SUM(X228:X229)</f>
        <v>9790552866</v>
      </c>
    </row>
    <row r="228" spans="2:24" ht="11.8" hidden="1" customHeight="1" outlineLevel="1" x14ac:dyDescent="0.3">
      <c r="B228" s="90"/>
      <c r="C228" s="94" t="s">
        <v>143</v>
      </c>
      <c r="D228" s="90" t="s">
        <v>145</v>
      </c>
      <c r="E228" s="90"/>
      <c r="F228" s="91" t="s">
        <v>142</v>
      </c>
      <c r="G228" s="92">
        <f>NŽP!G228</f>
        <v>5965560919</v>
      </c>
      <c r="H228" s="92">
        <f>NŽP!H228-NŽP!G228</f>
        <v>6156359877</v>
      </c>
      <c r="I228" s="93">
        <f>NŽP!I228-NŽP!H228</f>
        <v>6274389394</v>
      </c>
      <c r="J228" s="93">
        <f>NŽP!J228-NŽP!I228</f>
        <v>6296854617</v>
      </c>
      <c r="K228" s="92">
        <f>NŽP!K228</f>
        <v>6228930359</v>
      </c>
      <c r="L228" s="92">
        <f>NŽP!L228-NŽP!K228</f>
        <v>6510072829</v>
      </c>
      <c r="M228" s="93">
        <f>NŽP!M228-NŽP!L228</f>
        <v>7034947965</v>
      </c>
      <c r="N228" s="93">
        <f>NŽP!N228-NŽP!M228</f>
        <v>7030072152</v>
      </c>
      <c r="O228" s="92">
        <f>NŽP!O228</f>
        <v>7059841483</v>
      </c>
      <c r="P228" s="92">
        <f>NŽP!P228-NŽP!O228</f>
        <v>7569399211</v>
      </c>
      <c r="Q228" s="93">
        <f>NŽP!Q228-NŽP!P228</f>
        <v>7801309253</v>
      </c>
      <c r="R228" s="93">
        <f>NŽP!R228-NŽP!Q228</f>
        <v>7920809671</v>
      </c>
      <c r="S228" s="93">
        <f>NŽP!S228</f>
        <v>7943465757</v>
      </c>
      <c r="T228" s="92">
        <f>NŽP!T228-NŽP!S228</f>
        <v>8325140443</v>
      </c>
      <c r="U228" s="92">
        <f>NŽP!U228-NŽP!T228</f>
        <v>8758603402</v>
      </c>
      <c r="V228" s="93">
        <f>NŽP!V228-NŽP!U228</f>
        <v>8793041546</v>
      </c>
      <c r="W228" s="93">
        <f>NŽP!W228</f>
        <v>8800811586</v>
      </c>
      <c r="X228" s="92">
        <f>NŽP!X228-NŽP!W228</f>
        <v>9149822858</v>
      </c>
    </row>
    <row r="229" spans="2:24" ht="11.8" hidden="1" customHeight="1" outlineLevel="1" x14ac:dyDescent="0.3">
      <c r="B229" s="90"/>
      <c r="C229" s="94" t="s">
        <v>143</v>
      </c>
      <c r="D229" s="90" t="s">
        <v>172</v>
      </c>
      <c r="E229" s="90"/>
      <c r="F229" s="91" t="s">
        <v>142</v>
      </c>
      <c r="G229" s="92">
        <f>NŽP!G229</f>
        <v>475601125</v>
      </c>
      <c r="H229" s="92">
        <f>NŽP!H229-NŽP!G229</f>
        <v>511565079</v>
      </c>
      <c r="I229" s="93">
        <f>NŽP!I229-NŽP!H229</f>
        <v>607656998</v>
      </c>
      <c r="J229" s="93">
        <f>NŽP!J229-NŽP!I229</f>
        <v>538273765</v>
      </c>
      <c r="K229" s="92">
        <f>NŽP!K229</f>
        <v>482310524</v>
      </c>
      <c r="L229" s="92">
        <f>NŽP!L229-NŽP!K229</f>
        <v>364131165</v>
      </c>
      <c r="M229" s="93">
        <f>NŽP!M229-NŽP!L229</f>
        <v>714206790</v>
      </c>
      <c r="N229" s="93">
        <f>NŽP!N229-NŽP!M229</f>
        <v>557911198</v>
      </c>
      <c r="O229" s="92">
        <f>NŽP!O229</f>
        <v>592189130</v>
      </c>
      <c r="P229" s="92">
        <f>NŽP!P229-NŽP!O229</f>
        <v>637555057</v>
      </c>
      <c r="Q229" s="93">
        <f>NŽP!Q229-NŽP!P229</f>
        <v>639261732</v>
      </c>
      <c r="R229" s="93">
        <f>NŽP!R229-NŽP!Q229</f>
        <v>666618098</v>
      </c>
      <c r="S229" s="93">
        <f>NŽP!S229</f>
        <v>485380995</v>
      </c>
      <c r="T229" s="92">
        <f>NŽP!T229-NŽP!S229</f>
        <v>525744040</v>
      </c>
      <c r="U229" s="92">
        <f>NŽP!U229-NŽP!T229</f>
        <v>587459615</v>
      </c>
      <c r="V229" s="93">
        <f>NŽP!V229-NŽP!U229</f>
        <v>627754086</v>
      </c>
      <c r="W229" s="93">
        <f>NŽP!W229</f>
        <v>571947230</v>
      </c>
      <c r="X229" s="92">
        <f>NŽP!X229-NŽP!W229</f>
        <v>640730008</v>
      </c>
    </row>
    <row r="230" spans="2:24" ht="11.8" hidden="1" customHeight="1" outlineLevel="2" x14ac:dyDescent="0.3">
      <c r="B230" s="90"/>
      <c r="C230" s="94"/>
      <c r="D230" s="94" t="s">
        <v>143</v>
      </c>
      <c r="E230" s="90" t="s">
        <v>144</v>
      </c>
      <c r="F230" s="91" t="s">
        <v>142</v>
      </c>
      <c r="G230" s="92">
        <f>NŽP!G230</f>
        <v>4125008608</v>
      </c>
      <c r="H230" s="92">
        <f>NŽP!H230-NŽP!G230</f>
        <v>4326587965</v>
      </c>
      <c r="I230" s="93">
        <f>NŽP!I230-NŽP!H230</f>
        <v>4480654581</v>
      </c>
      <c r="J230" s="93">
        <f>NŽP!J230-NŽP!I230</f>
        <v>4309229546</v>
      </c>
      <c r="K230" s="92">
        <f>NŽP!K230</f>
        <v>4453595720</v>
      </c>
      <c r="L230" s="92">
        <f>NŽP!L230-NŽP!K230</f>
        <v>4476869585</v>
      </c>
      <c r="M230" s="93">
        <f>NŽP!M230-NŽP!L230</f>
        <v>5138229024</v>
      </c>
      <c r="N230" s="93">
        <f>NŽP!N230-NŽP!M230</f>
        <v>4974871316</v>
      </c>
      <c r="O230" s="92">
        <f>NŽP!O230</f>
        <v>4961978885</v>
      </c>
      <c r="P230" s="92">
        <f>NŽP!P230-NŽP!O230</f>
        <v>5431673459</v>
      </c>
      <c r="Q230" s="93">
        <f>NŽP!Q230-NŽP!P230</f>
        <v>5504950049</v>
      </c>
      <c r="R230" s="93">
        <f>NŽP!R230-NŽP!Q230</f>
        <v>5578161959</v>
      </c>
      <c r="S230" s="93">
        <f>NŽP!S230</f>
        <v>5454759175</v>
      </c>
      <c r="T230" s="92">
        <f>NŽP!T230-NŽP!S230</f>
        <v>5855532694</v>
      </c>
      <c r="U230" s="92">
        <f>NŽP!U230-NŽP!T230</f>
        <v>6120606785</v>
      </c>
      <c r="V230" s="93">
        <f>NŽP!V230-NŽP!U230</f>
        <v>6104699453</v>
      </c>
      <c r="W230" s="93">
        <f>NŽP!W230</f>
        <v>6041504770</v>
      </c>
      <c r="X230" s="92">
        <f>NŽP!X230-NŽP!W230</f>
        <v>6328993020</v>
      </c>
    </row>
    <row r="231" spans="2:24" ht="11.8" customHeight="1" collapsed="1" x14ac:dyDescent="0.3">
      <c r="B231" s="103"/>
      <c r="C231" s="103" t="s">
        <v>148</v>
      </c>
      <c r="D231" s="103"/>
      <c r="E231" s="103"/>
      <c r="F231" s="91" t="s">
        <v>142</v>
      </c>
      <c r="G231" s="92">
        <f>SUM(G232:G233)</f>
        <v>2923155801</v>
      </c>
      <c r="H231" s="92">
        <f t="shared" ref="H231:J231" si="201">SUM(H232:H233)</f>
        <v>2846890432</v>
      </c>
      <c r="I231" s="93">
        <f t="shared" si="201"/>
        <v>3430857530</v>
      </c>
      <c r="J231" s="93">
        <f t="shared" si="201"/>
        <v>2557959076</v>
      </c>
      <c r="K231" s="92">
        <f>SUM(K232:K233)</f>
        <v>1899624728</v>
      </c>
      <c r="L231" s="92">
        <f t="shared" ref="L231:N231" si="202">SUM(L232:L233)</f>
        <v>6620021953</v>
      </c>
      <c r="M231" s="93">
        <f t="shared" si="202"/>
        <v>5626007704</v>
      </c>
      <c r="N231" s="93">
        <f t="shared" si="202"/>
        <v>4699692601</v>
      </c>
      <c r="O231" s="92">
        <f>SUM(O232:O233)</f>
        <v>3002200160</v>
      </c>
      <c r="P231" s="92">
        <f t="shared" ref="P231:R231" si="203">SUM(P232:P233)</f>
        <v>3955997660</v>
      </c>
      <c r="Q231" s="93">
        <f t="shared" si="203"/>
        <v>4547465776</v>
      </c>
      <c r="R231" s="93">
        <f t="shared" si="203"/>
        <v>3439185993</v>
      </c>
      <c r="S231" s="93">
        <f>SUM(S232:S233)</f>
        <v>2475434407</v>
      </c>
      <c r="T231" s="92">
        <f t="shared" ref="T231:V231" si="204">SUM(T232:T233)</f>
        <v>4056901409</v>
      </c>
      <c r="U231" s="92">
        <f t="shared" si="204"/>
        <v>4933817556</v>
      </c>
      <c r="V231" s="93">
        <f t="shared" si="204"/>
        <v>3500746922</v>
      </c>
      <c r="W231" s="93">
        <f>SUM(W232:W233)</f>
        <v>3171109506</v>
      </c>
      <c r="X231" s="92">
        <f t="shared" ref="X231" si="205">SUM(X232:X233)</f>
        <v>4303719763</v>
      </c>
    </row>
    <row r="232" spans="2:24" ht="11.8" hidden="1" customHeight="1" outlineLevel="1" x14ac:dyDescent="0.3">
      <c r="B232" s="90"/>
      <c r="C232" s="94" t="s">
        <v>143</v>
      </c>
      <c r="D232" s="90" t="s">
        <v>145</v>
      </c>
      <c r="E232" s="90"/>
      <c r="F232" s="91" t="s">
        <v>142</v>
      </c>
      <c r="G232" s="92">
        <f>NŽP!G232</f>
        <v>2784418153</v>
      </c>
      <c r="H232" s="92">
        <f>NŽP!H232-NŽP!G232</f>
        <v>2698391925</v>
      </c>
      <c r="I232" s="93">
        <f>NŽP!I232-NŽP!H232</f>
        <v>3198045089</v>
      </c>
      <c r="J232" s="93">
        <f>NŽP!J232-NŽP!I232</f>
        <v>2421978359</v>
      </c>
      <c r="K232" s="92">
        <f>NŽP!K232</f>
        <v>1706305682</v>
      </c>
      <c r="L232" s="92">
        <f>NŽP!L232-NŽP!K232</f>
        <v>6485022385</v>
      </c>
      <c r="M232" s="93">
        <f>NŽP!M232-NŽP!L232</f>
        <v>5086524837</v>
      </c>
      <c r="N232" s="93">
        <f>NŽP!N232-NŽP!M232</f>
        <v>3958775547</v>
      </c>
      <c r="O232" s="92">
        <f>NŽP!O232</f>
        <v>2910876307</v>
      </c>
      <c r="P232" s="92">
        <f>NŽP!P232-NŽP!O232</f>
        <v>3541718299</v>
      </c>
      <c r="Q232" s="93">
        <f>NŽP!Q232-NŽP!P232</f>
        <v>4221415720</v>
      </c>
      <c r="R232" s="93">
        <f>NŽP!R232-NŽP!Q232</f>
        <v>2785723306</v>
      </c>
      <c r="S232" s="93">
        <f>NŽP!S232</f>
        <v>2451660811</v>
      </c>
      <c r="T232" s="92">
        <f>NŽP!T232-NŽP!S232</f>
        <v>3748305612</v>
      </c>
      <c r="U232" s="92">
        <f>NŽP!U232-NŽP!T232</f>
        <v>4667526599</v>
      </c>
      <c r="V232" s="93">
        <f>NŽP!V232-NŽP!U232</f>
        <v>3291254694</v>
      </c>
      <c r="W232" s="93">
        <f>NŽP!W232</f>
        <v>2999272997</v>
      </c>
      <c r="X232" s="92">
        <f>NŽP!X232-NŽP!W232</f>
        <v>4150045836</v>
      </c>
    </row>
    <row r="233" spans="2:24" ht="11.8" hidden="1" customHeight="1" outlineLevel="1" x14ac:dyDescent="0.3">
      <c r="B233" s="90"/>
      <c r="C233" s="94" t="s">
        <v>143</v>
      </c>
      <c r="D233" s="90" t="s">
        <v>172</v>
      </c>
      <c r="E233" s="90"/>
      <c r="F233" s="91" t="s">
        <v>142</v>
      </c>
      <c r="G233" s="92">
        <f>NŽP!G233</f>
        <v>138737648</v>
      </c>
      <c r="H233" s="92">
        <f>NŽP!H233-NŽP!G233</f>
        <v>148498507</v>
      </c>
      <c r="I233" s="93">
        <f>NŽP!I233-NŽP!H233</f>
        <v>232812441</v>
      </c>
      <c r="J233" s="93">
        <f>NŽP!J233-NŽP!I233</f>
        <v>135980717</v>
      </c>
      <c r="K233" s="92">
        <f>NŽP!K233</f>
        <v>193319046</v>
      </c>
      <c r="L233" s="92">
        <f>NŽP!L233-NŽP!K233</f>
        <v>134999568</v>
      </c>
      <c r="M233" s="93">
        <f>NŽP!M233-NŽP!L233</f>
        <v>539482867</v>
      </c>
      <c r="N233" s="93">
        <f>NŽP!N233-NŽP!M233</f>
        <v>740917054</v>
      </c>
      <c r="O233" s="92">
        <f>NŽP!O233</f>
        <v>91323853</v>
      </c>
      <c r="P233" s="92">
        <f>NŽP!P233-NŽP!O233</f>
        <v>414279361</v>
      </c>
      <c r="Q233" s="93">
        <f>NŽP!Q233-NŽP!P233</f>
        <v>326050056</v>
      </c>
      <c r="R233" s="93">
        <f>NŽP!R233-NŽP!Q233</f>
        <v>653462687</v>
      </c>
      <c r="S233" s="93">
        <f>NŽP!S233</f>
        <v>23773596</v>
      </c>
      <c r="T233" s="92">
        <f>NŽP!T233-NŽP!S233</f>
        <v>308595797</v>
      </c>
      <c r="U233" s="92">
        <f>NŽP!U233-NŽP!T233</f>
        <v>266290957</v>
      </c>
      <c r="V233" s="93">
        <f>NŽP!V233-NŽP!U233</f>
        <v>209492228</v>
      </c>
      <c r="W233" s="93">
        <f>NŽP!W233</f>
        <v>171836509</v>
      </c>
      <c r="X233" s="92">
        <f>NŽP!X233-NŽP!W233</f>
        <v>153673927</v>
      </c>
    </row>
    <row r="234" spans="2:24" ht="11.8" hidden="1" customHeight="1" outlineLevel="2" x14ac:dyDescent="0.3">
      <c r="B234" s="90"/>
      <c r="C234" s="94"/>
      <c r="D234" s="94" t="s">
        <v>143</v>
      </c>
      <c r="E234" s="90" t="s">
        <v>144</v>
      </c>
      <c r="F234" s="91" t="s">
        <v>142</v>
      </c>
      <c r="G234" s="92">
        <f>NŽP!G234</f>
        <v>2097551659</v>
      </c>
      <c r="H234" s="92">
        <f>NŽP!H234-NŽP!G234</f>
        <v>2020993843</v>
      </c>
      <c r="I234" s="93">
        <f>NŽP!I234-NŽP!H234</f>
        <v>2326957020</v>
      </c>
      <c r="J234" s="93">
        <f>NŽP!J234-NŽP!I234</f>
        <v>1636462482</v>
      </c>
      <c r="K234" s="92">
        <f>NŽP!K234</f>
        <v>1542149218</v>
      </c>
      <c r="L234" s="92">
        <f>NŽP!L234-NŽP!K234</f>
        <v>2816871294</v>
      </c>
      <c r="M234" s="93">
        <f>NŽP!M234-NŽP!L234</f>
        <v>3189269702</v>
      </c>
      <c r="N234" s="93">
        <f>NŽP!N234-NŽP!M234</f>
        <v>2145564529</v>
      </c>
      <c r="O234" s="92">
        <f>NŽP!O234</f>
        <v>2082769283</v>
      </c>
      <c r="P234" s="92">
        <f>NŽP!P234-NŽP!O234</f>
        <v>2750841943</v>
      </c>
      <c r="Q234" s="93">
        <f>NŽP!Q234-NŽP!P234</f>
        <v>3149628800</v>
      </c>
      <c r="R234" s="93">
        <f>NŽP!R234-NŽP!Q234</f>
        <v>2170540376</v>
      </c>
      <c r="S234" s="93">
        <f>NŽP!S234</f>
        <v>1742019090</v>
      </c>
      <c r="T234" s="92">
        <f>NŽP!T234-NŽP!S234</f>
        <v>2719079772</v>
      </c>
      <c r="U234" s="92">
        <f>NŽP!U234-NŽP!T234</f>
        <v>3520309979</v>
      </c>
      <c r="V234" s="93">
        <f>NŽP!V234-NŽP!U234</f>
        <v>2160419570</v>
      </c>
      <c r="W234" s="93">
        <f>NŽP!W234</f>
        <v>2458180716</v>
      </c>
      <c r="X234" s="92">
        <f>NŽP!X234-NŽP!W234</f>
        <v>3273171994</v>
      </c>
    </row>
    <row r="235" spans="2:24" ht="11.8" customHeight="1" x14ac:dyDescent="0.3">
      <c r="B235" s="90"/>
      <c r="C235" s="90" t="s">
        <v>149</v>
      </c>
      <c r="D235" s="90"/>
      <c r="E235" s="90"/>
      <c r="F235" s="91" t="s">
        <v>142</v>
      </c>
      <c r="G235" s="92">
        <f>NŽP!G235</f>
        <v>1908009915</v>
      </c>
      <c r="H235" s="92">
        <f>NŽP!H235-NŽP!G235</f>
        <v>1796596290</v>
      </c>
      <c r="I235" s="93">
        <f>NŽP!I235-NŽP!H235</f>
        <v>1983864625</v>
      </c>
      <c r="J235" s="93">
        <f>NŽP!J235-NŽP!I235</f>
        <v>1834952456</v>
      </c>
      <c r="K235" s="92">
        <f>NŽP!K235</f>
        <v>1966286002</v>
      </c>
      <c r="L235" s="92">
        <f>NŽP!L235-NŽP!K235</f>
        <v>2068714081</v>
      </c>
      <c r="M235" s="93">
        <f>NŽP!M235-NŽP!L235</f>
        <v>2361992709</v>
      </c>
      <c r="N235" s="93">
        <f>NŽP!N235-NŽP!M235</f>
        <v>2242450159</v>
      </c>
      <c r="O235" s="92">
        <f>NŽP!O235</f>
        <v>2464416089</v>
      </c>
      <c r="P235" s="92">
        <f>NŽP!P235-NŽP!O235</f>
        <v>2477019755</v>
      </c>
      <c r="Q235" s="93">
        <f>NŽP!Q235-NŽP!P235</f>
        <v>2591108260</v>
      </c>
      <c r="R235" s="93">
        <f>NŽP!R235-NŽP!Q235</f>
        <v>2827929705</v>
      </c>
      <c r="S235" s="93">
        <f>NŽP!S235</f>
        <v>2730530691</v>
      </c>
      <c r="T235" s="92">
        <f>NŽP!T235-NŽP!S235</f>
        <v>2973342131</v>
      </c>
      <c r="U235" s="92">
        <f>NŽP!U235-NŽP!T235</f>
        <v>2980591943</v>
      </c>
      <c r="V235" s="93">
        <f>NŽP!V235-NŽP!U235</f>
        <v>3206423408</v>
      </c>
      <c r="W235" s="93">
        <f>NŽP!W235</f>
        <v>3029641900</v>
      </c>
      <c r="X235" s="92">
        <f>NŽP!X235-NŽP!W235</f>
        <v>3107008109</v>
      </c>
    </row>
    <row r="236" spans="2:24" ht="11.8" customHeight="1" x14ac:dyDescent="0.3">
      <c r="B236" s="95"/>
      <c r="C236" s="95" t="s">
        <v>154</v>
      </c>
      <c r="D236" s="95"/>
      <c r="E236" s="95"/>
      <c r="F236" s="96" t="s">
        <v>142</v>
      </c>
      <c r="G236" s="97">
        <f>NŽP!G236</f>
        <v>615024327</v>
      </c>
      <c r="H236" s="97">
        <f>NŽP!H236-NŽP!G236</f>
        <v>581556498</v>
      </c>
      <c r="I236" s="98">
        <f>NŽP!I236-NŽP!H236</f>
        <v>628224178</v>
      </c>
      <c r="J236" s="98">
        <f>NŽP!J236-NŽP!I236</f>
        <v>617032096</v>
      </c>
      <c r="K236" s="97">
        <f>NŽP!K236</f>
        <v>638282761</v>
      </c>
      <c r="L236" s="97">
        <f>NŽP!L236-NŽP!K236</f>
        <v>768354153</v>
      </c>
      <c r="M236" s="98">
        <f>NŽP!M236-NŽP!L236</f>
        <v>823393317</v>
      </c>
      <c r="N236" s="98">
        <f>NŽP!N236-NŽP!M236</f>
        <v>877609257</v>
      </c>
      <c r="O236" s="97">
        <f>NŽP!O236</f>
        <v>920505574</v>
      </c>
      <c r="P236" s="97">
        <f>NŽP!P236-NŽP!O236</f>
        <v>835585117</v>
      </c>
      <c r="Q236" s="98">
        <f>NŽP!Q236-NŽP!P236</f>
        <v>887225169</v>
      </c>
      <c r="R236" s="98">
        <f>NŽP!R236-NŽP!Q236</f>
        <v>959541981</v>
      </c>
      <c r="S236" s="98">
        <f>NŽP!S236</f>
        <v>991034762</v>
      </c>
      <c r="T236" s="97">
        <f>NŽP!T236-NŽP!S236</f>
        <v>981883873</v>
      </c>
      <c r="U236" s="97">
        <f>NŽP!U236-NŽP!T236</f>
        <v>1009832632</v>
      </c>
      <c r="V236" s="98">
        <f>NŽP!V236-NŽP!U236</f>
        <v>1120378862</v>
      </c>
      <c r="W236" s="98">
        <f>NŽP!W236</f>
        <v>1026493175</v>
      </c>
      <c r="X236" s="97">
        <f>NŽP!X236-NŽP!W236</f>
        <v>1194066319</v>
      </c>
    </row>
    <row r="237" spans="2:24" ht="11.8" customHeight="1" x14ac:dyDescent="0.3">
      <c r="B237" s="99"/>
      <c r="C237" s="99" t="s">
        <v>155</v>
      </c>
      <c r="D237" s="99"/>
      <c r="E237" s="99"/>
      <c r="F237" s="100" t="s">
        <v>156</v>
      </c>
      <c r="G237" s="101">
        <f>NŽP!G237</f>
        <v>5676523</v>
      </c>
      <c r="H237" s="101">
        <f>NŽP!H237</f>
        <v>5800662</v>
      </c>
      <c r="I237" s="102">
        <f>NŽP!I237</f>
        <v>5864390</v>
      </c>
      <c r="J237" s="102">
        <f>NŽP!J237</f>
        <v>6376261</v>
      </c>
      <c r="K237" s="101">
        <f>NŽP!K237</f>
        <v>5964332</v>
      </c>
      <c r="L237" s="101">
        <f>NŽP!L237</f>
        <v>6038130</v>
      </c>
      <c r="M237" s="102">
        <f>NŽP!M237</f>
        <v>6364944</v>
      </c>
      <c r="N237" s="102">
        <f>NŽP!N237</f>
        <v>6809627</v>
      </c>
      <c r="O237" s="101">
        <f>NŽP!O237</f>
        <v>7321662</v>
      </c>
      <c r="P237" s="101">
        <f>NŽP!P237</f>
        <v>6976443</v>
      </c>
      <c r="Q237" s="102">
        <f>NŽP!Q237</f>
        <v>6924818</v>
      </c>
      <c r="R237" s="102">
        <f>NŽP!R237</f>
        <v>6621431</v>
      </c>
      <c r="S237" s="102">
        <f>NŽP!S237</f>
        <v>6949398</v>
      </c>
      <c r="T237" s="101">
        <f>NŽP!T237</f>
        <v>7024543</v>
      </c>
      <c r="U237" s="101">
        <f>NŽP!U237</f>
        <v>7122276</v>
      </c>
      <c r="V237" s="102">
        <f>NŽP!V237</f>
        <v>7138499</v>
      </c>
      <c r="W237" s="102">
        <f>NŽP!W237</f>
        <v>7201696</v>
      </c>
      <c r="X237" s="101">
        <f>NŽP!X237</f>
        <v>7271269</v>
      </c>
    </row>
    <row r="238" spans="2:24" ht="11.8" customHeight="1" x14ac:dyDescent="0.3">
      <c r="B238" s="90"/>
      <c r="C238" s="90" t="s">
        <v>175</v>
      </c>
      <c r="D238" s="90"/>
      <c r="E238" s="90"/>
      <c r="F238" s="91" t="s">
        <v>156</v>
      </c>
      <c r="G238" s="92">
        <f>NŽP!G238</f>
        <v>24277923</v>
      </c>
      <c r="H238" s="92">
        <f>NŽP!H238</f>
        <v>24485092</v>
      </c>
      <c r="I238" s="93">
        <f>NŽP!I238</f>
        <v>25077746</v>
      </c>
      <c r="J238" s="93">
        <f>NŽP!J238</f>
        <v>26093355</v>
      </c>
      <c r="K238" s="92">
        <f>NŽP!K238</f>
        <v>26151382</v>
      </c>
      <c r="L238" s="92">
        <f>NŽP!L238</f>
        <v>26751681</v>
      </c>
      <c r="M238" s="93">
        <f>NŽP!M238</f>
        <v>27849437</v>
      </c>
      <c r="N238" s="93">
        <f>NŽP!N238</f>
        <v>30157168</v>
      </c>
      <c r="O238" s="92">
        <f>NŽP!O238</f>
        <v>31471564</v>
      </c>
      <c r="P238" s="92">
        <f>NŽP!P238</f>
        <v>31969493</v>
      </c>
      <c r="Q238" s="93">
        <f>NŽP!Q238</f>
        <v>32905285</v>
      </c>
      <c r="R238" s="93">
        <f>NŽP!R238</f>
        <v>33758711</v>
      </c>
      <c r="S238" s="93">
        <f>NŽP!S238</f>
        <v>34225174</v>
      </c>
      <c r="T238" s="92">
        <f>NŽP!T238</f>
        <v>35285622</v>
      </c>
      <c r="U238" s="92">
        <f>NŽP!U238</f>
        <v>36268253</v>
      </c>
      <c r="V238" s="93">
        <f>NŽP!V238</f>
        <v>37168713</v>
      </c>
      <c r="W238" s="93">
        <f>NŽP!W238</f>
        <v>38122960</v>
      </c>
      <c r="X238" s="92">
        <f>NŽP!X238</f>
        <v>39052338</v>
      </c>
    </row>
    <row r="239" spans="2:24" ht="11.8" customHeight="1" x14ac:dyDescent="0.3">
      <c r="B239" s="103"/>
      <c r="C239" s="103" t="s">
        <v>157</v>
      </c>
      <c r="D239" s="103"/>
      <c r="E239" s="103"/>
      <c r="F239" s="91" t="s">
        <v>156</v>
      </c>
      <c r="G239" s="92">
        <f>NŽP!G239</f>
        <v>99200</v>
      </c>
      <c r="H239" s="92">
        <f>NŽP!H239-NŽP!G239</f>
        <v>73417</v>
      </c>
      <c r="I239" s="93">
        <f>NŽP!I239-NŽP!H239</f>
        <v>43915</v>
      </c>
      <c r="J239" s="93">
        <f>NŽP!J239-NŽP!I239</f>
        <v>108334</v>
      </c>
      <c r="K239" s="92">
        <f>NŽP!K239</f>
        <v>71788</v>
      </c>
      <c r="L239" s="92">
        <f>NŽP!L239-NŽP!K239</f>
        <v>98385</v>
      </c>
      <c r="M239" s="93">
        <f>NŽP!M239-NŽP!L239</f>
        <v>99124</v>
      </c>
      <c r="N239" s="93">
        <f>NŽP!N239-NŽP!M239</f>
        <v>86642</v>
      </c>
      <c r="O239" s="92">
        <f>NŽP!O239</f>
        <v>105600</v>
      </c>
      <c r="P239" s="92">
        <f>NŽP!P239-NŽP!O239</f>
        <v>91604</v>
      </c>
      <c r="Q239" s="93">
        <f>NŽP!Q239-NŽP!P239</f>
        <v>111893</v>
      </c>
      <c r="R239" s="93">
        <f>NŽP!R239-NŽP!Q239</f>
        <v>79288</v>
      </c>
      <c r="S239" s="93">
        <f>NŽP!S239</f>
        <v>95623</v>
      </c>
      <c r="T239" s="92">
        <f>NŽP!T239-NŽP!S239</f>
        <v>89485</v>
      </c>
      <c r="U239" s="92">
        <f>NŽP!U239-NŽP!T239</f>
        <v>122771</v>
      </c>
      <c r="V239" s="93">
        <f>NŽP!V239-NŽP!U239</f>
        <v>100892</v>
      </c>
      <c r="W239" s="93">
        <f>NŽP!W239</f>
        <v>110621</v>
      </c>
      <c r="X239" s="92">
        <f>NŽP!X239-NŽP!W239</f>
        <v>119768</v>
      </c>
    </row>
    <row r="240" spans="2:24" ht="11.8" customHeight="1" x14ac:dyDescent="0.3"/>
    <row r="241" spans="2:24" ht="11.8" customHeight="1" x14ac:dyDescent="0.3">
      <c r="B241" s="85"/>
      <c r="C241" s="85" t="s">
        <v>163</v>
      </c>
      <c r="D241" s="85"/>
      <c r="E241" s="86"/>
      <c r="F241" s="87"/>
      <c r="G241" s="87"/>
      <c r="H241" s="87"/>
      <c r="I241" s="104"/>
      <c r="J241" s="104"/>
      <c r="K241" s="87"/>
      <c r="L241" s="87"/>
      <c r="M241" s="104"/>
      <c r="N241" s="104"/>
      <c r="O241" s="87"/>
      <c r="P241" s="87"/>
      <c r="Q241" s="104"/>
      <c r="R241" s="104"/>
      <c r="S241" s="104"/>
      <c r="T241" s="87"/>
      <c r="U241" s="87"/>
      <c r="V241" s="104"/>
      <c r="W241" s="104"/>
      <c r="X241" s="87"/>
    </row>
    <row r="242" spans="2:24" ht="11.8" customHeight="1" x14ac:dyDescent="0.3">
      <c r="B242" s="90"/>
      <c r="C242" s="90" t="s">
        <v>158</v>
      </c>
      <c r="D242" s="90"/>
      <c r="E242" s="103"/>
      <c r="F242" s="105" t="s">
        <v>142</v>
      </c>
      <c r="G242" s="92">
        <f>NŽP!G242</f>
        <v>1875283203</v>
      </c>
      <c r="H242" s="92">
        <f>NŽP!H242-NŽP!G242</f>
        <v>1438820056</v>
      </c>
      <c r="I242" s="93">
        <f>NŽP!I242-NŽP!H242</f>
        <v>1166409033</v>
      </c>
      <c r="J242" s="93">
        <f>NŽP!J242-NŽP!I242</f>
        <v>2021813412</v>
      </c>
      <c r="K242" s="92">
        <f>NŽP!K242</f>
        <v>1843101423</v>
      </c>
      <c r="L242" s="92">
        <f>NŽP!L242-NŽP!K242</f>
        <v>1608124037</v>
      </c>
      <c r="M242" s="93">
        <f>NŽP!M242-NŽP!L242</f>
        <v>1690420277</v>
      </c>
      <c r="N242" s="93">
        <f>NŽP!N242-NŽP!M242</f>
        <v>1819425451</v>
      </c>
      <c r="O242" s="92">
        <f>NŽP!O242</f>
        <v>3937005373</v>
      </c>
      <c r="P242" s="92">
        <f>NŽP!P242-NŽP!O242</f>
        <v>2821340327</v>
      </c>
      <c r="Q242" s="93">
        <f>NŽP!Q242-NŽP!P242</f>
        <v>2532117358</v>
      </c>
      <c r="R242" s="93">
        <f>NŽP!R242-NŽP!Q242</f>
        <v>2207064113</v>
      </c>
      <c r="S242" s="93">
        <f>NŽP!S242</f>
        <v>3955310196</v>
      </c>
      <c r="T242" s="92">
        <f>NŽP!T242-NŽP!S242</f>
        <v>2827247899</v>
      </c>
      <c r="U242" s="92">
        <f>NŽP!U242-NŽP!T242</f>
        <v>2634295970</v>
      </c>
      <c r="V242" s="93">
        <f>NŽP!V242-NŽP!U242</f>
        <v>2796268739</v>
      </c>
      <c r="W242" s="93">
        <f>NŽP!W242</f>
        <v>3605719569</v>
      </c>
      <c r="X242" s="92">
        <f>NŽP!X242-NŽP!W242</f>
        <v>2698616695</v>
      </c>
    </row>
    <row r="243" spans="2:24" ht="11.8" customHeight="1" x14ac:dyDescent="0.3">
      <c r="B243" s="90"/>
      <c r="C243" s="90" t="s">
        <v>159</v>
      </c>
      <c r="D243" s="90"/>
      <c r="E243" s="103"/>
      <c r="F243" s="105" t="s">
        <v>156</v>
      </c>
      <c r="G243" s="92">
        <f>NŽP!G243</f>
        <v>316693</v>
      </c>
      <c r="H243" s="92">
        <f>NŽP!H243-NŽP!G243</f>
        <v>285439</v>
      </c>
      <c r="I243" s="93">
        <f>NŽP!I243-NŽP!H243</f>
        <v>315773</v>
      </c>
      <c r="J243" s="93">
        <f>NŽP!J243-NŽP!I243</f>
        <v>381375</v>
      </c>
      <c r="K243" s="92">
        <f>NŽP!K243</f>
        <v>269379</v>
      </c>
      <c r="L243" s="92">
        <f>NŽP!L243-NŽP!K243</f>
        <v>335145</v>
      </c>
      <c r="M243" s="93">
        <f>NŽP!M243-NŽP!L243</f>
        <v>417627</v>
      </c>
      <c r="N243" s="93">
        <f>NŽP!N243-NŽP!M243</f>
        <v>435524</v>
      </c>
      <c r="O243" s="92">
        <f>NŽP!O243</f>
        <v>448972</v>
      </c>
      <c r="P243" s="92">
        <f>NŽP!P243-NŽP!O243</f>
        <v>652834</v>
      </c>
      <c r="Q243" s="93">
        <f>NŽP!Q243-NŽP!P243</f>
        <v>339047</v>
      </c>
      <c r="R243" s="93">
        <f>NŽP!R243-NŽP!Q243</f>
        <v>585581</v>
      </c>
      <c r="S243" s="93">
        <f>NŽP!S243</f>
        <v>524476</v>
      </c>
      <c r="T243" s="92">
        <f>NŽP!T243-NŽP!S243</f>
        <v>479943</v>
      </c>
      <c r="U243" s="92">
        <f>NŽP!U243-NŽP!T243</f>
        <v>549718</v>
      </c>
      <c r="V243" s="93">
        <f>NŽP!V243-NŽP!U243</f>
        <v>485072</v>
      </c>
      <c r="W243" s="93">
        <f>NŽP!W243</f>
        <v>555811</v>
      </c>
      <c r="X243" s="92">
        <f>NŽP!X243-NŽP!W243</f>
        <v>616435</v>
      </c>
    </row>
    <row r="244" spans="2:24" ht="11.8" customHeight="1" x14ac:dyDescent="0.3">
      <c r="B244" s="103"/>
      <c r="C244" s="103" t="s">
        <v>176</v>
      </c>
      <c r="D244" s="103"/>
      <c r="E244" s="103"/>
      <c r="F244" s="105" t="s">
        <v>156</v>
      </c>
      <c r="G244" s="92">
        <f>NŽP!G244</f>
        <v>1101722</v>
      </c>
      <c r="H244" s="92">
        <f>NŽP!H244-NŽP!G244</f>
        <v>1037009</v>
      </c>
      <c r="I244" s="93">
        <f>NŽP!I244-NŽP!H244</f>
        <v>1174175</v>
      </c>
      <c r="J244" s="93">
        <f>NŽP!J244-NŽP!I244</f>
        <v>1549145</v>
      </c>
      <c r="K244" s="92">
        <f>NŽP!K244</f>
        <v>1357826</v>
      </c>
      <c r="L244" s="92">
        <f>NŽP!L244-NŽP!K244</f>
        <v>1501959</v>
      </c>
      <c r="M244" s="93">
        <f>NŽP!M244-NŽP!L244</f>
        <v>1846444</v>
      </c>
      <c r="N244" s="93">
        <f>NŽP!N244-NŽP!M244</f>
        <v>1609428</v>
      </c>
      <c r="O244" s="92">
        <f>NŽP!O244</f>
        <v>1995875</v>
      </c>
      <c r="P244" s="92">
        <f>NŽP!P244-NŽP!O244</f>
        <v>2316769</v>
      </c>
      <c r="Q244" s="93">
        <f>NŽP!Q244-NŽP!P244</f>
        <v>1543411</v>
      </c>
      <c r="R244" s="93">
        <f>NŽP!R244-NŽP!Q244</f>
        <v>1992930</v>
      </c>
      <c r="S244" s="93">
        <f>NŽP!S244</f>
        <v>2190821</v>
      </c>
      <c r="T244" s="92">
        <f>NŽP!T244-NŽP!S244</f>
        <v>2245605</v>
      </c>
      <c r="U244" s="92">
        <f>NŽP!U244-NŽP!T244</f>
        <v>2108549</v>
      </c>
      <c r="V244" s="93">
        <f>NŽP!V244-NŽP!U244</f>
        <v>2111852</v>
      </c>
      <c r="W244" s="93">
        <f>NŽP!W244</f>
        <v>2149983</v>
      </c>
      <c r="X244" s="92">
        <f>NŽP!X244-NŽP!W244</f>
        <v>2231587</v>
      </c>
    </row>
    <row r="245" spans="2:24" ht="11.8" customHeight="1" x14ac:dyDescent="0.3">
      <c r="B245" s="103"/>
      <c r="C245" s="103" t="s">
        <v>165</v>
      </c>
      <c r="D245" s="103"/>
      <c r="E245" s="103"/>
      <c r="F245" s="105" t="s">
        <v>156</v>
      </c>
      <c r="G245" s="92">
        <f>NŽP!G245</f>
        <v>226125</v>
      </c>
      <c r="H245" s="92">
        <f>NŽP!H245-NŽP!G245</f>
        <v>-36653</v>
      </c>
      <c r="I245" s="93">
        <f>NŽP!I245-NŽP!H245</f>
        <v>96103</v>
      </c>
      <c r="J245" s="93">
        <f>NŽP!J245-NŽP!I245</f>
        <v>100536</v>
      </c>
      <c r="K245" s="92">
        <f>NŽP!K245</f>
        <v>195352</v>
      </c>
      <c r="L245" s="92">
        <f>NŽP!L245-NŽP!K245</f>
        <v>208227</v>
      </c>
      <c r="M245" s="93">
        <f>NŽP!M245-NŽP!L245</f>
        <v>248521</v>
      </c>
      <c r="N245" s="93">
        <f>NŽP!N245-NŽP!M245</f>
        <v>254123</v>
      </c>
      <c r="O245" s="92">
        <f>NŽP!O245</f>
        <v>288255</v>
      </c>
      <c r="P245" s="92">
        <f>NŽP!P245-NŽP!O245</f>
        <v>547953</v>
      </c>
      <c r="Q245" s="93">
        <f>NŽP!Q245-NŽP!P245</f>
        <v>279301</v>
      </c>
      <c r="R245" s="93">
        <f>NŽP!R245-NŽP!Q245</f>
        <v>295254</v>
      </c>
      <c r="S245" s="93">
        <f>NŽP!S245</f>
        <v>320008</v>
      </c>
      <c r="T245" s="92">
        <f>NŽP!T245-NŽP!S245</f>
        <v>302689</v>
      </c>
      <c r="U245" s="92">
        <f>NŽP!U245-NŽP!T245</f>
        <v>318583</v>
      </c>
      <c r="V245" s="93">
        <f>NŽP!V245-NŽP!U245</f>
        <v>-234457</v>
      </c>
      <c r="W245" s="93">
        <f>NŽP!W245</f>
        <v>170060</v>
      </c>
      <c r="X245" s="92">
        <f>NŽP!X245-NŽP!W245</f>
        <v>174530</v>
      </c>
    </row>
    <row r="246" spans="2:24" ht="11.8" customHeight="1" x14ac:dyDescent="0.3"/>
    <row r="247" spans="2:24" ht="11.8" customHeight="1" x14ac:dyDescent="0.3">
      <c r="B247" s="85"/>
      <c r="C247" s="85" t="s">
        <v>166</v>
      </c>
      <c r="D247" s="85"/>
      <c r="E247" s="86"/>
      <c r="F247" s="87"/>
      <c r="G247" s="87"/>
      <c r="H247" s="87"/>
      <c r="I247" s="104"/>
      <c r="J247" s="104"/>
      <c r="K247" s="87"/>
      <c r="L247" s="87"/>
      <c r="M247" s="104"/>
      <c r="N247" s="104"/>
      <c r="O247" s="87"/>
      <c r="P247" s="87"/>
      <c r="Q247" s="104"/>
      <c r="R247" s="104"/>
      <c r="S247" s="104"/>
      <c r="T247" s="87"/>
      <c r="U247" s="87"/>
      <c r="V247" s="104"/>
      <c r="W247" s="104"/>
      <c r="X247" s="87"/>
    </row>
    <row r="248" spans="2:24" ht="11.8" customHeight="1" x14ac:dyDescent="0.3">
      <c r="B248" s="90"/>
      <c r="C248" s="90" t="s">
        <v>167</v>
      </c>
      <c r="D248" s="90"/>
      <c r="E248" s="103"/>
      <c r="F248" s="105" t="s">
        <v>142</v>
      </c>
      <c r="G248" s="92">
        <f t="shared" ref="G248:X248" si="206">IFERROR(G223*4/G237,"-")</f>
        <v>5031.9244840547635</v>
      </c>
      <c r="H248" s="92">
        <f t="shared" si="206"/>
        <v>4450.1892032323203</v>
      </c>
      <c r="I248" s="93">
        <f t="shared" si="206"/>
        <v>4636.3251946067703</v>
      </c>
      <c r="J248" s="93">
        <f t="shared" si="206"/>
        <v>4289.6468886703351</v>
      </c>
      <c r="K248" s="92">
        <f t="shared" si="206"/>
        <v>5050.6468700937503</v>
      </c>
      <c r="L248" s="92">
        <f t="shared" si="206"/>
        <v>4505.6124608115424</v>
      </c>
      <c r="M248" s="93">
        <f t="shared" si="206"/>
        <v>4836.085661712028</v>
      </c>
      <c r="N248" s="93">
        <f t="shared" si="206"/>
        <v>4320.6214114223876</v>
      </c>
      <c r="O248" s="92">
        <f t="shared" si="206"/>
        <v>5118.8576675623654</v>
      </c>
      <c r="P248" s="92">
        <f t="shared" si="206"/>
        <v>4712.3633393120244</v>
      </c>
      <c r="Q248" s="93">
        <f t="shared" si="206"/>
        <v>4822.3562040186471</v>
      </c>
      <c r="R248" s="93">
        <f t="shared" si="206"/>
        <v>4866.0770199070257</v>
      </c>
      <c r="S248" s="93">
        <f t="shared" si="206"/>
        <v>5704.9093242321132</v>
      </c>
      <c r="T248" s="92">
        <f t="shared" si="206"/>
        <v>5197.6154633831693</v>
      </c>
      <c r="U248" s="92">
        <f t="shared" si="206"/>
        <v>5361.4355248238062</v>
      </c>
      <c r="V248" s="93">
        <f t="shared" si="206"/>
        <v>4905.9753076942361</v>
      </c>
      <c r="W248" s="93">
        <f t="shared" si="206"/>
        <v>6111.9971234553641</v>
      </c>
      <c r="X248" s="92">
        <f t="shared" si="206"/>
        <v>5453.0864018371485</v>
      </c>
    </row>
    <row r="249" spans="2:24" ht="11.8" customHeight="1" x14ac:dyDescent="0.3">
      <c r="B249" s="90"/>
      <c r="C249" s="90" t="s">
        <v>168</v>
      </c>
      <c r="D249" s="90"/>
      <c r="E249" s="103"/>
      <c r="F249" s="105" t="s">
        <v>142</v>
      </c>
      <c r="G249" s="92">
        <f>IFERROR(G242/G243,"-")</f>
        <v>5921.4545411486833</v>
      </c>
      <c r="H249" s="92">
        <f t="shared" ref="H249:J249" si="207">IFERROR(H242/H243,"-")</f>
        <v>5040.7269364032245</v>
      </c>
      <c r="I249" s="93">
        <f t="shared" si="207"/>
        <v>3693.8212988444229</v>
      </c>
      <c r="J249" s="93">
        <f t="shared" si="207"/>
        <v>5301.3789891838742</v>
      </c>
      <c r="K249" s="92">
        <f>IFERROR(K242/K243,"-")</f>
        <v>6842.038254652367</v>
      </c>
      <c r="L249" s="92">
        <f t="shared" ref="L249:N249" si="208">IFERROR(L242/L243,"-")</f>
        <v>4798.2933864446732</v>
      </c>
      <c r="M249" s="93">
        <f t="shared" si="208"/>
        <v>4047.6795729203332</v>
      </c>
      <c r="N249" s="93">
        <f t="shared" si="208"/>
        <v>4177.5549705641943</v>
      </c>
      <c r="O249" s="92">
        <f>IFERROR(O242/O243,"-")</f>
        <v>8768.9329690938412</v>
      </c>
      <c r="P249" s="92">
        <f t="shared" ref="P249:R249" si="209">IFERROR(P242/P243,"-")</f>
        <v>4321.6810506192996</v>
      </c>
      <c r="Q249" s="93">
        <f t="shared" si="209"/>
        <v>7468.3373042675503</v>
      </c>
      <c r="R249" s="93">
        <f t="shared" si="209"/>
        <v>3769.0159226477635</v>
      </c>
      <c r="S249" s="93">
        <f>IFERROR(S242/S243,"-")</f>
        <v>7541.451269457516</v>
      </c>
      <c r="T249" s="92">
        <f t="shared" ref="T249:V249" si="210">IFERROR(T242/T243,"-")</f>
        <v>5890.7993220028211</v>
      </c>
      <c r="U249" s="92">
        <f t="shared" si="210"/>
        <v>4792.0860695847687</v>
      </c>
      <c r="V249" s="93">
        <f t="shared" si="210"/>
        <v>5764.646772025596</v>
      </c>
      <c r="W249" s="93">
        <f>IFERROR(W242/W243,"-")</f>
        <v>6487.3123579778021</v>
      </c>
      <c r="X249" s="92">
        <f t="shared" ref="X249" si="211">IFERROR(X242/X243,"-")</f>
        <v>4377.7798064678354</v>
      </c>
    </row>
    <row r="250" spans="2:24" ht="11.8" customHeight="1" x14ac:dyDescent="0.3">
      <c r="B250" s="90"/>
      <c r="C250" s="90" t="s">
        <v>169</v>
      </c>
      <c r="D250" s="90"/>
      <c r="E250" s="103"/>
      <c r="F250" s="105" t="s">
        <v>142</v>
      </c>
      <c r="G250" s="92">
        <f t="shared" ref="G250:X250" si="212">IFERROR(G231/G239,"-")</f>
        <v>29467.296381048389</v>
      </c>
      <c r="H250" s="92">
        <f t="shared" si="212"/>
        <v>38776.992140784831</v>
      </c>
      <c r="I250" s="93">
        <f t="shared" si="212"/>
        <v>78124.957987020374</v>
      </c>
      <c r="J250" s="93">
        <f t="shared" si="212"/>
        <v>23611.784629017668</v>
      </c>
      <c r="K250" s="92">
        <f t="shared" si="212"/>
        <v>26461.591463754386</v>
      </c>
      <c r="L250" s="92">
        <f t="shared" si="212"/>
        <v>67286.903013670788</v>
      </c>
      <c r="M250" s="93">
        <f t="shared" si="212"/>
        <v>56757.270731608893</v>
      </c>
      <c r="N250" s="93">
        <f t="shared" si="212"/>
        <v>54242.660614944252</v>
      </c>
      <c r="O250" s="92">
        <f t="shared" si="212"/>
        <v>28429.925757575758</v>
      </c>
      <c r="P250" s="92">
        <f t="shared" si="212"/>
        <v>43185.861534430813</v>
      </c>
      <c r="Q250" s="93">
        <f t="shared" si="212"/>
        <v>40641.199860581088</v>
      </c>
      <c r="R250" s="93">
        <f t="shared" si="212"/>
        <v>43375.870156896381</v>
      </c>
      <c r="S250" s="93">
        <f t="shared" si="212"/>
        <v>25887.437196072075</v>
      </c>
      <c r="T250" s="92">
        <f t="shared" si="212"/>
        <v>45336.105593116168</v>
      </c>
      <c r="U250" s="92">
        <f t="shared" si="212"/>
        <v>40187.157846722759</v>
      </c>
      <c r="V250" s="93">
        <f t="shared" si="212"/>
        <v>34697.963386591604</v>
      </c>
      <c r="W250" s="93">
        <f t="shared" si="212"/>
        <v>28666.433190804641</v>
      </c>
      <c r="X250" s="92">
        <f t="shared" si="212"/>
        <v>35933.803378197852</v>
      </c>
    </row>
    <row r="251" spans="2:24" ht="11.8" customHeight="1" x14ac:dyDescent="0.3">
      <c r="B251" s="90"/>
      <c r="C251" s="90" t="s">
        <v>177</v>
      </c>
      <c r="D251" s="90"/>
      <c r="E251" s="103"/>
      <c r="F251" s="105" t="s">
        <v>14</v>
      </c>
      <c r="G251" s="106">
        <f t="shared" ref="G251:X251" si="213">IFERROR(G239*4/G237,"-")</f>
        <v>6.9901945257686796E-2</v>
      </c>
      <c r="H251" s="106">
        <f t="shared" si="213"/>
        <v>5.0626635373686661E-2</v>
      </c>
      <c r="I251" s="107">
        <f t="shared" si="213"/>
        <v>2.9953669520615102E-2</v>
      </c>
      <c r="J251" s="107">
        <f t="shared" si="213"/>
        <v>6.7960831590802198E-2</v>
      </c>
      <c r="K251" s="106">
        <f t="shared" si="213"/>
        <v>4.814487188171282E-2</v>
      </c>
      <c r="L251" s="106">
        <f t="shared" si="213"/>
        <v>6.5175807741800859E-2</v>
      </c>
      <c r="M251" s="107">
        <f t="shared" si="213"/>
        <v>6.2293713817435002E-2</v>
      </c>
      <c r="N251" s="107">
        <f t="shared" si="213"/>
        <v>5.0893830161328951E-2</v>
      </c>
      <c r="O251" s="106">
        <f t="shared" si="213"/>
        <v>5.7691819152536676E-2</v>
      </c>
      <c r="P251" s="106">
        <f t="shared" si="213"/>
        <v>5.2521894036832238E-2</v>
      </c>
      <c r="Q251" s="107">
        <f t="shared" si="213"/>
        <v>6.4633034398882391E-2</v>
      </c>
      <c r="R251" s="107">
        <f t="shared" si="213"/>
        <v>4.7897803360028975E-2</v>
      </c>
      <c r="S251" s="107">
        <f t="shared" si="213"/>
        <v>5.5039587601688665E-2</v>
      </c>
      <c r="T251" s="106">
        <f t="shared" si="213"/>
        <v>5.0955628003131304E-2</v>
      </c>
      <c r="U251" s="106">
        <f t="shared" si="213"/>
        <v>6.895043101390623E-2</v>
      </c>
      <c r="V251" s="107">
        <f t="shared" si="213"/>
        <v>5.6534013663096398E-2</v>
      </c>
      <c r="W251" s="107">
        <f t="shared" si="213"/>
        <v>6.1441638191892578E-2</v>
      </c>
      <c r="X251" s="106">
        <f t="shared" si="213"/>
        <v>6.5885610888553298E-2</v>
      </c>
    </row>
    <row r="252" spans="2:24" ht="11.8" customHeight="1" x14ac:dyDescent="0.3">
      <c r="B252" s="90"/>
      <c r="C252" s="90" t="s">
        <v>178</v>
      </c>
      <c r="D252" s="90"/>
      <c r="E252" s="103"/>
      <c r="F252" s="105" t="s">
        <v>14</v>
      </c>
      <c r="G252" s="106">
        <f t="shared" ref="G252:X252" si="214">IFERROR(G231/G227,"-")</f>
        <v>0.45382429149146242</v>
      </c>
      <c r="H252" s="106">
        <f t="shared" si="214"/>
        <v>0.42695298024286882</v>
      </c>
      <c r="I252" s="107">
        <f t="shared" si="214"/>
        <v>0.4985228716255361</v>
      </c>
      <c r="J252" s="107">
        <f t="shared" si="214"/>
        <v>0.37423716615715208</v>
      </c>
      <c r="K252" s="106">
        <f t="shared" si="214"/>
        <v>0.28305119144387592</v>
      </c>
      <c r="L252" s="106">
        <f t="shared" si="214"/>
        <v>0.96302378555802859</v>
      </c>
      <c r="M252" s="107">
        <f t="shared" si="214"/>
        <v>0.72601566001374818</v>
      </c>
      <c r="N252" s="107">
        <f t="shared" si="214"/>
        <v>0.61935989896445942</v>
      </c>
      <c r="O252" s="106">
        <f t="shared" si="214"/>
        <v>0.39234032269807911</v>
      </c>
      <c r="P252" s="106">
        <f t="shared" si="214"/>
        <v>0.48202993836884872</v>
      </c>
      <c r="Q252" s="107">
        <f t="shared" si="214"/>
        <v>0.53876281404201709</v>
      </c>
      <c r="R252" s="107">
        <f t="shared" si="214"/>
        <v>0.40049082047772389</v>
      </c>
      <c r="S252" s="107">
        <f t="shared" si="214"/>
        <v>0.29368601421216112</v>
      </c>
      <c r="T252" s="106">
        <f t="shared" si="214"/>
        <v>0.45836112953367986</v>
      </c>
      <c r="U252" s="106">
        <f t="shared" si="214"/>
        <v>0.5279033050628531</v>
      </c>
      <c r="V252" s="107">
        <f t="shared" si="214"/>
        <v>0.37159779903396595</v>
      </c>
      <c r="W252" s="107">
        <f t="shared" si="214"/>
        <v>0.33833256229603165</v>
      </c>
      <c r="X252" s="106">
        <f t="shared" si="214"/>
        <v>0.43957882888776179</v>
      </c>
    </row>
    <row r="253" spans="2:24" ht="11.8" customHeight="1" x14ac:dyDescent="0.3">
      <c r="B253" s="90"/>
      <c r="C253" s="90" t="s">
        <v>179</v>
      </c>
      <c r="D253" s="90"/>
      <c r="E253" s="103"/>
      <c r="F253" s="105" t="s">
        <v>14</v>
      </c>
      <c r="G253" s="106">
        <f t="shared" ref="G253:X253" si="215">IFERROR((G231+G235)/G227,"-")</f>
        <v>0.75004567234886976</v>
      </c>
      <c r="H253" s="106">
        <f t="shared" si="215"/>
        <v>0.69639156898753796</v>
      </c>
      <c r="I253" s="107">
        <f t="shared" si="215"/>
        <v>0.78678954580926919</v>
      </c>
      <c r="J253" s="107">
        <f t="shared" si="215"/>
        <v>0.64269627232877335</v>
      </c>
      <c r="K253" s="106">
        <f t="shared" si="215"/>
        <v>0.5760351621102735</v>
      </c>
      <c r="L253" s="106">
        <f t="shared" si="215"/>
        <v>1.2639624953789232</v>
      </c>
      <c r="M253" s="107">
        <f t="shared" si="215"/>
        <v>1.0308221561643081</v>
      </c>
      <c r="N253" s="107">
        <f t="shared" si="215"/>
        <v>0.91488639863712928</v>
      </c>
      <c r="O253" s="106">
        <f t="shared" si="215"/>
        <v>0.7144007290970309</v>
      </c>
      <c r="P253" s="106">
        <f t="shared" si="215"/>
        <v>0.78384955062844519</v>
      </c>
      <c r="Q253" s="107">
        <f t="shared" si="215"/>
        <v>0.8457453943206189</v>
      </c>
      <c r="R253" s="107">
        <f t="shared" si="215"/>
        <v>0.72980127071622536</v>
      </c>
      <c r="S253" s="107">
        <f t="shared" si="215"/>
        <v>0.61763670062748821</v>
      </c>
      <c r="T253" s="106">
        <f t="shared" si="215"/>
        <v>0.79429841768956233</v>
      </c>
      <c r="U253" s="106">
        <f t="shared" si="215"/>
        <v>0.8468174764715477</v>
      </c>
      <c r="V253" s="107">
        <f t="shared" si="215"/>
        <v>0.7119537024258844</v>
      </c>
      <c r="W253" s="107">
        <f t="shared" si="215"/>
        <v>0.66157163837555</v>
      </c>
      <c r="X253" s="106">
        <f t="shared" si="215"/>
        <v>0.75692639357839508</v>
      </c>
    </row>
    <row r="254" spans="2:24" ht="11.8" customHeight="1" x14ac:dyDescent="0.3"/>
    <row r="255" spans="2:24" ht="11.8" customHeight="1" x14ac:dyDescent="0.3"/>
    <row r="256" spans="2:24" ht="29.95" customHeight="1" x14ac:dyDescent="0.3">
      <c r="B256" s="85"/>
      <c r="C256" s="85" t="s">
        <v>111</v>
      </c>
      <c r="D256" s="85"/>
      <c r="E256" s="86"/>
      <c r="F256" s="87" t="s">
        <v>122</v>
      </c>
      <c r="G256" s="88" t="str">
        <f t="shared" ref="G256:X256" si="216">G5</f>
        <v>2020
Q1</v>
      </c>
      <c r="H256" s="88" t="str">
        <f t="shared" si="216"/>
        <v>2020
Q2</v>
      </c>
      <c r="I256" s="89" t="str">
        <f t="shared" si="216"/>
        <v>2020
Q3</v>
      </c>
      <c r="J256" s="89" t="str">
        <f t="shared" si="216"/>
        <v>2020
Q4</v>
      </c>
      <c r="K256" s="88" t="str">
        <f t="shared" si="216"/>
        <v>2021
Q1</v>
      </c>
      <c r="L256" s="88" t="str">
        <f t="shared" si="216"/>
        <v>2021
Q2</v>
      </c>
      <c r="M256" s="89" t="str">
        <f t="shared" si="216"/>
        <v>2021
Q3</v>
      </c>
      <c r="N256" s="89" t="str">
        <f t="shared" si="216"/>
        <v>2021
Q4</v>
      </c>
      <c r="O256" s="88" t="str">
        <f t="shared" si="216"/>
        <v>2022
Q1</v>
      </c>
      <c r="P256" s="88" t="str">
        <f t="shared" si="216"/>
        <v>2022
Q2</v>
      </c>
      <c r="Q256" s="89" t="str">
        <f t="shared" si="216"/>
        <v>2022
Q3</v>
      </c>
      <c r="R256" s="89" t="str">
        <f t="shared" si="216"/>
        <v>2022
Q4</v>
      </c>
      <c r="S256" s="89" t="str">
        <f t="shared" si="216"/>
        <v>2023
Q1</v>
      </c>
      <c r="T256" s="88" t="str">
        <f t="shared" si="216"/>
        <v>2023
Q2</v>
      </c>
      <c r="U256" s="88" t="str">
        <f t="shared" si="216"/>
        <v>2023
Q3</v>
      </c>
      <c r="V256" s="89" t="str">
        <f t="shared" si="216"/>
        <v>2023
Q4</v>
      </c>
      <c r="W256" s="89" t="str">
        <f t="shared" si="216"/>
        <v>2024
Q1</v>
      </c>
      <c r="X256" s="88" t="str">
        <f t="shared" si="216"/>
        <v>2024
Q2</v>
      </c>
    </row>
    <row r="257" spans="2:24" ht="11.8" customHeight="1" collapsed="1" x14ac:dyDescent="0.3">
      <c r="B257" s="90"/>
      <c r="C257" s="90" t="s">
        <v>141</v>
      </c>
      <c r="D257" s="90"/>
      <c r="E257" s="90"/>
      <c r="F257" s="91" t="s">
        <v>142</v>
      </c>
      <c r="G257" s="92">
        <f>SUM(G258:G259)</f>
        <v>2850603803</v>
      </c>
      <c r="H257" s="92">
        <f t="shared" ref="H257:J257" si="217">SUM(H258:H259)</f>
        <v>2258585691</v>
      </c>
      <c r="I257" s="93">
        <f t="shared" si="217"/>
        <v>2216870576</v>
      </c>
      <c r="J257" s="93">
        <f t="shared" si="217"/>
        <v>2036848249</v>
      </c>
      <c r="K257" s="92">
        <f>SUM(K258:K259)</f>
        <v>2984025651</v>
      </c>
      <c r="L257" s="92">
        <f t="shared" ref="L257:N257" si="218">SUM(L258:L259)</f>
        <v>2326105857</v>
      </c>
      <c r="M257" s="93">
        <f t="shared" si="218"/>
        <v>2370841958</v>
      </c>
      <c r="N257" s="93">
        <f t="shared" si="218"/>
        <v>2289053978</v>
      </c>
      <c r="O257" s="92">
        <f>SUM(O258:O259)</f>
        <v>3364659190</v>
      </c>
      <c r="P257" s="92">
        <f t="shared" ref="P257:R257" si="219">SUM(P258:P259)</f>
        <v>2733575254</v>
      </c>
      <c r="Q257" s="93">
        <f t="shared" si="219"/>
        <v>2614695350</v>
      </c>
      <c r="R257" s="93">
        <f t="shared" si="219"/>
        <v>2443193641</v>
      </c>
      <c r="S257" s="93">
        <f>SUM(S258:S259)</f>
        <v>3639463937</v>
      </c>
      <c r="T257" s="92">
        <f t="shared" ref="T257:V257" si="220">SUM(T258:T259)</f>
        <v>2952920409</v>
      </c>
      <c r="U257" s="92">
        <f t="shared" si="220"/>
        <v>2857373856</v>
      </c>
      <c r="V257" s="93">
        <f t="shared" si="220"/>
        <v>2655229670</v>
      </c>
      <c r="W257" s="93">
        <f>SUM(W258:W259)</f>
        <v>3919481795</v>
      </c>
      <c r="X257" s="92">
        <f t="shared" ref="X257" si="221">SUM(X258:X259)</f>
        <v>3160630790</v>
      </c>
    </row>
    <row r="258" spans="2:24" ht="11.8" hidden="1" customHeight="1" outlineLevel="1" x14ac:dyDescent="0.3">
      <c r="B258" s="90"/>
      <c r="C258" s="94" t="s">
        <v>143</v>
      </c>
      <c r="D258" s="90" t="s">
        <v>145</v>
      </c>
      <c r="E258" s="90"/>
      <c r="F258" s="91" t="s">
        <v>142</v>
      </c>
      <c r="G258" s="92">
        <f>NŽP!G258</f>
        <v>2667025088</v>
      </c>
      <c r="H258" s="92">
        <f>NŽP!H258-NŽP!G258</f>
        <v>2124862424</v>
      </c>
      <c r="I258" s="93">
        <f>NŽP!I258-NŽP!H258</f>
        <v>2056250159</v>
      </c>
      <c r="J258" s="93">
        <f>NŽP!J258-NŽP!I258</f>
        <v>1895546929</v>
      </c>
      <c r="K258" s="92">
        <f>NŽP!K258</f>
        <v>2813851862</v>
      </c>
      <c r="L258" s="92">
        <f>NŽP!L258-NŽP!K258</f>
        <v>2231127117</v>
      </c>
      <c r="M258" s="93">
        <f>NŽP!M258-NŽP!L258</f>
        <v>2148262649</v>
      </c>
      <c r="N258" s="93">
        <f>NŽP!N258-NŽP!M258</f>
        <v>2115834356</v>
      </c>
      <c r="O258" s="92">
        <f>NŽP!O258</f>
        <v>3180295043</v>
      </c>
      <c r="P258" s="92">
        <f>NŽP!P258-NŽP!O258</f>
        <v>2549893728</v>
      </c>
      <c r="Q258" s="93">
        <f>NŽP!Q258-NŽP!P258</f>
        <v>2441179706</v>
      </c>
      <c r="R258" s="93">
        <f>NŽP!R258-NŽP!Q258</f>
        <v>2264948428</v>
      </c>
      <c r="S258" s="93">
        <f>NŽP!S258</f>
        <v>3437283796</v>
      </c>
      <c r="T258" s="92">
        <f>NŽP!T258-NŽP!S258</f>
        <v>2774987137</v>
      </c>
      <c r="U258" s="92">
        <f>NŽP!U258-NŽP!T258</f>
        <v>2686653809</v>
      </c>
      <c r="V258" s="93">
        <f>NŽP!V258-NŽP!U258</f>
        <v>2491894708</v>
      </c>
      <c r="W258" s="93">
        <f>NŽP!W258</f>
        <v>3681862504</v>
      </c>
      <c r="X258" s="92">
        <f>NŽP!X258-NŽP!W258</f>
        <v>2983931317</v>
      </c>
    </row>
    <row r="259" spans="2:24" ht="11.8" hidden="1" customHeight="1" outlineLevel="1" x14ac:dyDescent="0.3">
      <c r="B259" s="90"/>
      <c r="C259" s="94" t="s">
        <v>143</v>
      </c>
      <c r="D259" s="90" t="s">
        <v>172</v>
      </c>
      <c r="E259" s="90"/>
      <c r="F259" s="91" t="s">
        <v>142</v>
      </c>
      <c r="G259" s="92">
        <f>NŽP!G259</f>
        <v>183578715</v>
      </c>
      <c r="H259" s="92">
        <f>NŽP!H259-NŽP!G259</f>
        <v>133723267</v>
      </c>
      <c r="I259" s="93">
        <f>NŽP!I259-NŽP!H259</f>
        <v>160620417</v>
      </c>
      <c r="J259" s="93">
        <f>NŽP!J259-NŽP!I259</f>
        <v>141301320</v>
      </c>
      <c r="K259" s="92">
        <f>NŽP!K259</f>
        <v>170173789</v>
      </c>
      <c r="L259" s="92">
        <f>NŽP!L259-NŽP!K259</f>
        <v>94978740</v>
      </c>
      <c r="M259" s="93">
        <f>NŽP!M259-NŽP!L259</f>
        <v>222579309</v>
      </c>
      <c r="N259" s="93">
        <f>NŽP!N259-NŽP!M259</f>
        <v>173219622</v>
      </c>
      <c r="O259" s="92">
        <f>NŽP!O259</f>
        <v>184364147</v>
      </c>
      <c r="P259" s="92">
        <f>NŽP!P259-NŽP!O259</f>
        <v>183681526</v>
      </c>
      <c r="Q259" s="93">
        <f>NŽP!Q259-NŽP!P259</f>
        <v>173515644</v>
      </c>
      <c r="R259" s="93">
        <f>NŽP!R259-NŽP!Q259</f>
        <v>178245213</v>
      </c>
      <c r="S259" s="93">
        <f>NŽP!S259</f>
        <v>202180141</v>
      </c>
      <c r="T259" s="92">
        <f>NŽP!T259-NŽP!S259</f>
        <v>177933272</v>
      </c>
      <c r="U259" s="92">
        <f>NŽP!U259-NŽP!T259</f>
        <v>170720047</v>
      </c>
      <c r="V259" s="93">
        <f>NŽP!V259-NŽP!U259</f>
        <v>163334962</v>
      </c>
      <c r="W259" s="93">
        <f>NŽP!W259</f>
        <v>237619291</v>
      </c>
      <c r="X259" s="92">
        <f>NŽP!X259-NŽP!W259</f>
        <v>176699473</v>
      </c>
    </row>
    <row r="260" spans="2:24" ht="11.8" hidden="1" customHeight="1" outlineLevel="2" x14ac:dyDescent="0.3">
      <c r="B260" s="90"/>
      <c r="C260" s="94"/>
      <c r="D260" s="94" t="s">
        <v>143</v>
      </c>
      <c r="E260" s="90" t="s">
        <v>144</v>
      </c>
      <c r="F260" s="91" t="s">
        <v>142</v>
      </c>
      <c r="G260" s="92">
        <f>NŽP!G260</f>
        <v>1867209647</v>
      </c>
      <c r="H260" s="92">
        <f>NŽP!H260-NŽP!G260</f>
        <v>1861015064</v>
      </c>
      <c r="I260" s="93">
        <f>NŽP!I260-NŽP!H260</f>
        <v>1201176148</v>
      </c>
      <c r="J260" s="93">
        <f>NŽP!J260-NŽP!I260</f>
        <v>1432098244</v>
      </c>
      <c r="K260" s="92">
        <f>NŽP!K260</f>
        <v>1933234203</v>
      </c>
      <c r="L260" s="92">
        <f>NŽP!L260-NŽP!K260</f>
        <v>1664586666</v>
      </c>
      <c r="M260" s="93">
        <f>NŽP!M260-NŽP!L260</f>
        <v>1581659286</v>
      </c>
      <c r="N260" s="93">
        <f>NŽP!N260-NŽP!M260</f>
        <v>1593945525</v>
      </c>
      <c r="O260" s="92">
        <f>NŽP!O260</f>
        <v>2143891351</v>
      </c>
      <c r="P260" s="92">
        <f>NŽP!P260-NŽP!O260</f>
        <v>1882266038</v>
      </c>
      <c r="Q260" s="93">
        <f>NŽP!Q260-NŽP!P260</f>
        <v>1725002458</v>
      </c>
      <c r="R260" s="93">
        <f>NŽP!R260-NŽP!Q260</f>
        <v>1721218432</v>
      </c>
      <c r="S260" s="93">
        <f>NŽP!S260</f>
        <v>2453238234</v>
      </c>
      <c r="T260" s="92">
        <f>NŽP!T260-NŽP!S260</f>
        <v>2031064562</v>
      </c>
      <c r="U260" s="92">
        <f>NŽP!U260-NŽP!T260</f>
        <v>1883994035</v>
      </c>
      <c r="V260" s="93">
        <f>NŽP!V260-NŽP!U260</f>
        <v>1807120335</v>
      </c>
      <c r="W260" s="93">
        <f>NŽP!W260</f>
        <v>2638780507</v>
      </c>
      <c r="X260" s="92">
        <f>NŽP!X260-NŽP!W260</f>
        <v>2151707372</v>
      </c>
    </row>
    <row r="261" spans="2:24" ht="11.8" customHeight="1" collapsed="1" x14ac:dyDescent="0.3">
      <c r="B261" s="103"/>
      <c r="C261" s="103" t="s">
        <v>147</v>
      </c>
      <c r="D261" s="103"/>
      <c r="E261" s="103"/>
      <c r="F261" s="91" t="s">
        <v>142</v>
      </c>
      <c r="G261" s="92">
        <f>SUM(G262:G263)</f>
        <v>2266592274</v>
      </c>
      <c r="H261" s="92">
        <f t="shared" ref="H261:J261" si="222">SUM(H262:H263)</f>
        <v>2296446219</v>
      </c>
      <c r="I261" s="93">
        <f t="shared" si="222"/>
        <v>2352234063</v>
      </c>
      <c r="J261" s="93">
        <f t="shared" si="222"/>
        <v>2341282221</v>
      </c>
      <c r="K261" s="92">
        <f>SUM(K262:K263)</f>
        <v>2319777443</v>
      </c>
      <c r="L261" s="92">
        <f t="shared" ref="L261:N261" si="223">SUM(L262:L263)</f>
        <v>2397259564</v>
      </c>
      <c r="M261" s="93">
        <f t="shared" si="223"/>
        <v>2563093160</v>
      </c>
      <c r="N261" s="93">
        <f t="shared" si="223"/>
        <v>2534862703</v>
      </c>
      <c r="O261" s="92">
        <f>SUM(O262:O263)</f>
        <v>2604233600</v>
      </c>
      <c r="P261" s="92">
        <f t="shared" ref="P261:R261" si="224">SUM(P262:P263)</f>
        <v>2693827794</v>
      </c>
      <c r="Q261" s="93">
        <f t="shared" si="224"/>
        <v>2791125431</v>
      </c>
      <c r="R261" s="93">
        <f t="shared" si="224"/>
        <v>2775639081</v>
      </c>
      <c r="S261" s="93">
        <f>SUM(S262:S263)</f>
        <v>2779018838</v>
      </c>
      <c r="T261" s="92">
        <f t="shared" ref="T261:V261" si="225">SUM(T262:T263)</f>
        <v>2938051725</v>
      </c>
      <c r="U261" s="92">
        <f t="shared" si="225"/>
        <v>3062092214</v>
      </c>
      <c r="V261" s="93">
        <f t="shared" si="225"/>
        <v>3066835255</v>
      </c>
      <c r="W261" s="93">
        <f>SUM(W262:W263)</f>
        <v>3037192990</v>
      </c>
      <c r="X261" s="92">
        <f t="shared" ref="X261" si="226">SUM(X262:X263)</f>
        <v>3142408592</v>
      </c>
    </row>
    <row r="262" spans="2:24" ht="11.8" hidden="1" customHeight="1" outlineLevel="1" x14ac:dyDescent="0.3">
      <c r="B262" s="90"/>
      <c r="C262" s="94" t="s">
        <v>143</v>
      </c>
      <c r="D262" s="90" t="s">
        <v>145</v>
      </c>
      <c r="E262" s="90"/>
      <c r="F262" s="91" t="s">
        <v>142</v>
      </c>
      <c r="G262" s="92">
        <f>NŽP!G262</f>
        <v>2113293785</v>
      </c>
      <c r="H262" s="92">
        <f>NŽP!H262-NŽP!G262</f>
        <v>2140337731</v>
      </c>
      <c r="I262" s="93">
        <f>NŽP!I262-NŽP!H262</f>
        <v>2201188956</v>
      </c>
      <c r="J262" s="93">
        <f>NŽP!J262-NŽP!I262</f>
        <v>2182902274</v>
      </c>
      <c r="K262" s="92">
        <f>NŽP!K262</f>
        <v>2167168836</v>
      </c>
      <c r="L262" s="92">
        <f>NŽP!L262-NŽP!K262</f>
        <v>2280320389</v>
      </c>
      <c r="M262" s="93">
        <f>NŽP!M262-NŽP!L262</f>
        <v>2353831318</v>
      </c>
      <c r="N262" s="93">
        <f>NŽP!N262-NŽP!M262</f>
        <v>2360264855</v>
      </c>
      <c r="O262" s="92">
        <f>NŽP!O262</f>
        <v>2434719034</v>
      </c>
      <c r="P262" s="92">
        <f>NŽP!P262-NŽP!O262</f>
        <v>2512292592</v>
      </c>
      <c r="Q262" s="93">
        <f>NŽP!Q262-NŽP!P262</f>
        <v>2629723839</v>
      </c>
      <c r="R262" s="93">
        <f>NŽP!R262-NŽP!Q262</f>
        <v>2575421174</v>
      </c>
      <c r="S262" s="93">
        <f>NŽP!S262</f>
        <v>2627367096</v>
      </c>
      <c r="T262" s="92">
        <f>NŽP!T262-NŽP!S262</f>
        <v>2774790036</v>
      </c>
      <c r="U262" s="92">
        <f>NŽP!U262-NŽP!T262</f>
        <v>2878375601</v>
      </c>
      <c r="V262" s="93">
        <f>NŽP!V262-NŽP!U262</f>
        <v>2869160036</v>
      </c>
      <c r="W262" s="93">
        <f>NŽP!W262</f>
        <v>2852647279</v>
      </c>
      <c r="X262" s="92">
        <f>NŽP!X262-NŽP!W262</f>
        <v>2956987510</v>
      </c>
    </row>
    <row r="263" spans="2:24" ht="11.8" hidden="1" customHeight="1" outlineLevel="1" x14ac:dyDescent="0.3">
      <c r="B263" s="90"/>
      <c r="C263" s="94" t="s">
        <v>143</v>
      </c>
      <c r="D263" s="90" t="s">
        <v>172</v>
      </c>
      <c r="E263" s="90"/>
      <c r="F263" s="91" t="s">
        <v>142</v>
      </c>
      <c r="G263" s="92">
        <f>NŽP!G263</f>
        <v>153298489</v>
      </c>
      <c r="H263" s="92">
        <f>NŽP!H263-NŽP!G263</f>
        <v>156108488</v>
      </c>
      <c r="I263" s="93">
        <f>NŽP!I263-NŽP!H263</f>
        <v>151045107</v>
      </c>
      <c r="J263" s="93">
        <f>NŽP!J263-NŽP!I263</f>
        <v>158379947</v>
      </c>
      <c r="K263" s="92">
        <f>NŽP!K263</f>
        <v>152608607</v>
      </c>
      <c r="L263" s="92">
        <f>NŽP!L263-NŽP!K263</f>
        <v>116939175</v>
      </c>
      <c r="M263" s="93">
        <f>NŽP!M263-NŽP!L263</f>
        <v>209261842</v>
      </c>
      <c r="N263" s="93">
        <f>NŽP!N263-NŽP!M263</f>
        <v>174597848</v>
      </c>
      <c r="O263" s="92">
        <f>NŽP!O263</f>
        <v>169514566</v>
      </c>
      <c r="P263" s="92">
        <f>NŽP!P263-NŽP!O263</f>
        <v>181535202</v>
      </c>
      <c r="Q263" s="93">
        <f>NŽP!Q263-NŽP!P263</f>
        <v>161401592</v>
      </c>
      <c r="R263" s="93">
        <f>NŽP!R263-NŽP!Q263</f>
        <v>200217907</v>
      </c>
      <c r="S263" s="93">
        <f>NŽP!S263</f>
        <v>151651742</v>
      </c>
      <c r="T263" s="92">
        <f>NŽP!T263-NŽP!S263</f>
        <v>163261689</v>
      </c>
      <c r="U263" s="92">
        <f>NŽP!U263-NŽP!T263</f>
        <v>183716613</v>
      </c>
      <c r="V263" s="93">
        <f>NŽP!V263-NŽP!U263</f>
        <v>197675219</v>
      </c>
      <c r="W263" s="93">
        <f>NŽP!W263</f>
        <v>184545711</v>
      </c>
      <c r="X263" s="92">
        <f>NŽP!X263-NŽP!W263</f>
        <v>185421082</v>
      </c>
    </row>
    <row r="264" spans="2:24" ht="11.8" hidden="1" customHeight="1" outlineLevel="2" x14ac:dyDescent="0.3">
      <c r="B264" s="90"/>
      <c r="C264" s="94"/>
      <c r="D264" s="94" t="s">
        <v>143</v>
      </c>
      <c r="E264" s="90" t="s">
        <v>144</v>
      </c>
      <c r="F264" s="91" t="s">
        <v>142</v>
      </c>
      <c r="G264" s="92">
        <f>NŽP!G264</f>
        <v>1527745391</v>
      </c>
      <c r="H264" s="92">
        <f>NŽP!H264-NŽP!G264</f>
        <v>1567073626</v>
      </c>
      <c r="I264" s="93">
        <f>NŽP!I264-NŽP!H264</f>
        <v>1573393195</v>
      </c>
      <c r="J264" s="93">
        <f>NŽP!J264-NŽP!I264</f>
        <v>1563784024</v>
      </c>
      <c r="K264" s="92">
        <f>NŽP!K264</f>
        <v>1596931988</v>
      </c>
      <c r="L264" s="92">
        <f>NŽP!L264-NŽP!K264</f>
        <v>1642759162</v>
      </c>
      <c r="M264" s="93">
        <f>NŽP!M264-NŽP!L264</f>
        <v>1700308591</v>
      </c>
      <c r="N264" s="93">
        <f>NŽP!N264-NŽP!M264</f>
        <v>1708453472</v>
      </c>
      <c r="O264" s="92">
        <f>NŽP!O264</f>
        <v>1766431045</v>
      </c>
      <c r="P264" s="92">
        <f>NŽP!P264-NŽP!O264</f>
        <v>1816250697</v>
      </c>
      <c r="Q264" s="93">
        <f>NŽP!Q264-NŽP!P264</f>
        <v>1878039897</v>
      </c>
      <c r="R264" s="93">
        <f>NŽP!R264-NŽP!Q264</f>
        <v>1838742339</v>
      </c>
      <c r="S264" s="93">
        <f>NŽP!S264</f>
        <v>1892249264</v>
      </c>
      <c r="T264" s="92">
        <f>NŽP!T264-NŽP!S264</f>
        <v>1956408928</v>
      </c>
      <c r="U264" s="92">
        <f>NŽP!U264-NŽP!T264</f>
        <v>2055231382</v>
      </c>
      <c r="V264" s="93">
        <f>NŽP!V264-NŽP!U264</f>
        <v>2050910939</v>
      </c>
      <c r="W264" s="93">
        <f>NŽP!W264</f>
        <v>2044891615</v>
      </c>
      <c r="X264" s="92">
        <f>NŽP!X264-NŽP!W264</f>
        <v>2089953291</v>
      </c>
    </row>
    <row r="265" spans="2:24" ht="11.8" customHeight="1" collapsed="1" x14ac:dyDescent="0.3">
      <c r="B265" s="103"/>
      <c r="C265" s="103" t="s">
        <v>148</v>
      </c>
      <c r="D265" s="103"/>
      <c r="E265" s="103"/>
      <c r="F265" s="91" t="s">
        <v>142</v>
      </c>
      <c r="G265" s="92">
        <f>SUM(G266:G267)</f>
        <v>1073963801</v>
      </c>
      <c r="H265" s="92">
        <f t="shared" ref="H265:J265" si="227">SUM(H266:H267)</f>
        <v>814050576</v>
      </c>
      <c r="I265" s="93">
        <f t="shared" si="227"/>
        <v>887005531</v>
      </c>
      <c r="J265" s="93">
        <f t="shared" si="227"/>
        <v>889968104</v>
      </c>
      <c r="K265" s="92">
        <f>SUM(K266:K267)</f>
        <v>1075593740</v>
      </c>
      <c r="L265" s="92">
        <f t="shared" ref="L265:N265" si="228">SUM(L266:L267)</f>
        <v>876417572</v>
      </c>
      <c r="M265" s="93">
        <f t="shared" si="228"/>
        <v>1148721503</v>
      </c>
      <c r="N265" s="93">
        <f t="shared" si="228"/>
        <v>938282628</v>
      </c>
      <c r="O265" s="92">
        <f>SUM(O266:O267)</f>
        <v>1438293903</v>
      </c>
      <c r="P265" s="92">
        <f t="shared" ref="P265:R265" si="229">SUM(P266:P267)</f>
        <v>1023944837</v>
      </c>
      <c r="Q265" s="93">
        <f t="shared" si="229"/>
        <v>749624098</v>
      </c>
      <c r="R265" s="93">
        <f t="shared" si="229"/>
        <v>1348470579</v>
      </c>
      <c r="S265" s="93">
        <f>SUM(S266:S267)</f>
        <v>1157083773</v>
      </c>
      <c r="T265" s="92">
        <f t="shared" ref="T265:V265" si="230">SUM(T266:T267)</f>
        <v>893258306</v>
      </c>
      <c r="U265" s="92">
        <f t="shared" si="230"/>
        <v>1441206729</v>
      </c>
      <c r="V265" s="93">
        <f t="shared" si="230"/>
        <v>1196109105</v>
      </c>
      <c r="W265" s="93">
        <f>SUM(W266:W267)</f>
        <v>1112183920</v>
      </c>
      <c r="X265" s="92">
        <f t="shared" ref="X265" si="231">SUM(X266:X267)</f>
        <v>921601391</v>
      </c>
    </row>
    <row r="266" spans="2:24" ht="11.8" hidden="1" customHeight="1" outlineLevel="1" x14ac:dyDescent="0.3">
      <c r="B266" s="90"/>
      <c r="C266" s="94" t="s">
        <v>143</v>
      </c>
      <c r="D266" s="90" t="s">
        <v>145</v>
      </c>
      <c r="E266" s="90"/>
      <c r="F266" s="91" t="s">
        <v>142</v>
      </c>
      <c r="G266" s="92">
        <f>NŽP!G266</f>
        <v>991950708</v>
      </c>
      <c r="H266" s="92">
        <f>NŽP!H266-NŽP!G266</f>
        <v>695191866</v>
      </c>
      <c r="I266" s="93">
        <f>NŽP!I266-NŽP!H266</f>
        <v>845252632</v>
      </c>
      <c r="J266" s="93">
        <f>NŽP!J266-NŽP!I266</f>
        <v>734368433</v>
      </c>
      <c r="K266" s="92">
        <f>NŽP!K266</f>
        <v>962958942</v>
      </c>
      <c r="L266" s="92">
        <f>NŽP!L266-NŽP!K266</f>
        <v>825291605</v>
      </c>
      <c r="M266" s="93">
        <f>NŽP!M266-NŽP!L266</f>
        <v>1101859866</v>
      </c>
      <c r="N266" s="93">
        <f>NŽP!N266-NŽP!M266</f>
        <v>851452739</v>
      </c>
      <c r="O266" s="92">
        <f>NŽP!O266</f>
        <v>1231938386</v>
      </c>
      <c r="P266" s="92">
        <f>NŽP!P266-NŽP!O266</f>
        <v>981321322</v>
      </c>
      <c r="Q266" s="93">
        <f>NŽP!Q266-NŽP!P266</f>
        <v>694147424</v>
      </c>
      <c r="R266" s="93">
        <f>NŽP!R266-NŽP!Q266</f>
        <v>1266307350</v>
      </c>
      <c r="S266" s="93">
        <f>NŽP!S266</f>
        <v>1169798857</v>
      </c>
      <c r="T266" s="92">
        <f>NŽP!T266-NŽP!S266</f>
        <v>841942597</v>
      </c>
      <c r="U266" s="92">
        <f>NŽP!U266-NŽP!T266</f>
        <v>1238156179</v>
      </c>
      <c r="V266" s="93">
        <f>NŽP!V266-NŽP!U266</f>
        <v>1165183215</v>
      </c>
      <c r="W266" s="93">
        <f>NŽP!W266</f>
        <v>986916544</v>
      </c>
      <c r="X266" s="92">
        <f>NŽP!X266-NŽP!W266</f>
        <v>960814586</v>
      </c>
    </row>
    <row r="267" spans="2:24" ht="11.8" hidden="1" customHeight="1" outlineLevel="1" x14ac:dyDescent="0.3">
      <c r="B267" s="90"/>
      <c r="C267" s="94" t="s">
        <v>143</v>
      </c>
      <c r="D267" s="90" t="s">
        <v>172</v>
      </c>
      <c r="E267" s="90"/>
      <c r="F267" s="91" t="s">
        <v>142</v>
      </c>
      <c r="G267" s="92">
        <f>NŽP!G267</f>
        <v>82013093</v>
      </c>
      <c r="H267" s="92">
        <f>NŽP!H267-NŽP!G267</f>
        <v>118858710</v>
      </c>
      <c r="I267" s="93">
        <f>NŽP!I267-NŽP!H267</f>
        <v>41752899</v>
      </c>
      <c r="J267" s="93">
        <f>NŽP!J267-NŽP!I267</f>
        <v>155599671</v>
      </c>
      <c r="K267" s="92">
        <f>NŽP!K267</f>
        <v>112634798</v>
      </c>
      <c r="L267" s="92">
        <f>NŽP!L267-NŽP!K267</f>
        <v>51125967</v>
      </c>
      <c r="M267" s="93">
        <f>NŽP!M267-NŽP!L267</f>
        <v>46861637</v>
      </c>
      <c r="N267" s="93">
        <f>NŽP!N267-NŽP!M267</f>
        <v>86829889</v>
      </c>
      <c r="O267" s="92">
        <f>NŽP!O267</f>
        <v>206355517</v>
      </c>
      <c r="P267" s="92">
        <f>NŽP!P267-NŽP!O267</f>
        <v>42623515</v>
      </c>
      <c r="Q267" s="93">
        <f>NŽP!Q267-NŽP!P267</f>
        <v>55476674</v>
      </c>
      <c r="R267" s="93">
        <f>NŽP!R267-NŽP!Q267</f>
        <v>82163229</v>
      </c>
      <c r="S267" s="93">
        <f>NŽP!S267</f>
        <v>-12715084</v>
      </c>
      <c r="T267" s="92">
        <f>NŽP!T267-NŽP!S267</f>
        <v>51315709</v>
      </c>
      <c r="U267" s="92">
        <f>NŽP!U267-NŽP!T267</f>
        <v>203050550</v>
      </c>
      <c r="V267" s="93">
        <f>NŽP!V267-NŽP!U267</f>
        <v>30925890</v>
      </c>
      <c r="W267" s="93">
        <f>NŽP!W267</f>
        <v>125267376</v>
      </c>
      <c r="X267" s="92">
        <f>NŽP!X267-NŽP!W267</f>
        <v>-39213195</v>
      </c>
    </row>
    <row r="268" spans="2:24" ht="11.8" hidden="1" customHeight="1" outlineLevel="2" x14ac:dyDescent="0.3">
      <c r="B268" s="90"/>
      <c r="C268" s="94"/>
      <c r="D268" s="94" t="s">
        <v>143</v>
      </c>
      <c r="E268" s="90" t="s">
        <v>144</v>
      </c>
      <c r="F268" s="91" t="s">
        <v>142</v>
      </c>
      <c r="G268" s="92">
        <f>NŽP!G268</f>
        <v>733308294</v>
      </c>
      <c r="H268" s="92">
        <f>NŽP!H268-NŽP!G268</f>
        <v>408883346</v>
      </c>
      <c r="I268" s="93">
        <f>NŽP!I268-NŽP!H268</f>
        <v>681056186</v>
      </c>
      <c r="J268" s="93">
        <f>NŽP!J268-NŽP!I268</f>
        <v>662378505</v>
      </c>
      <c r="K268" s="92">
        <f>NŽP!K268</f>
        <v>770296490</v>
      </c>
      <c r="L268" s="92">
        <f>NŽP!L268-NŽP!K268</f>
        <v>611048414</v>
      </c>
      <c r="M268" s="93">
        <f>NŽP!M268-NŽP!L268</f>
        <v>794400762</v>
      </c>
      <c r="N268" s="93">
        <f>NŽP!N268-NŽP!M268</f>
        <v>611157814</v>
      </c>
      <c r="O268" s="92">
        <f>NŽP!O268</f>
        <v>942814146</v>
      </c>
      <c r="P268" s="92">
        <f>NŽP!P268-NŽP!O268</f>
        <v>683434207</v>
      </c>
      <c r="Q268" s="93">
        <f>NŽP!Q268-NŽP!P268</f>
        <v>558439893</v>
      </c>
      <c r="R268" s="93">
        <f>NŽP!R268-NŽP!Q268</f>
        <v>881082708</v>
      </c>
      <c r="S268" s="93">
        <f>NŽP!S268</f>
        <v>705696970</v>
      </c>
      <c r="T268" s="92">
        <f>NŽP!T268-NŽP!S268</f>
        <v>780574516</v>
      </c>
      <c r="U268" s="92">
        <f>NŽP!U268-NŽP!T268</f>
        <v>987887299</v>
      </c>
      <c r="V268" s="93">
        <f>NŽP!V268-NŽP!U268</f>
        <v>859970921</v>
      </c>
      <c r="W268" s="93">
        <f>NŽP!W268</f>
        <v>778968304</v>
      </c>
      <c r="X268" s="92">
        <f>NŽP!X268-NŽP!W268</f>
        <v>957631038</v>
      </c>
    </row>
    <row r="269" spans="2:24" ht="11.8" customHeight="1" x14ac:dyDescent="0.3">
      <c r="B269" s="90"/>
      <c r="C269" s="90" t="s">
        <v>149</v>
      </c>
      <c r="D269" s="90"/>
      <c r="E269" s="90"/>
      <c r="F269" s="91" t="s">
        <v>142</v>
      </c>
      <c r="G269" s="92">
        <f>NŽP!G269</f>
        <v>606452644</v>
      </c>
      <c r="H269" s="92">
        <f>NŽP!H269-NŽP!G269</f>
        <v>614294561</v>
      </c>
      <c r="I269" s="93">
        <f>NŽP!I269-NŽP!H269</f>
        <v>567116636</v>
      </c>
      <c r="J269" s="93">
        <f>NŽP!J269-NŽP!I269</f>
        <v>581026389</v>
      </c>
      <c r="K269" s="92">
        <f>NŽP!K269</f>
        <v>648173232</v>
      </c>
      <c r="L269" s="92">
        <f>NŽP!L269-NŽP!K269</f>
        <v>628855501</v>
      </c>
      <c r="M269" s="93">
        <f>NŽP!M269-NŽP!L269</f>
        <v>655227537</v>
      </c>
      <c r="N269" s="93">
        <f>NŽP!N269-NŽP!M269</f>
        <v>698889482</v>
      </c>
      <c r="O269" s="92">
        <f>NŽP!O269</f>
        <v>636029424</v>
      </c>
      <c r="P269" s="92">
        <f>NŽP!P269-NŽP!O269</f>
        <v>694832862</v>
      </c>
      <c r="Q269" s="93">
        <f>NŽP!Q269-NŽP!P269</f>
        <v>803509499</v>
      </c>
      <c r="R269" s="93">
        <f>NŽP!R269-NŽP!Q269</f>
        <v>857851229</v>
      </c>
      <c r="S269" s="93">
        <f>NŽP!S269</f>
        <v>781592955</v>
      </c>
      <c r="T269" s="92">
        <f>NŽP!T269-NŽP!S269</f>
        <v>760530209</v>
      </c>
      <c r="U269" s="92">
        <f>NŽP!U269-NŽP!T269</f>
        <v>785774757</v>
      </c>
      <c r="V269" s="93">
        <f>NŽP!V269-NŽP!U269</f>
        <v>945581956</v>
      </c>
      <c r="W269" s="93">
        <f>NŽP!W269</f>
        <v>814851580</v>
      </c>
      <c r="X269" s="92">
        <f>NŽP!X269-NŽP!W269</f>
        <v>804514356</v>
      </c>
    </row>
    <row r="270" spans="2:24" ht="11.8" customHeight="1" x14ac:dyDescent="0.3">
      <c r="B270" s="95"/>
      <c r="C270" s="95" t="s">
        <v>154</v>
      </c>
      <c r="D270" s="95"/>
      <c r="E270" s="95"/>
      <c r="F270" s="96" t="s">
        <v>142</v>
      </c>
      <c r="G270" s="97">
        <f>NŽP!G270</f>
        <v>200250536</v>
      </c>
      <c r="H270" s="97">
        <f>NŽP!H270-NŽP!G270</f>
        <v>174972957</v>
      </c>
      <c r="I270" s="98">
        <f>NŽP!I270-NŽP!H270</f>
        <v>185574176</v>
      </c>
      <c r="J270" s="98">
        <f>NŽP!J270-NŽP!I270</f>
        <v>196024444</v>
      </c>
      <c r="K270" s="97">
        <f>NŽP!K270</f>
        <v>213952290</v>
      </c>
      <c r="L270" s="97">
        <f>NŽP!L270-NŽP!K270</f>
        <v>221014115</v>
      </c>
      <c r="M270" s="98">
        <f>NŽP!M270-NŽP!L270</f>
        <v>224749654</v>
      </c>
      <c r="N270" s="98">
        <f>NŽP!N270-NŽP!M270</f>
        <v>195641389</v>
      </c>
      <c r="O270" s="97">
        <f>NŽP!O270</f>
        <v>244031869</v>
      </c>
      <c r="P270" s="97">
        <f>NŽP!P270-NŽP!O270</f>
        <v>254847978</v>
      </c>
      <c r="Q270" s="98">
        <f>NŽP!Q270-NŽP!P270</f>
        <v>276325244</v>
      </c>
      <c r="R270" s="98">
        <f>NŽP!R270-NŽP!Q270</f>
        <v>243472495</v>
      </c>
      <c r="S270" s="98">
        <f>NŽP!S270</f>
        <v>274997495</v>
      </c>
      <c r="T270" s="97">
        <f>NŽP!T270-NŽP!S270</f>
        <v>264691136</v>
      </c>
      <c r="U270" s="97">
        <f>NŽP!U270-NŽP!T270</f>
        <v>264807411</v>
      </c>
      <c r="V270" s="98">
        <f>NŽP!V270-NŽP!U270</f>
        <v>269422005</v>
      </c>
      <c r="W270" s="98">
        <f>NŽP!W270</f>
        <v>312680257</v>
      </c>
      <c r="X270" s="97">
        <f>NŽP!X270-NŽP!W270</f>
        <v>363536800</v>
      </c>
    </row>
    <row r="271" spans="2:24" ht="11.8" customHeight="1" x14ac:dyDescent="0.3">
      <c r="B271" s="99"/>
      <c r="C271" s="99" t="s">
        <v>155</v>
      </c>
      <c r="D271" s="99"/>
      <c r="E271" s="99"/>
      <c r="F271" s="100" t="s">
        <v>156</v>
      </c>
      <c r="G271" s="101">
        <f>NŽP!G271</f>
        <v>2738831</v>
      </c>
      <c r="H271" s="101">
        <f>NŽP!H271</f>
        <v>2627513</v>
      </c>
      <c r="I271" s="102">
        <f>NŽP!I271</f>
        <v>2666502</v>
      </c>
      <c r="J271" s="102">
        <f>NŽP!J271</f>
        <v>2731970</v>
      </c>
      <c r="K271" s="101">
        <f>NŽP!K271</f>
        <v>2754311</v>
      </c>
      <c r="L271" s="101">
        <f>NŽP!L271</f>
        <v>2690342</v>
      </c>
      <c r="M271" s="102">
        <f>NŽP!M271</f>
        <v>2761762</v>
      </c>
      <c r="N271" s="102">
        <f>NŽP!N271</f>
        <v>2826092</v>
      </c>
      <c r="O271" s="101">
        <f>NŽP!O271</f>
        <v>2866054</v>
      </c>
      <c r="P271" s="101">
        <f>NŽP!P271</f>
        <v>2935880</v>
      </c>
      <c r="Q271" s="102">
        <f>NŽP!Q271</f>
        <v>2699064</v>
      </c>
      <c r="R271" s="102">
        <f>NŽP!R271</f>
        <v>2785713</v>
      </c>
      <c r="S271" s="102">
        <f>NŽP!S271</f>
        <v>2544301</v>
      </c>
      <c r="T271" s="101">
        <f>NŽP!T271</f>
        <v>2567562</v>
      </c>
      <c r="U271" s="101">
        <f>NŽP!U271</f>
        <v>2616773</v>
      </c>
      <c r="V271" s="102">
        <f>NŽP!V271</f>
        <v>2614753</v>
      </c>
      <c r="W271" s="102">
        <f>NŽP!W271</f>
        <v>2689074</v>
      </c>
      <c r="X271" s="101">
        <f>NŽP!X271</f>
        <v>2715098</v>
      </c>
    </row>
    <row r="272" spans="2:24" ht="11.8" customHeight="1" x14ac:dyDescent="0.3">
      <c r="B272" s="90"/>
      <c r="C272" s="90" t="s">
        <v>175</v>
      </c>
      <c r="D272" s="90"/>
      <c r="E272" s="90"/>
      <c r="F272" s="91" t="s">
        <v>156</v>
      </c>
      <c r="G272" s="92">
        <f>NŽP!G272</f>
        <v>5903629</v>
      </c>
      <c r="H272" s="92">
        <f>NŽP!H272</f>
        <v>6134290</v>
      </c>
      <c r="I272" s="93">
        <f>NŽP!I272</f>
        <v>6155741</v>
      </c>
      <c r="J272" s="93">
        <f>NŽP!J272</f>
        <v>6212558</v>
      </c>
      <c r="K272" s="92">
        <f>NŽP!K272</f>
        <v>6307136</v>
      </c>
      <c r="L272" s="92">
        <f>NŽP!L272</f>
        <v>6444433</v>
      </c>
      <c r="M272" s="93">
        <f>NŽP!M272</f>
        <v>6613812</v>
      </c>
      <c r="N272" s="93">
        <f>NŽP!N272</f>
        <v>7016184</v>
      </c>
      <c r="O272" s="92">
        <f>NŽP!O272</f>
        <v>7176965</v>
      </c>
      <c r="P272" s="92">
        <f>NŽP!P272</f>
        <v>7367284</v>
      </c>
      <c r="Q272" s="93">
        <f>NŽP!Q272</f>
        <v>7205521</v>
      </c>
      <c r="R272" s="93">
        <f>NŽP!R272</f>
        <v>7693042</v>
      </c>
      <c r="S272" s="93">
        <f>NŽP!S272</f>
        <v>7635568</v>
      </c>
      <c r="T272" s="92">
        <f>NŽP!T272</f>
        <v>7792785</v>
      </c>
      <c r="U272" s="92">
        <f>NŽP!U272</f>
        <v>7884829</v>
      </c>
      <c r="V272" s="93">
        <f>NŽP!V272</f>
        <v>8011436</v>
      </c>
      <c r="W272" s="93">
        <f>NŽP!W272</f>
        <v>8157981</v>
      </c>
      <c r="X272" s="92">
        <f>NŽP!X272</f>
        <v>8323441</v>
      </c>
    </row>
    <row r="273" spans="2:24" ht="11.8" customHeight="1" x14ac:dyDescent="0.3">
      <c r="B273" s="103"/>
      <c r="C273" s="103" t="s">
        <v>157</v>
      </c>
      <c r="D273" s="103"/>
      <c r="E273" s="103"/>
      <c r="F273" s="91" t="s">
        <v>156</v>
      </c>
      <c r="G273" s="92">
        <f>NŽP!G273</f>
        <v>62108</v>
      </c>
      <c r="H273" s="92">
        <f>NŽP!H273-NŽP!G273</f>
        <v>52901</v>
      </c>
      <c r="I273" s="93">
        <f>NŽP!I273-NŽP!H273</f>
        <v>77715</v>
      </c>
      <c r="J273" s="93">
        <f>NŽP!J273-NŽP!I273</f>
        <v>18360</v>
      </c>
      <c r="K273" s="92">
        <f>NŽP!K273</f>
        <v>47185</v>
      </c>
      <c r="L273" s="92">
        <f>NŽP!L273-NŽP!K273</f>
        <v>52419</v>
      </c>
      <c r="M273" s="93">
        <f>NŽP!M273-NŽP!L273</f>
        <v>41527</v>
      </c>
      <c r="N273" s="93">
        <f>NŽP!N273-NŽP!M273</f>
        <v>52181</v>
      </c>
      <c r="O273" s="92">
        <f>NŽP!O273</f>
        <v>54862</v>
      </c>
      <c r="P273" s="92">
        <f>NŽP!P273-NŽP!O273</f>
        <v>61228</v>
      </c>
      <c r="Q273" s="93">
        <f>NŽP!Q273-NŽP!P273</f>
        <v>51547</v>
      </c>
      <c r="R273" s="93">
        <f>NŽP!R273-NŽP!Q273</f>
        <v>57431</v>
      </c>
      <c r="S273" s="93">
        <f>NŽP!S273</f>
        <v>60166</v>
      </c>
      <c r="T273" s="92">
        <f>NŽP!T273-NŽP!S273</f>
        <v>63326</v>
      </c>
      <c r="U273" s="92">
        <f>NŽP!U273-NŽP!T273</f>
        <v>57530</v>
      </c>
      <c r="V273" s="93">
        <f>NŽP!V273-NŽP!U273</f>
        <v>64449</v>
      </c>
      <c r="W273" s="93">
        <f>NŽP!W273</f>
        <v>66772</v>
      </c>
      <c r="X273" s="92">
        <f>NŽP!X273-NŽP!W273</f>
        <v>71202</v>
      </c>
    </row>
    <row r="274" spans="2:24" ht="11.8" customHeight="1" x14ac:dyDescent="0.3"/>
    <row r="275" spans="2:24" ht="11.8" customHeight="1" x14ac:dyDescent="0.3">
      <c r="B275" s="85"/>
      <c r="C275" s="85" t="s">
        <v>163</v>
      </c>
      <c r="D275" s="85"/>
      <c r="E275" s="86"/>
      <c r="F275" s="87"/>
      <c r="G275" s="87"/>
      <c r="H275" s="87"/>
      <c r="I275" s="104"/>
      <c r="J275" s="104"/>
      <c r="K275" s="87"/>
      <c r="L275" s="87"/>
      <c r="M275" s="104"/>
      <c r="N275" s="104"/>
      <c r="O275" s="87"/>
      <c r="P275" s="87"/>
      <c r="Q275" s="104"/>
      <c r="R275" s="104"/>
      <c r="S275" s="104"/>
      <c r="T275" s="87"/>
      <c r="U275" s="87"/>
      <c r="V275" s="104"/>
      <c r="W275" s="104"/>
      <c r="X275" s="87"/>
    </row>
    <row r="276" spans="2:24" ht="11.8" customHeight="1" x14ac:dyDescent="0.3">
      <c r="B276" s="90"/>
      <c r="C276" s="90" t="s">
        <v>158</v>
      </c>
      <c r="D276" s="90"/>
      <c r="E276" s="103"/>
      <c r="F276" s="105" t="s">
        <v>142</v>
      </c>
      <c r="G276" s="92">
        <f>NŽP!G276</f>
        <v>926025611</v>
      </c>
      <c r="H276" s="92">
        <f>NŽP!H276-NŽP!G276</f>
        <v>673976123</v>
      </c>
      <c r="I276" s="93">
        <f>NŽP!I276-NŽP!H276</f>
        <v>680071372</v>
      </c>
      <c r="J276" s="93">
        <f>NŽP!J276-NŽP!I276</f>
        <v>573999666</v>
      </c>
      <c r="K276" s="92">
        <f>NŽP!K276</f>
        <v>993413806</v>
      </c>
      <c r="L276" s="92">
        <f>NŽP!L276-NŽP!K276</f>
        <v>675037695</v>
      </c>
      <c r="M276" s="93">
        <f>NŽP!M276-NŽP!L276</f>
        <v>683144948</v>
      </c>
      <c r="N276" s="93">
        <f>NŽP!N276-NŽP!M276</f>
        <v>739808246</v>
      </c>
      <c r="O276" s="92">
        <f>NŽP!O276</f>
        <v>1425037618</v>
      </c>
      <c r="P276" s="92">
        <f>NŽP!P276-NŽP!O276</f>
        <v>901380054</v>
      </c>
      <c r="Q276" s="93">
        <f>NŽP!Q276-NŽP!P276</f>
        <v>922267218</v>
      </c>
      <c r="R276" s="93">
        <f>NŽP!R276-NŽP!Q276</f>
        <v>646081559</v>
      </c>
      <c r="S276" s="93">
        <f>NŽP!S276</f>
        <v>1521406149</v>
      </c>
      <c r="T276" s="92">
        <f>NŽP!T276-NŽP!S276</f>
        <v>1054207405</v>
      </c>
      <c r="U276" s="92">
        <f>NŽP!U276-NŽP!T276</f>
        <v>980128881</v>
      </c>
      <c r="V276" s="93">
        <f>NŽP!V276-NŽP!U276</f>
        <v>846631048</v>
      </c>
      <c r="W276" s="93">
        <f>NŽP!W276</f>
        <v>1434498743</v>
      </c>
      <c r="X276" s="92">
        <f>NŽP!X276-NŽP!W276</f>
        <v>1068553838</v>
      </c>
    </row>
    <row r="277" spans="2:24" ht="11.8" customHeight="1" x14ac:dyDescent="0.3">
      <c r="B277" s="90"/>
      <c r="C277" s="90" t="s">
        <v>159</v>
      </c>
      <c r="D277" s="90"/>
      <c r="E277" s="103"/>
      <c r="F277" s="105" t="s">
        <v>156</v>
      </c>
      <c r="G277" s="92">
        <f>NŽP!G277</f>
        <v>219185</v>
      </c>
      <c r="H277" s="92">
        <f>NŽP!H277-NŽP!G277</f>
        <v>154431</v>
      </c>
      <c r="I277" s="93">
        <f>NŽP!I277-NŽP!H277</f>
        <v>185064</v>
      </c>
      <c r="J277" s="93">
        <f>NŽP!J277-NŽP!I277</f>
        <v>138319</v>
      </c>
      <c r="K277" s="92">
        <f>NŽP!K277</f>
        <v>156639</v>
      </c>
      <c r="L277" s="92">
        <f>NŽP!L277-NŽP!K277</f>
        <v>166587</v>
      </c>
      <c r="M277" s="93">
        <f>NŽP!M277-NŽP!L277</f>
        <v>192327</v>
      </c>
      <c r="N277" s="93">
        <f>NŽP!N277-NŽP!M277</f>
        <v>167612</v>
      </c>
      <c r="O277" s="92">
        <f>NŽP!O277</f>
        <v>223669</v>
      </c>
      <c r="P277" s="92">
        <f>NŽP!P277-NŽP!O277</f>
        <v>300307</v>
      </c>
      <c r="Q277" s="93">
        <f>NŽP!Q277-NŽP!P277</f>
        <v>257572</v>
      </c>
      <c r="R277" s="93">
        <f>NŽP!R277-NŽP!Q277</f>
        <v>146095</v>
      </c>
      <c r="S277" s="93">
        <f>NŽP!S277</f>
        <v>269800</v>
      </c>
      <c r="T277" s="92">
        <f>NŽP!T277-NŽP!S277</f>
        <v>245370</v>
      </c>
      <c r="U277" s="92">
        <f>NŽP!U277-NŽP!T277</f>
        <v>282958</v>
      </c>
      <c r="V277" s="93">
        <f>NŽP!V277-NŽP!U277</f>
        <v>199384</v>
      </c>
      <c r="W277" s="93">
        <f>NŽP!W277</f>
        <v>283806</v>
      </c>
      <c r="X277" s="92">
        <f>NŽP!X277-NŽP!W277</f>
        <v>279198</v>
      </c>
    </row>
    <row r="278" spans="2:24" ht="11.8" customHeight="1" x14ac:dyDescent="0.3">
      <c r="B278" s="103"/>
      <c r="C278" s="103" t="s">
        <v>176</v>
      </c>
      <c r="D278" s="103"/>
      <c r="E278" s="103"/>
      <c r="F278" s="105" t="s">
        <v>156</v>
      </c>
      <c r="G278" s="92">
        <f>NŽP!G278</f>
        <v>499267</v>
      </c>
      <c r="H278" s="92">
        <f>NŽP!H278-NŽP!G278</f>
        <v>332649</v>
      </c>
      <c r="I278" s="93">
        <f>NŽP!I278-NŽP!H278</f>
        <v>473409</v>
      </c>
      <c r="J278" s="93">
        <f>NŽP!J278-NŽP!I278</f>
        <v>351140</v>
      </c>
      <c r="K278" s="92">
        <f>NŽP!K278</f>
        <v>373510</v>
      </c>
      <c r="L278" s="92">
        <f>NŽP!L278-NŽP!K278</f>
        <v>410254</v>
      </c>
      <c r="M278" s="93">
        <f>NŽP!M278-NŽP!L278</f>
        <v>652623</v>
      </c>
      <c r="N278" s="93">
        <f>NŽP!N278-NŽP!M278</f>
        <v>417686</v>
      </c>
      <c r="O278" s="92">
        <f>NŽP!O278</f>
        <v>538524</v>
      </c>
      <c r="P278" s="92">
        <f>NŽP!P278-NŽP!O278</f>
        <v>702005</v>
      </c>
      <c r="Q278" s="93">
        <f>NŽP!Q278-NŽP!P278</f>
        <v>602756</v>
      </c>
      <c r="R278" s="93">
        <f>NŽP!R278-NŽP!Q278</f>
        <v>494904</v>
      </c>
      <c r="S278" s="93">
        <f>NŽP!S278</f>
        <v>660253</v>
      </c>
      <c r="T278" s="92">
        <f>NŽP!T278-NŽP!S278</f>
        <v>705172</v>
      </c>
      <c r="U278" s="92">
        <f>NŽP!U278-NŽP!T278</f>
        <v>851820</v>
      </c>
      <c r="V278" s="93">
        <f>NŽP!V278-NŽP!U278</f>
        <v>615387</v>
      </c>
      <c r="W278" s="93">
        <f>NŽP!W278</f>
        <v>684228</v>
      </c>
      <c r="X278" s="92">
        <f>NŽP!X278-NŽP!W278</f>
        <v>846754</v>
      </c>
    </row>
    <row r="279" spans="2:24" ht="11.8" customHeight="1" x14ac:dyDescent="0.3">
      <c r="B279" s="103"/>
      <c r="C279" s="103" t="s">
        <v>165</v>
      </c>
      <c r="D279" s="103"/>
      <c r="E279" s="103"/>
      <c r="F279" s="105" t="s">
        <v>156</v>
      </c>
      <c r="G279" s="92">
        <f>NŽP!G279</f>
        <v>56616</v>
      </c>
      <c r="H279" s="92">
        <f>NŽP!H279-NŽP!G279</f>
        <v>88067</v>
      </c>
      <c r="I279" s="93">
        <f>NŽP!I279-NŽP!H279</f>
        <v>61654</v>
      </c>
      <c r="J279" s="93">
        <f>NŽP!J279-NŽP!I279</f>
        <v>39929</v>
      </c>
      <c r="K279" s="92">
        <f>NŽP!K279</f>
        <v>62447</v>
      </c>
      <c r="L279" s="92">
        <f>NŽP!L279-NŽP!K279</f>
        <v>48151</v>
      </c>
      <c r="M279" s="93">
        <f>NŽP!M279-NŽP!L279</f>
        <v>46126</v>
      </c>
      <c r="N279" s="93">
        <f>NŽP!N279-NŽP!M279</f>
        <v>46774</v>
      </c>
      <c r="O279" s="92">
        <f>NŽP!O279</f>
        <v>67979</v>
      </c>
      <c r="P279" s="92">
        <f>NŽP!P279-NŽP!O279</f>
        <v>48665</v>
      </c>
      <c r="Q279" s="93">
        <f>NŽP!Q279-NŽP!P279</f>
        <v>56656</v>
      </c>
      <c r="R279" s="93">
        <f>NŽP!R279-NŽP!Q279</f>
        <v>68128</v>
      </c>
      <c r="S279" s="93">
        <f>NŽP!S279</f>
        <v>80012</v>
      </c>
      <c r="T279" s="92">
        <f>NŽP!T279-NŽP!S279</f>
        <v>48259</v>
      </c>
      <c r="U279" s="92">
        <f>NŽP!U279-NŽP!T279</f>
        <v>64954</v>
      </c>
      <c r="V279" s="93">
        <f>NŽP!V279-NŽP!U279</f>
        <v>66721</v>
      </c>
      <c r="W279" s="93">
        <f>NŽP!W279</f>
        <v>74261</v>
      </c>
      <c r="X279" s="92">
        <f>NŽP!X279-NŽP!W279</f>
        <v>72258</v>
      </c>
    </row>
    <row r="280" spans="2:24" ht="11.8" customHeight="1" x14ac:dyDescent="0.3"/>
    <row r="281" spans="2:24" ht="11.8" customHeight="1" x14ac:dyDescent="0.3">
      <c r="B281" s="85"/>
      <c r="C281" s="85" t="s">
        <v>166</v>
      </c>
      <c r="D281" s="85"/>
      <c r="E281" s="86"/>
      <c r="F281" s="87"/>
      <c r="G281" s="87"/>
      <c r="H281" s="87"/>
      <c r="I281" s="104"/>
      <c r="J281" s="104"/>
      <c r="K281" s="87"/>
      <c r="L281" s="87"/>
      <c r="M281" s="104"/>
      <c r="N281" s="104"/>
      <c r="O281" s="87"/>
      <c r="P281" s="87"/>
      <c r="Q281" s="104"/>
      <c r="R281" s="104"/>
      <c r="S281" s="104"/>
      <c r="T281" s="87"/>
      <c r="U281" s="87"/>
      <c r="V281" s="104"/>
      <c r="W281" s="104"/>
      <c r="X281" s="87"/>
    </row>
    <row r="282" spans="2:24" ht="11.8" customHeight="1" x14ac:dyDescent="0.3">
      <c r="B282" s="90"/>
      <c r="C282" s="90" t="s">
        <v>167</v>
      </c>
      <c r="D282" s="90"/>
      <c r="E282" s="103"/>
      <c r="F282" s="105" t="s">
        <v>142</v>
      </c>
      <c r="G282" s="92">
        <f t="shared" ref="G282:X282" si="232">IFERROR(G257*4/G271,"-")</f>
        <v>4163.2416209689463</v>
      </c>
      <c r="H282" s="92">
        <f t="shared" si="232"/>
        <v>3438.3627270350325</v>
      </c>
      <c r="I282" s="93">
        <f t="shared" si="232"/>
        <v>3325.5112143174842</v>
      </c>
      <c r="J282" s="93">
        <f t="shared" si="232"/>
        <v>2982.2410187520359</v>
      </c>
      <c r="K282" s="92">
        <f t="shared" si="232"/>
        <v>4333.6074263218643</v>
      </c>
      <c r="L282" s="92">
        <f t="shared" si="232"/>
        <v>3458.4537683313124</v>
      </c>
      <c r="M282" s="93">
        <f t="shared" si="232"/>
        <v>3433.810673041341</v>
      </c>
      <c r="N282" s="93">
        <f t="shared" si="232"/>
        <v>3239.8860022957497</v>
      </c>
      <c r="O282" s="92">
        <f t="shared" si="232"/>
        <v>4695.8768955504675</v>
      </c>
      <c r="P282" s="92">
        <f t="shared" si="232"/>
        <v>3724.3691894764092</v>
      </c>
      <c r="Q282" s="93">
        <f t="shared" si="232"/>
        <v>3874.9660623090081</v>
      </c>
      <c r="R282" s="93">
        <f t="shared" si="232"/>
        <v>3508.1771036714836</v>
      </c>
      <c r="S282" s="93">
        <f t="shared" si="232"/>
        <v>5721.7505900441811</v>
      </c>
      <c r="T282" s="92">
        <f t="shared" si="232"/>
        <v>4600.3491389886594</v>
      </c>
      <c r="U282" s="92">
        <f t="shared" si="232"/>
        <v>4367.7825413209321</v>
      </c>
      <c r="V282" s="93">
        <f t="shared" si="232"/>
        <v>4061.9204490825709</v>
      </c>
      <c r="W282" s="93">
        <f t="shared" si="232"/>
        <v>5830.2327046410774</v>
      </c>
      <c r="X282" s="92">
        <f t="shared" si="232"/>
        <v>4656.3782080794135</v>
      </c>
    </row>
    <row r="283" spans="2:24" ht="11.8" customHeight="1" x14ac:dyDescent="0.3">
      <c r="B283" s="90"/>
      <c r="C283" s="90" t="s">
        <v>168</v>
      </c>
      <c r="D283" s="90"/>
      <c r="E283" s="103"/>
      <c r="F283" s="105" t="s">
        <v>142</v>
      </c>
      <c r="G283" s="92">
        <f>IFERROR(G276/G277,"-")</f>
        <v>4224.8585030909962</v>
      </c>
      <c r="H283" s="92">
        <f t="shared" ref="H283:J283" si="233">IFERROR(H276/H277,"-")</f>
        <v>4364.2540875860414</v>
      </c>
      <c r="I283" s="93">
        <f t="shared" si="233"/>
        <v>3674.7901915013185</v>
      </c>
      <c r="J283" s="93">
        <f t="shared" si="233"/>
        <v>4149.8251577874335</v>
      </c>
      <c r="K283" s="92">
        <f>IFERROR(K276/K277,"-")</f>
        <v>6342.0591678956071</v>
      </c>
      <c r="L283" s="92">
        <f t="shared" ref="L283:N283" si="234">IFERROR(L276/L277,"-")</f>
        <v>4052.1631039636945</v>
      </c>
      <c r="M283" s="93">
        <f t="shared" si="234"/>
        <v>3551.9971090902472</v>
      </c>
      <c r="N283" s="93">
        <f t="shared" si="234"/>
        <v>4413.8143211703218</v>
      </c>
      <c r="O283" s="92">
        <f>IFERROR(O276/O277,"-")</f>
        <v>6371.1896507786059</v>
      </c>
      <c r="P283" s="92">
        <f t="shared" ref="P283:R283" si="235">IFERROR(P276/P277,"-")</f>
        <v>3001.5286157165833</v>
      </c>
      <c r="Q283" s="93">
        <f t="shared" si="235"/>
        <v>3580.6190812665973</v>
      </c>
      <c r="R283" s="93">
        <f t="shared" si="235"/>
        <v>4422.3386084397143</v>
      </c>
      <c r="S283" s="93">
        <f>IFERROR(S276/S277,"-")</f>
        <v>5639.0146367679763</v>
      </c>
      <c r="T283" s="92">
        <f t="shared" ref="T283:V283" si="236">IFERROR(T276/T277,"-")</f>
        <v>4296.3989281493259</v>
      </c>
      <c r="U283" s="92">
        <f t="shared" si="236"/>
        <v>3463.8670085313015</v>
      </c>
      <c r="V283" s="93">
        <f t="shared" si="236"/>
        <v>4246.233639609999</v>
      </c>
      <c r="W283" s="93">
        <f>IFERROR(W276/W277,"-")</f>
        <v>5054.504636970325</v>
      </c>
      <c r="X283" s="92">
        <f t="shared" ref="X283" si="237">IFERROR(X276/X277,"-")</f>
        <v>3827.2259758307723</v>
      </c>
    </row>
    <row r="284" spans="2:24" ht="11.8" customHeight="1" x14ac:dyDescent="0.3">
      <c r="B284" s="90"/>
      <c r="C284" s="90" t="s">
        <v>169</v>
      </c>
      <c r="D284" s="90"/>
      <c r="E284" s="103"/>
      <c r="F284" s="105" t="s">
        <v>142</v>
      </c>
      <c r="G284" s="92">
        <f t="shared" ref="G284:X284" si="238">IFERROR(G265/G273,"-")</f>
        <v>17291.875458878083</v>
      </c>
      <c r="H284" s="92">
        <f t="shared" si="238"/>
        <v>15388.188805504622</v>
      </c>
      <c r="I284" s="93">
        <f t="shared" si="238"/>
        <v>11413.569208003602</v>
      </c>
      <c r="J284" s="93">
        <f t="shared" si="238"/>
        <v>48473.208278867103</v>
      </c>
      <c r="K284" s="92">
        <f t="shared" si="238"/>
        <v>22795.247218395678</v>
      </c>
      <c r="L284" s="92">
        <f t="shared" si="238"/>
        <v>16719.463782216371</v>
      </c>
      <c r="M284" s="93">
        <f t="shared" si="238"/>
        <v>27662.03922749055</v>
      </c>
      <c r="N284" s="93">
        <f t="shared" si="238"/>
        <v>17981.307909009025</v>
      </c>
      <c r="O284" s="92">
        <f t="shared" si="238"/>
        <v>26216.57801392585</v>
      </c>
      <c r="P284" s="92">
        <f t="shared" si="238"/>
        <v>16723.473525184556</v>
      </c>
      <c r="Q284" s="93">
        <f t="shared" si="238"/>
        <v>14542.535899276389</v>
      </c>
      <c r="R284" s="93">
        <f t="shared" si="238"/>
        <v>23479.838049137226</v>
      </c>
      <c r="S284" s="93">
        <f t="shared" si="238"/>
        <v>19231.522338197654</v>
      </c>
      <c r="T284" s="92">
        <f t="shared" si="238"/>
        <v>14105.711808735748</v>
      </c>
      <c r="U284" s="92">
        <f t="shared" si="238"/>
        <v>25051.394559360335</v>
      </c>
      <c r="V284" s="93">
        <f t="shared" si="238"/>
        <v>18559.001768840477</v>
      </c>
      <c r="W284" s="93">
        <f t="shared" si="238"/>
        <v>16656.441622236867</v>
      </c>
      <c r="X284" s="92">
        <f t="shared" si="238"/>
        <v>12943.47618044437</v>
      </c>
    </row>
    <row r="285" spans="2:24" ht="11.8" customHeight="1" x14ac:dyDescent="0.3">
      <c r="B285" s="90"/>
      <c r="C285" s="90" t="s">
        <v>177</v>
      </c>
      <c r="D285" s="90"/>
      <c r="E285" s="103"/>
      <c r="F285" s="105" t="s">
        <v>14</v>
      </c>
      <c r="G285" s="106">
        <f t="shared" ref="G285:X285" si="239">IFERROR(G273*4/G271,"-")</f>
        <v>9.0707312718455432E-2</v>
      </c>
      <c r="H285" s="106">
        <f t="shared" si="239"/>
        <v>8.0533949784453968E-2</v>
      </c>
      <c r="I285" s="107">
        <f t="shared" si="239"/>
        <v>0.11657969879640068</v>
      </c>
      <c r="J285" s="107">
        <f t="shared" si="239"/>
        <v>2.6881700750740308E-2</v>
      </c>
      <c r="K285" s="106">
        <f t="shared" si="239"/>
        <v>6.8525304513542593E-2</v>
      </c>
      <c r="L285" s="106">
        <f t="shared" si="239"/>
        <v>7.7936559738501651E-2</v>
      </c>
      <c r="M285" s="107">
        <f t="shared" si="239"/>
        <v>6.0145660632596146E-2</v>
      </c>
      <c r="N285" s="107">
        <f t="shared" si="239"/>
        <v>7.3856052810736525E-2</v>
      </c>
      <c r="O285" s="106">
        <f t="shared" si="239"/>
        <v>7.6567992089472139E-2</v>
      </c>
      <c r="P285" s="106">
        <f t="shared" si="239"/>
        <v>8.3420303282150499E-2</v>
      </c>
      <c r="Q285" s="107">
        <f t="shared" si="239"/>
        <v>7.6392408627583494E-2</v>
      </c>
      <c r="R285" s="107">
        <f t="shared" si="239"/>
        <v>8.246506370182427E-2</v>
      </c>
      <c r="S285" s="107">
        <f t="shared" si="239"/>
        <v>9.4589437334654983E-2</v>
      </c>
      <c r="T285" s="106">
        <f t="shared" si="239"/>
        <v>9.8655456031830971E-2</v>
      </c>
      <c r="U285" s="106">
        <f t="shared" si="239"/>
        <v>8.7940375416591346E-2</v>
      </c>
      <c r="V285" s="107">
        <f t="shared" si="239"/>
        <v>9.8592869001393246E-2</v>
      </c>
      <c r="W285" s="107">
        <f t="shared" si="239"/>
        <v>9.9323410214817442E-2</v>
      </c>
      <c r="X285" s="106">
        <f t="shared" si="239"/>
        <v>0.10489787108973599</v>
      </c>
    </row>
    <row r="286" spans="2:24" ht="11.8" customHeight="1" x14ac:dyDescent="0.3">
      <c r="B286" s="90"/>
      <c r="C286" s="90" t="s">
        <v>178</v>
      </c>
      <c r="D286" s="90"/>
      <c r="E286" s="103"/>
      <c r="F286" s="105" t="s">
        <v>14</v>
      </c>
      <c r="G286" s="106">
        <f t="shared" ref="G286:X286" si="240">IFERROR(G265/G261,"-")</f>
        <v>0.47382311027854496</v>
      </c>
      <c r="H286" s="106">
        <f t="shared" si="240"/>
        <v>0.35448275220417869</v>
      </c>
      <c r="I286" s="107">
        <f t="shared" si="240"/>
        <v>0.37709067518082279</v>
      </c>
      <c r="J286" s="107">
        <f t="shared" si="240"/>
        <v>0.38011995991661357</v>
      </c>
      <c r="K286" s="106">
        <f t="shared" si="240"/>
        <v>0.4636624704001831</v>
      </c>
      <c r="L286" s="106">
        <f t="shared" si="240"/>
        <v>0.36559143830784607</v>
      </c>
      <c r="M286" s="107">
        <f t="shared" si="240"/>
        <v>0.44817781925647993</v>
      </c>
      <c r="N286" s="107">
        <f t="shared" si="240"/>
        <v>0.37015126179794522</v>
      </c>
      <c r="O286" s="106">
        <f t="shared" si="240"/>
        <v>0.55229066355644896</v>
      </c>
      <c r="P286" s="106">
        <f t="shared" si="240"/>
        <v>0.38010775569271599</v>
      </c>
      <c r="Q286" s="107">
        <f t="shared" si="240"/>
        <v>0.26857413488989129</v>
      </c>
      <c r="R286" s="107">
        <f t="shared" si="240"/>
        <v>0.48582345890380552</v>
      </c>
      <c r="S286" s="107">
        <f t="shared" si="240"/>
        <v>0.41636413441253545</v>
      </c>
      <c r="T286" s="106">
        <f t="shared" si="240"/>
        <v>0.30403083049873808</v>
      </c>
      <c r="U286" s="106">
        <f t="shared" si="240"/>
        <v>0.47066078624632823</v>
      </c>
      <c r="V286" s="107">
        <f t="shared" si="240"/>
        <v>0.39001413690217929</v>
      </c>
      <c r="W286" s="107">
        <f t="shared" si="240"/>
        <v>0.36618809659507345</v>
      </c>
      <c r="X286" s="106">
        <f t="shared" si="240"/>
        <v>0.29327866317137413</v>
      </c>
    </row>
    <row r="287" spans="2:24" ht="11.8" customHeight="1" x14ac:dyDescent="0.3">
      <c r="B287" s="90"/>
      <c r="C287" s="90" t="s">
        <v>179</v>
      </c>
      <c r="D287" s="90"/>
      <c r="E287" s="103"/>
      <c r="F287" s="105" t="s">
        <v>14</v>
      </c>
      <c r="G287" s="106">
        <f t="shared" ref="G287:X287" si="241">IFERROR((G265+G269)/G261,"-")</f>
        <v>0.74138452878181826</v>
      </c>
      <c r="H287" s="106">
        <f t="shared" si="241"/>
        <v>0.62198066089350035</v>
      </c>
      <c r="I287" s="107">
        <f t="shared" si="241"/>
        <v>0.61818770073648066</v>
      </c>
      <c r="J287" s="107">
        <f t="shared" si="241"/>
        <v>0.62828585114857027</v>
      </c>
      <c r="K287" s="106">
        <f t="shared" si="241"/>
        <v>0.74307428809669651</v>
      </c>
      <c r="L287" s="106">
        <f t="shared" si="241"/>
        <v>0.62791409641446738</v>
      </c>
      <c r="M287" s="107">
        <f t="shared" si="241"/>
        <v>0.7038171956262409</v>
      </c>
      <c r="N287" s="107">
        <f t="shared" si="241"/>
        <v>0.64586224258316371</v>
      </c>
      <c r="O287" s="106">
        <f t="shared" si="241"/>
        <v>0.79651968510044568</v>
      </c>
      <c r="P287" s="106">
        <f t="shared" si="241"/>
        <v>0.63804290045126766</v>
      </c>
      <c r="Q287" s="107">
        <f t="shared" si="241"/>
        <v>0.55645424592887094</v>
      </c>
      <c r="R287" s="107">
        <f t="shared" si="241"/>
        <v>0.79488785955741481</v>
      </c>
      <c r="S287" s="107">
        <f t="shared" si="241"/>
        <v>0.6976119418446346</v>
      </c>
      <c r="T287" s="106">
        <f t="shared" si="241"/>
        <v>0.5628861129053131</v>
      </c>
      <c r="U287" s="106">
        <f t="shared" si="241"/>
        <v>0.72727446803141904</v>
      </c>
      <c r="V287" s="107">
        <f t="shared" si="241"/>
        <v>0.69833912907721551</v>
      </c>
      <c r="W287" s="107">
        <f t="shared" si="241"/>
        <v>0.63447910829005305</v>
      </c>
      <c r="X287" s="106">
        <f t="shared" si="241"/>
        <v>0.54929704284617109</v>
      </c>
    </row>
    <row r="288" spans="2:24" ht="11.8" customHeight="1" x14ac:dyDescent="0.3"/>
    <row r="289" spans="2:24" ht="11.8" customHeight="1" x14ac:dyDescent="0.3"/>
    <row r="290" spans="2:24" ht="29.95" customHeight="1" x14ac:dyDescent="0.3">
      <c r="B290" s="85"/>
      <c r="C290" s="85" t="s">
        <v>199</v>
      </c>
      <c r="D290" s="85"/>
      <c r="E290" s="86"/>
      <c r="F290" s="87" t="s">
        <v>122</v>
      </c>
      <c r="G290" s="88" t="str">
        <f t="shared" ref="G290:X290" si="242">G5</f>
        <v>2020
Q1</v>
      </c>
      <c r="H290" s="88" t="str">
        <f t="shared" si="242"/>
        <v>2020
Q2</v>
      </c>
      <c r="I290" s="89" t="str">
        <f t="shared" si="242"/>
        <v>2020
Q3</v>
      </c>
      <c r="J290" s="89" t="str">
        <f t="shared" si="242"/>
        <v>2020
Q4</v>
      </c>
      <c r="K290" s="88" t="str">
        <f t="shared" si="242"/>
        <v>2021
Q1</v>
      </c>
      <c r="L290" s="88" t="str">
        <f t="shared" si="242"/>
        <v>2021
Q2</v>
      </c>
      <c r="M290" s="89" t="str">
        <f t="shared" si="242"/>
        <v>2021
Q3</v>
      </c>
      <c r="N290" s="89" t="str">
        <f t="shared" si="242"/>
        <v>2021
Q4</v>
      </c>
      <c r="O290" s="88" t="str">
        <f t="shared" si="242"/>
        <v>2022
Q1</v>
      </c>
      <c r="P290" s="88" t="str">
        <f t="shared" si="242"/>
        <v>2022
Q2</v>
      </c>
      <c r="Q290" s="89" t="str">
        <f t="shared" si="242"/>
        <v>2022
Q3</v>
      </c>
      <c r="R290" s="89" t="str">
        <f t="shared" si="242"/>
        <v>2022
Q4</v>
      </c>
      <c r="S290" s="89" t="str">
        <f t="shared" si="242"/>
        <v>2023
Q1</v>
      </c>
      <c r="T290" s="88" t="str">
        <f t="shared" si="242"/>
        <v>2023
Q2</v>
      </c>
      <c r="U290" s="88" t="str">
        <f t="shared" si="242"/>
        <v>2023
Q3</v>
      </c>
      <c r="V290" s="89" t="str">
        <f t="shared" si="242"/>
        <v>2023
Q4</v>
      </c>
      <c r="W290" s="89" t="str">
        <f t="shared" si="242"/>
        <v>2024
Q1</v>
      </c>
      <c r="X290" s="88" t="str">
        <f t="shared" si="242"/>
        <v>2024
Q2</v>
      </c>
    </row>
    <row r="291" spans="2:24" ht="11.8" customHeight="1" collapsed="1" x14ac:dyDescent="0.3">
      <c r="B291" s="90"/>
      <c r="C291" s="90" t="s">
        <v>141</v>
      </c>
      <c r="D291" s="90"/>
      <c r="E291" s="90"/>
      <c r="F291" s="91" t="s">
        <v>142</v>
      </c>
      <c r="G291" s="92">
        <f>SUM(G292:G293)</f>
        <v>175312293</v>
      </c>
      <c r="H291" s="92">
        <f t="shared" ref="H291:J291" si="243">SUM(H292:H293)</f>
        <v>64980360</v>
      </c>
      <c r="I291" s="93">
        <f t="shared" si="243"/>
        <v>81286896</v>
      </c>
      <c r="J291" s="93">
        <f t="shared" si="243"/>
        <v>68759143</v>
      </c>
      <c r="K291" s="92">
        <f>SUM(K292:K293)</f>
        <v>163928946</v>
      </c>
      <c r="L291" s="92">
        <f t="shared" ref="L291:N291" si="244">SUM(L292:L293)</f>
        <v>90854284</v>
      </c>
      <c r="M291" s="93">
        <f t="shared" si="244"/>
        <v>56478929</v>
      </c>
      <c r="N291" s="93">
        <f t="shared" si="244"/>
        <v>111412842</v>
      </c>
      <c r="O291" s="92">
        <f>SUM(O292:O293)</f>
        <v>150528081</v>
      </c>
      <c r="P291" s="92">
        <f t="shared" ref="P291:R291" si="245">SUM(P292:P293)</f>
        <v>91760836</v>
      </c>
      <c r="Q291" s="93">
        <f t="shared" si="245"/>
        <v>83703766</v>
      </c>
      <c r="R291" s="93">
        <f t="shared" si="245"/>
        <v>97468251</v>
      </c>
      <c r="S291" s="93">
        <f>SUM(S292:S293)</f>
        <v>197092967</v>
      </c>
      <c r="T291" s="92">
        <f t="shared" ref="T291:V291" si="246">SUM(T292:T293)</f>
        <v>88004502</v>
      </c>
      <c r="U291" s="92">
        <f t="shared" si="246"/>
        <v>62949497</v>
      </c>
      <c r="V291" s="93">
        <f t="shared" si="246"/>
        <v>109294065</v>
      </c>
      <c r="W291" s="93">
        <f>SUM(W292:W293)</f>
        <v>208395796</v>
      </c>
      <c r="X291" s="92">
        <f t="shared" ref="X291" si="247">SUM(X292:X293)</f>
        <v>84109703</v>
      </c>
    </row>
    <row r="292" spans="2:24" ht="11.8" hidden="1" customHeight="1" outlineLevel="1" x14ac:dyDescent="0.3">
      <c r="B292" s="90"/>
      <c r="C292" s="94" t="s">
        <v>143</v>
      </c>
      <c r="D292" s="90" t="s">
        <v>145</v>
      </c>
      <c r="E292" s="90"/>
      <c r="F292" s="91" t="s">
        <v>142</v>
      </c>
      <c r="G292" s="92">
        <f>NŽP!G292</f>
        <v>168634155</v>
      </c>
      <c r="H292" s="92">
        <f>NŽP!H292-NŽP!G292</f>
        <v>60936649</v>
      </c>
      <c r="I292" s="93">
        <f>NŽP!I292-NŽP!H292</f>
        <v>76086147</v>
      </c>
      <c r="J292" s="93">
        <f>NŽP!J292-NŽP!I292</f>
        <v>68165697</v>
      </c>
      <c r="K292" s="92">
        <f>NŽP!K292</f>
        <v>162735033</v>
      </c>
      <c r="L292" s="92">
        <f>NŽP!L292-NŽP!K292</f>
        <v>88881950</v>
      </c>
      <c r="M292" s="93">
        <f>NŽP!M292-NŽP!L292</f>
        <v>56489961</v>
      </c>
      <c r="N292" s="93">
        <f>NŽP!N292-NŽP!M292</f>
        <v>109894722</v>
      </c>
      <c r="O292" s="92">
        <f>NŽP!O292</f>
        <v>143108707</v>
      </c>
      <c r="P292" s="92">
        <f>NŽP!P292-NŽP!O292</f>
        <v>89886916</v>
      </c>
      <c r="Q292" s="93">
        <f>NŽP!Q292-NŽP!P292</f>
        <v>81531195</v>
      </c>
      <c r="R292" s="93">
        <f>NŽP!R292-NŽP!Q292</f>
        <v>93691593</v>
      </c>
      <c r="S292" s="93">
        <f>NŽP!S292</f>
        <v>191866528</v>
      </c>
      <c r="T292" s="92">
        <f>NŽP!T292-NŽP!S292</f>
        <v>86156992</v>
      </c>
      <c r="U292" s="92">
        <f>NŽP!U292-NŽP!T292</f>
        <v>61567032</v>
      </c>
      <c r="V292" s="93">
        <f>NŽP!V292-NŽP!U292</f>
        <v>97854735</v>
      </c>
      <c r="W292" s="93">
        <f>NŽP!W292</f>
        <v>206388910</v>
      </c>
      <c r="X292" s="92">
        <f>NŽP!X292-NŽP!W292</f>
        <v>78978921</v>
      </c>
    </row>
    <row r="293" spans="2:24" ht="11.8" hidden="1" customHeight="1" outlineLevel="1" x14ac:dyDescent="0.3">
      <c r="B293" s="90"/>
      <c r="C293" s="94" t="s">
        <v>143</v>
      </c>
      <c r="D293" s="90" t="s">
        <v>172</v>
      </c>
      <c r="E293" s="90"/>
      <c r="F293" s="91" t="s">
        <v>142</v>
      </c>
      <c r="G293" s="92">
        <f>NŽP!G293</f>
        <v>6678138</v>
      </c>
      <c r="H293" s="92">
        <f>NŽP!H293-NŽP!G293</f>
        <v>4043711</v>
      </c>
      <c r="I293" s="93">
        <f>NŽP!I293-NŽP!H293</f>
        <v>5200749</v>
      </c>
      <c r="J293" s="93">
        <f>NŽP!J293-NŽP!I293</f>
        <v>593446</v>
      </c>
      <c r="K293" s="92">
        <f>NŽP!K293</f>
        <v>1193913</v>
      </c>
      <c r="L293" s="92">
        <f>NŽP!L293-NŽP!K293</f>
        <v>1972334</v>
      </c>
      <c r="M293" s="93">
        <f>NŽP!M293-NŽP!L293</f>
        <v>-11032</v>
      </c>
      <c r="N293" s="93">
        <f>NŽP!N293-NŽP!M293</f>
        <v>1518120</v>
      </c>
      <c r="O293" s="92">
        <f>NŽP!O293</f>
        <v>7419374</v>
      </c>
      <c r="P293" s="92">
        <f>NŽP!P293-NŽP!O293</f>
        <v>1873920</v>
      </c>
      <c r="Q293" s="93">
        <f>NŽP!Q293-NŽP!P293</f>
        <v>2172571</v>
      </c>
      <c r="R293" s="93">
        <f>NŽP!R293-NŽP!Q293</f>
        <v>3776658</v>
      </c>
      <c r="S293" s="93">
        <f>NŽP!S293</f>
        <v>5226439</v>
      </c>
      <c r="T293" s="92">
        <f>NŽP!T293-NŽP!S293</f>
        <v>1847510</v>
      </c>
      <c r="U293" s="92">
        <f>NŽP!U293-NŽP!T293</f>
        <v>1382465</v>
      </c>
      <c r="V293" s="93">
        <f>NŽP!V293-NŽP!U293</f>
        <v>11439330</v>
      </c>
      <c r="W293" s="93">
        <f>NŽP!W293</f>
        <v>2006886</v>
      </c>
      <c r="X293" s="92">
        <f>NŽP!X293-NŽP!W293</f>
        <v>5130782</v>
      </c>
    </row>
    <row r="294" spans="2:24" ht="11.8" hidden="1" customHeight="1" outlineLevel="2" x14ac:dyDescent="0.3">
      <c r="B294" s="90"/>
      <c r="C294" s="94"/>
      <c r="D294" s="94" t="s">
        <v>143</v>
      </c>
      <c r="E294" s="90" t="s">
        <v>144</v>
      </c>
      <c r="F294" s="91" t="s">
        <v>142</v>
      </c>
      <c r="G294" s="92">
        <f>NŽP!G294</f>
        <v>114201190</v>
      </c>
      <c r="H294" s="92">
        <f>NŽP!H294-NŽP!G294</f>
        <v>41519638</v>
      </c>
      <c r="I294" s="93">
        <f>NŽP!I294-NŽP!H294</f>
        <v>63756514</v>
      </c>
      <c r="J294" s="93">
        <f>NŽP!J294-NŽP!I294</f>
        <v>42873661</v>
      </c>
      <c r="K294" s="92">
        <f>NŽP!K294</f>
        <v>110082696</v>
      </c>
      <c r="L294" s="92">
        <f>NŽP!L294-NŽP!K294</f>
        <v>71988276</v>
      </c>
      <c r="M294" s="93">
        <f>NŽP!M294-NŽP!L294</f>
        <v>43249720</v>
      </c>
      <c r="N294" s="93">
        <f>NŽP!N294-NŽP!M294</f>
        <v>85848804</v>
      </c>
      <c r="O294" s="92">
        <f>NŽP!O294</f>
        <v>96245174</v>
      </c>
      <c r="P294" s="92">
        <f>NŽP!P294-NŽP!O294</f>
        <v>64313648</v>
      </c>
      <c r="Q294" s="93">
        <f>NŽP!Q294-NŽP!P294</f>
        <v>56144397</v>
      </c>
      <c r="R294" s="93">
        <f>NŽP!R294-NŽP!Q294</f>
        <v>68056588</v>
      </c>
      <c r="S294" s="93">
        <f>NŽP!S294</f>
        <v>118920910</v>
      </c>
      <c r="T294" s="92">
        <f>NŽP!T294-NŽP!S294</f>
        <v>60597465</v>
      </c>
      <c r="U294" s="92">
        <f>NŽP!U294-NŽP!T294</f>
        <v>63759437</v>
      </c>
      <c r="V294" s="93">
        <f>NŽP!V294-NŽP!U294</f>
        <v>64669180</v>
      </c>
      <c r="W294" s="93">
        <f>NŽP!W294</f>
        <v>108114569</v>
      </c>
      <c r="X294" s="92">
        <f>NŽP!X294-NŽP!W294</f>
        <v>63749424</v>
      </c>
    </row>
    <row r="295" spans="2:24" ht="11.8" customHeight="1" collapsed="1" x14ac:dyDescent="0.3">
      <c r="B295" s="103"/>
      <c r="C295" s="103" t="s">
        <v>147</v>
      </c>
      <c r="D295" s="103"/>
      <c r="E295" s="103"/>
      <c r="F295" s="91" t="s">
        <v>142</v>
      </c>
      <c r="G295" s="92">
        <f>SUM(G296:G297)</f>
        <v>101974246</v>
      </c>
      <c r="H295" s="92">
        <f t="shared" ref="H295:J295" si="248">SUM(H296:H297)</f>
        <v>92288316</v>
      </c>
      <c r="I295" s="93">
        <f t="shared" si="248"/>
        <v>102587413</v>
      </c>
      <c r="J295" s="93">
        <f t="shared" si="248"/>
        <v>30500122</v>
      </c>
      <c r="K295" s="92">
        <f>SUM(K296:K297)</f>
        <v>88935858</v>
      </c>
      <c r="L295" s="92">
        <f t="shared" ref="L295:N295" si="249">SUM(L296:L297)</f>
        <v>84527741</v>
      </c>
      <c r="M295" s="93">
        <f t="shared" si="249"/>
        <v>92647695</v>
      </c>
      <c r="N295" s="93">
        <f t="shared" si="249"/>
        <v>144493453</v>
      </c>
      <c r="O295" s="92">
        <f>SUM(O296:O297)</f>
        <v>121186512</v>
      </c>
      <c r="P295" s="92">
        <f t="shared" ref="P295:R295" si="250">SUM(P296:P297)</f>
        <v>96200856</v>
      </c>
      <c r="Q295" s="93">
        <f t="shared" si="250"/>
        <v>132294469</v>
      </c>
      <c r="R295" s="93">
        <f t="shared" si="250"/>
        <v>113017504</v>
      </c>
      <c r="S295" s="93">
        <f>SUM(S296:S297)</f>
        <v>108408986</v>
      </c>
      <c r="T295" s="92">
        <f t="shared" ref="T295:V295" si="251">SUM(T296:T297)</f>
        <v>118061408</v>
      </c>
      <c r="U295" s="92">
        <f t="shared" si="251"/>
        <v>123455834</v>
      </c>
      <c r="V295" s="93">
        <f t="shared" si="251"/>
        <v>135520742</v>
      </c>
      <c r="W295" s="93">
        <f>SUM(W296:W297)</f>
        <v>114720691</v>
      </c>
      <c r="X295" s="92">
        <f t="shared" ref="X295" si="252">SUM(X296:X297)</f>
        <v>106972624</v>
      </c>
    </row>
    <row r="296" spans="2:24" ht="11.8" hidden="1" customHeight="1" outlineLevel="1" x14ac:dyDescent="0.3">
      <c r="B296" s="90"/>
      <c r="C296" s="94" t="s">
        <v>143</v>
      </c>
      <c r="D296" s="90" t="s">
        <v>145</v>
      </c>
      <c r="E296" s="90"/>
      <c r="F296" s="91" t="s">
        <v>142</v>
      </c>
      <c r="G296" s="92">
        <f>NŽP!G296</f>
        <v>91453839</v>
      </c>
      <c r="H296" s="92">
        <f>NŽP!H296-NŽP!G296</f>
        <v>86903174</v>
      </c>
      <c r="I296" s="93">
        <f>NŽP!I296-NŽP!H296</f>
        <v>96647524</v>
      </c>
      <c r="J296" s="93">
        <f>NŽP!J296-NŽP!I296</f>
        <v>29940427</v>
      </c>
      <c r="K296" s="92">
        <f>NŽP!K296</f>
        <v>86721696</v>
      </c>
      <c r="L296" s="92">
        <f>NŽP!L296-NŽP!K296</f>
        <v>83173987</v>
      </c>
      <c r="M296" s="93">
        <f>NŽP!M296-NŽP!L296</f>
        <v>91692369</v>
      </c>
      <c r="N296" s="93">
        <f>NŽP!N296-NŽP!M296</f>
        <v>142854317</v>
      </c>
      <c r="O296" s="92">
        <f>NŽP!O296</f>
        <v>115846701</v>
      </c>
      <c r="P296" s="92">
        <f>NŽP!P296-NŽP!O296</f>
        <v>94049604</v>
      </c>
      <c r="Q296" s="93">
        <f>NŽP!Q296-NŽP!P296</f>
        <v>129561765</v>
      </c>
      <c r="R296" s="93">
        <f>NŽP!R296-NŽP!Q296</f>
        <v>108047233</v>
      </c>
      <c r="S296" s="93">
        <f>NŽP!S296</f>
        <v>105885730</v>
      </c>
      <c r="T296" s="92">
        <f>NŽP!T296-NŽP!S296</f>
        <v>115568403</v>
      </c>
      <c r="U296" s="92">
        <f>NŽP!U296-NŽP!T296</f>
        <v>121308615</v>
      </c>
      <c r="V296" s="93">
        <f>NŽP!V296-NŽP!U296</f>
        <v>124438444</v>
      </c>
      <c r="W296" s="93">
        <f>NŽP!W296</f>
        <v>111772651</v>
      </c>
      <c r="X296" s="92">
        <f>NŽP!X296-NŽP!W296</f>
        <v>103597970</v>
      </c>
    </row>
    <row r="297" spans="2:24" ht="11.8" hidden="1" customHeight="1" outlineLevel="1" x14ac:dyDescent="0.3">
      <c r="B297" s="90"/>
      <c r="C297" s="94" t="s">
        <v>143</v>
      </c>
      <c r="D297" s="90" t="s">
        <v>172</v>
      </c>
      <c r="E297" s="90"/>
      <c r="F297" s="91" t="s">
        <v>142</v>
      </c>
      <c r="G297" s="92">
        <f>NŽP!G297</f>
        <v>10520407</v>
      </c>
      <c r="H297" s="92">
        <f>NŽP!H297-NŽP!G297</f>
        <v>5385142</v>
      </c>
      <c r="I297" s="93">
        <f>NŽP!I297-NŽP!H297</f>
        <v>5939889</v>
      </c>
      <c r="J297" s="93">
        <f>NŽP!J297-NŽP!I297</f>
        <v>559695</v>
      </c>
      <c r="K297" s="92">
        <f>NŽP!K297</f>
        <v>2214162</v>
      </c>
      <c r="L297" s="92">
        <f>NŽP!L297-NŽP!K297</f>
        <v>1353754</v>
      </c>
      <c r="M297" s="93">
        <f>NŽP!M297-NŽP!L297</f>
        <v>955326</v>
      </c>
      <c r="N297" s="93">
        <f>NŽP!N297-NŽP!M297</f>
        <v>1639136</v>
      </c>
      <c r="O297" s="92">
        <f>NŽP!O297</f>
        <v>5339811</v>
      </c>
      <c r="P297" s="92">
        <f>NŽP!P297-NŽP!O297</f>
        <v>2151252</v>
      </c>
      <c r="Q297" s="93">
        <f>NŽP!Q297-NŽP!P297</f>
        <v>2732704</v>
      </c>
      <c r="R297" s="93">
        <f>NŽP!R297-NŽP!Q297</f>
        <v>4970271</v>
      </c>
      <c r="S297" s="93">
        <f>NŽP!S297</f>
        <v>2523256</v>
      </c>
      <c r="T297" s="92">
        <f>NŽP!T297-NŽP!S297</f>
        <v>2493005</v>
      </c>
      <c r="U297" s="92">
        <f>NŽP!U297-NŽP!T297</f>
        <v>2147219</v>
      </c>
      <c r="V297" s="93">
        <f>NŽP!V297-NŽP!U297</f>
        <v>11082298</v>
      </c>
      <c r="W297" s="93">
        <f>NŽP!W297</f>
        <v>2948040</v>
      </c>
      <c r="X297" s="92">
        <f>NŽP!X297-NŽP!W297</f>
        <v>3374654</v>
      </c>
    </row>
    <row r="298" spans="2:24" ht="11.8" hidden="1" customHeight="1" outlineLevel="2" x14ac:dyDescent="0.3">
      <c r="B298" s="90"/>
      <c r="C298" s="94"/>
      <c r="D298" s="94" t="s">
        <v>143</v>
      </c>
      <c r="E298" s="90" t="s">
        <v>144</v>
      </c>
      <c r="F298" s="91" t="s">
        <v>142</v>
      </c>
      <c r="G298" s="92">
        <f>NŽP!G298</f>
        <v>61673706</v>
      </c>
      <c r="H298" s="92">
        <f>NŽP!H298-NŽP!G298</f>
        <v>55559942</v>
      </c>
      <c r="I298" s="93">
        <f>NŽP!I298-NŽP!H298</f>
        <v>67549301</v>
      </c>
      <c r="J298" s="93">
        <f>NŽP!J298-NŽP!I298</f>
        <v>-632748</v>
      </c>
      <c r="K298" s="92">
        <f>NŽP!K298</f>
        <v>61144270</v>
      </c>
      <c r="L298" s="92">
        <f>NŽP!L298-NŽP!K298</f>
        <v>58535688</v>
      </c>
      <c r="M298" s="93">
        <f>NŽP!M298-NŽP!L298</f>
        <v>61574811</v>
      </c>
      <c r="N298" s="93">
        <f>NŽP!N298-NŽP!M298</f>
        <v>114498193</v>
      </c>
      <c r="O298" s="92">
        <f>NŽP!O298</f>
        <v>97907432</v>
      </c>
      <c r="P298" s="92">
        <f>NŽP!P298-NŽP!O298</f>
        <v>62842477</v>
      </c>
      <c r="Q298" s="93">
        <f>NŽP!Q298-NŽP!P298</f>
        <v>99494669</v>
      </c>
      <c r="R298" s="93">
        <f>NŽP!R298-NŽP!Q298</f>
        <v>80019648</v>
      </c>
      <c r="S298" s="93">
        <f>NŽP!S298</f>
        <v>71878736</v>
      </c>
      <c r="T298" s="92">
        <f>NŽP!T298-NŽP!S298</f>
        <v>77556609</v>
      </c>
      <c r="U298" s="92">
        <f>NŽP!U298-NŽP!T298</f>
        <v>90334685</v>
      </c>
      <c r="V298" s="93">
        <f>NŽP!V298-NŽP!U298</f>
        <v>95910372</v>
      </c>
      <c r="W298" s="93">
        <f>NŽP!W298</f>
        <v>73134316</v>
      </c>
      <c r="X298" s="92">
        <f>NŽP!X298-NŽP!W298</f>
        <v>62787377</v>
      </c>
    </row>
    <row r="299" spans="2:24" ht="11.8" customHeight="1" collapsed="1" x14ac:dyDescent="0.3">
      <c r="B299" s="103"/>
      <c r="C299" s="103" t="s">
        <v>148</v>
      </c>
      <c r="D299" s="103"/>
      <c r="E299" s="103"/>
      <c r="F299" s="91" t="s">
        <v>142</v>
      </c>
      <c r="G299" s="92">
        <f>SUM(G300:G301)</f>
        <v>20028492</v>
      </c>
      <c r="H299" s="92">
        <f t="shared" ref="H299:J299" si="253">SUM(H300:H301)</f>
        <v>77792592</v>
      </c>
      <c r="I299" s="93">
        <f t="shared" si="253"/>
        <v>31131354</v>
      </c>
      <c r="J299" s="93">
        <f t="shared" si="253"/>
        <v>-24808702</v>
      </c>
      <c r="K299" s="92">
        <f>SUM(K300:K301)</f>
        <v>90757595</v>
      </c>
      <c r="L299" s="92">
        <f t="shared" ref="L299:N299" si="254">SUM(L300:L301)</f>
        <v>18986029</v>
      </c>
      <c r="M299" s="93">
        <f t="shared" si="254"/>
        <v>-26384125</v>
      </c>
      <c r="N299" s="93">
        <f t="shared" si="254"/>
        <v>-7070413</v>
      </c>
      <c r="O299" s="92">
        <f>SUM(O300:O301)</f>
        <v>21840464</v>
      </c>
      <c r="P299" s="92">
        <f t="shared" ref="P299:R299" si="255">SUM(P300:P301)</f>
        <v>39331605</v>
      </c>
      <c r="Q299" s="93">
        <f t="shared" si="255"/>
        <v>1851902</v>
      </c>
      <c r="R299" s="93">
        <f t="shared" si="255"/>
        <v>-59620990</v>
      </c>
      <c r="S299" s="93">
        <f>SUM(S300:S301)</f>
        <v>-9421079</v>
      </c>
      <c r="T299" s="92">
        <f t="shared" ref="T299:V299" si="256">SUM(T300:T301)</f>
        <v>-13094657</v>
      </c>
      <c r="U299" s="92">
        <f t="shared" si="256"/>
        <v>-12723285</v>
      </c>
      <c r="V299" s="93">
        <f t="shared" si="256"/>
        <v>-4117742</v>
      </c>
      <c r="W299" s="93">
        <f>SUM(W300:W301)</f>
        <v>-5514776</v>
      </c>
      <c r="X299" s="92">
        <f t="shared" ref="X299" si="257">SUM(X300:X301)</f>
        <v>-658548</v>
      </c>
    </row>
    <row r="300" spans="2:24" ht="11.8" hidden="1" customHeight="1" outlineLevel="1" x14ac:dyDescent="0.3">
      <c r="B300" s="90"/>
      <c r="C300" s="94" t="s">
        <v>143</v>
      </c>
      <c r="D300" s="90" t="s">
        <v>145</v>
      </c>
      <c r="E300" s="90"/>
      <c r="F300" s="91" t="s">
        <v>142</v>
      </c>
      <c r="G300" s="92">
        <f>NŽP!G300</f>
        <v>15249183</v>
      </c>
      <c r="H300" s="92">
        <f>NŽP!H300-NŽP!G300</f>
        <v>77380286</v>
      </c>
      <c r="I300" s="93">
        <f>NŽP!I300-NŽP!H300</f>
        <v>24919230</v>
      </c>
      <c r="J300" s="93">
        <f>NŽP!J300-NŽP!I300</f>
        <v>36100254</v>
      </c>
      <c r="K300" s="92">
        <f>NŽP!K300</f>
        <v>84587060</v>
      </c>
      <c r="L300" s="92">
        <f>NŽP!L300-NŽP!K300</f>
        <v>25157557</v>
      </c>
      <c r="M300" s="93">
        <f>NŽP!M300-NŽP!L300</f>
        <v>-20904548</v>
      </c>
      <c r="N300" s="93">
        <f>NŽP!N300-NŽP!M300</f>
        <v>-7303494</v>
      </c>
      <c r="O300" s="92">
        <f>NŽP!O300</f>
        <v>22289175</v>
      </c>
      <c r="P300" s="92">
        <f>NŽP!P300-NŽP!O300</f>
        <v>39331605</v>
      </c>
      <c r="Q300" s="93">
        <f>NŽP!Q300-NŽP!P300</f>
        <v>1851902</v>
      </c>
      <c r="R300" s="93">
        <f>NŽP!R300-NŽP!Q300</f>
        <v>-59620990</v>
      </c>
      <c r="S300" s="93">
        <f>NŽP!S300</f>
        <v>-9424561</v>
      </c>
      <c r="T300" s="92">
        <f>NŽP!T300-NŽP!S300</f>
        <v>-15312985</v>
      </c>
      <c r="U300" s="92">
        <f>NŽP!U300-NŽP!T300</f>
        <v>-12790383</v>
      </c>
      <c r="V300" s="93">
        <f>NŽP!V300-NŽP!U300</f>
        <v>-4125900</v>
      </c>
      <c r="W300" s="93">
        <f>NŽP!W300</f>
        <v>-5462498</v>
      </c>
      <c r="X300" s="92">
        <f>NŽP!X300-NŽP!W300</f>
        <v>-738669</v>
      </c>
    </row>
    <row r="301" spans="2:24" ht="11.8" hidden="1" customHeight="1" outlineLevel="1" x14ac:dyDescent="0.3">
      <c r="B301" s="90"/>
      <c r="C301" s="94" t="s">
        <v>143</v>
      </c>
      <c r="D301" s="90" t="s">
        <v>172</v>
      </c>
      <c r="E301" s="90"/>
      <c r="F301" s="91" t="s">
        <v>142</v>
      </c>
      <c r="G301" s="92">
        <f>NŽP!G301</f>
        <v>4779309</v>
      </c>
      <c r="H301" s="92">
        <f>NŽP!H301-NŽP!G301</f>
        <v>412306</v>
      </c>
      <c r="I301" s="93">
        <f>NŽP!I301-NŽP!H301</f>
        <v>6212124</v>
      </c>
      <c r="J301" s="93">
        <f>NŽP!J301-NŽP!I301</f>
        <v>-60908956</v>
      </c>
      <c r="K301" s="92">
        <f>NŽP!K301</f>
        <v>6170535</v>
      </c>
      <c r="L301" s="92">
        <f>NŽP!L301-NŽP!K301</f>
        <v>-6171528</v>
      </c>
      <c r="M301" s="93">
        <f>NŽP!M301-NŽP!L301</f>
        <v>-5479577</v>
      </c>
      <c r="N301" s="93">
        <f>NŽP!N301-NŽP!M301</f>
        <v>233081</v>
      </c>
      <c r="O301" s="92">
        <f>NŽP!O301</f>
        <v>-448711</v>
      </c>
      <c r="P301" s="92">
        <f>NŽP!P301-NŽP!O301</f>
        <v>0</v>
      </c>
      <c r="Q301" s="93">
        <f>NŽP!Q301-NŽP!P301</f>
        <v>0</v>
      </c>
      <c r="R301" s="93">
        <f>NŽP!R301-NŽP!Q301</f>
        <v>0</v>
      </c>
      <c r="S301" s="93">
        <f>NŽP!S301</f>
        <v>3482</v>
      </c>
      <c r="T301" s="92">
        <f>NŽP!T301-NŽP!S301</f>
        <v>2218328</v>
      </c>
      <c r="U301" s="92">
        <f>NŽP!U301-NŽP!T301</f>
        <v>67098</v>
      </c>
      <c r="V301" s="93">
        <f>NŽP!V301-NŽP!U301</f>
        <v>8158</v>
      </c>
      <c r="W301" s="93">
        <f>NŽP!W301</f>
        <v>-52278</v>
      </c>
      <c r="X301" s="92">
        <f>NŽP!X301-NŽP!W301</f>
        <v>80121</v>
      </c>
    </row>
    <row r="302" spans="2:24" ht="11.8" hidden="1" customHeight="1" outlineLevel="2" x14ac:dyDescent="0.3">
      <c r="B302" s="90"/>
      <c r="C302" s="94"/>
      <c r="D302" s="94" t="s">
        <v>143</v>
      </c>
      <c r="E302" s="90" t="s">
        <v>144</v>
      </c>
      <c r="F302" s="91" t="s">
        <v>142</v>
      </c>
      <c r="G302" s="92">
        <f>NŽP!G302</f>
        <v>23000016</v>
      </c>
      <c r="H302" s="92">
        <f>NŽP!H302-NŽP!G302</f>
        <v>76424332</v>
      </c>
      <c r="I302" s="93">
        <f>NŽP!I302-NŽP!H302</f>
        <v>26870636</v>
      </c>
      <c r="J302" s="93">
        <f>NŽP!J302-NŽP!I302</f>
        <v>-30807167</v>
      </c>
      <c r="K302" s="92">
        <f>NŽP!K302</f>
        <v>54979296</v>
      </c>
      <c r="L302" s="92">
        <f>NŽP!L302-NŽP!K302</f>
        <v>-32651043</v>
      </c>
      <c r="M302" s="93">
        <f>NŽP!M302-NŽP!L302</f>
        <v>-33478886</v>
      </c>
      <c r="N302" s="93">
        <f>NŽP!N302-NŽP!M302</f>
        <v>-504516</v>
      </c>
      <c r="O302" s="92">
        <f>NŽP!O302</f>
        <v>16521577</v>
      </c>
      <c r="P302" s="92">
        <f>NŽP!P302-NŽP!O302</f>
        <v>14609901</v>
      </c>
      <c r="Q302" s="93">
        <f>NŽP!Q302-NŽP!P302</f>
        <v>1223754</v>
      </c>
      <c r="R302" s="93">
        <f>NŽP!R302-NŽP!Q302</f>
        <v>-54222666</v>
      </c>
      <c r="S302" s="93">
        <f>NŽP!S302</f>
        <v>8498475</v>
      </c>
      <c r="T302" s="92">
        <f>NŽP!T302-NŽP!S302</f>
        <v>-19335193</v>
      </c>
      <c r="U302" s="92">
        <f>NŽP!U302-NŽP!T302</f>
        <v>-9704394</v>
      </c>
      <c r="V302" s="93">
        <f>NŽP!V302-NŽP!U302</f>
        <v>-7477682</v>
      </c>
      <c r="W302" s="93">
        <f>NŽP!W302</f>
        <v>-2970179</v>
      </c>
      <c r="X302" s="92">
        <f>NŽP!X302-NŽP!W302</f>
        <v>39263</v>
      </c>
    </row>
    <row r="303" spans="2:24" ht="11.8" customHeight="1" x14ac:dyDescent="0.3">
      <c r="B303" s="90"/>
      <c r="C303" s="90" t="s">
        <v>149</v>
      </c>
      <c r="D303" s="90"/>
      <c r="E303" s="90"/>
      <c r="F303" s="91" t="s">
        <v>142</v>
      </c>
      <c r="G303" s="92">
        <f>NŽP!G303</f>
        <v>41139079</v>
      </c>
      <c r="H303" s="92">
        <f>NŽP!H303-NŽP!G303</f>
        <v>20760882</v>
      </c>
      <c r="I303" s="93">
        <f>NŽP!I303-NŽP!H303</f>
        <v>40862365</v>
      </c>
      <c r="J303" s="93">
        <f>NŽP!J303-NŽP!I303</f>
        <v>-3162464</v>
      </c>
      <c r="K303" s="92">
        <f>NŽP!K303</f>
        <v>15774043</v>
      </c>
      <c r="L303" s="92">
        <f>NŽP!L303-NŽP!K303</f>
        <v>14261976</v>
      </c>
      <c r="M303" s="93">
        <f>NŽP!M303-NŽP!L303</f>
        <v>24253221</v>
      </c>
      <c r="N303" s="93">
        <f>NŽP!N303-NŽP!M303</f>
        <v>12429296</v>
      </c>
      <c r="O303" s="92">
        <f>NŽP!O303</f>
        <v>18453095</v>
      </c>
      <c r="P303" s="92">
        <f>NŽP!P303-NŽP!O303</f>
        <v>21616497</v>
      </c>
      <c r="Q303" s="93">
        <f>NŽP!Q303-NŽP!P303</f>
        <v>15717662</v>
      </c>
      <c r="R303" s="93">
        <f>NŽP!R303-NŽP!Q303</f>
        <v>11077795</v>
      </c>
      <c r="S303" s="93">
        <f>NŽP!S303</f>
        <v>6781893</v>
      </c>
      <c r="T303" s="92">
        <f>NŽP!T303-NŽP!S303</f>
        <v>5823231</v>
      </c>
      <c r="U303" s="92">
        <f>NŽP!U303-NŽP!T303</f>
        <v>4524747</v>
      </c>
      <c r="V303" s="93">
        <f>NŽP!V303-NŽP!U303</f>
        <v>692667</v>
      </c>
      <c r="W303" s="93">
        <f>NŽP!W303</f>
        <v>4382717</v>
      </c>
      <c r="X303" s="92">
        <f>NŽP!X303-NŽP!W303</f>
        <v>1139094</v>
      </c>
    </row>
    <row r="304" spans="2:24" ht="11.8" customHeight="1" x14ac:dyDescent="0.3">
      <c r="B304" s="95"/>
      <c r="C304" s="95" t="s">
        <v>154</v>
      </c>
      <c r="D304" s="95"/>
      <c r="E304" s="95"/>
      <c r="F304" s="96" t="s">
        <v>142</v>
      </c>
      <c r="G304" s="97">
        <f>NŽP!G304</f>
        <v>4497862</v>
      </c>
      <c r="H304" s="97">
        <f>NŽP!H304-NŽP!G304</f>
        <v>1482677</v>
      </c>
      <c r="I304" s="98">
        <f>NŽP!I304-NŽP!H304</f>
        <v>2009707</v>
      </c>
      <c r="J304" s="98">
        <f>NŽP!J304-NŽP!I304</f>
        <v>962223</v>
      </c>
      <c r="K304" s="97">
        <f>NŽP!K304</f>
        <v>-3697240</v>
      </c>
      <c r="L304" s="97">
        <f>NŽP!L304-NŽP!K304</f>
        <v>-1123520</v>
      </c>
      <c r="M304" s="98">
        <f>NŽP!M304-NŽP!L304</f>
        <v>-327298</v>
      </c>
      <c r="N304" s="98">
        <f>NŽP!N304-NŽP!M304</f>
        <v>1798916</v>
      </c>
      <c r="O304" s="97">
        <f>NŽP!O304</f>
        <v>2929467</v>
      </c>
      <c r="P304" s="97">
        <f>NŽP!P304-NŽP!O304</f>
        <v>5368448</v>
      </c>
      <c r="Q304" s="98">
        <f>NŽP!Q304-NŽP!P304</f>
        <v>2041415</v>
      </c>
      <c r="R304" s="98">
        <f>NŽP!R304-NŽP!Q304</f>
        <v>2357879</v>
      </c>
      <c r="S304" s="98">
        <f>NŽP!S304</f>
        <v>5734197</v>
      </c>
      <c r="T304" s="97">
        <f>NŽP!T304-NŽP!S304</f>
        <v>2871352</v>
      </c>
      <c r="U304" s="97">
        <f>NŽP!U304-NŽP!T304</f>
        <v>2441749</v>
      </c>
      <c r="V304" s="98">
        <f>NŽP!V304-NŽP!U304</f>
        <v>2358864</v>
      </c>
      <c r="W304" s="98">
        <f>NŽP!W304</f>
        <v>2575540</v>
      </c>
      <c r="X304" s="97">
        <f>NŽP!X304-NŽP!W304</f>
        <v>2617460</v>
      </c>
    </row>
    <row r="305" spans="2:24" ht="11.8" customHeight="1" x14ac:dyDescent="0.3">
      <c r="B305" s="99"/>
      <c r="C305" s="99" t="s">
        <v>155</v>
      </c>
      <c r="D305" s="99"/>
      <c r="E305" s="99"/>
      <c r="F305" s="100" t="s">
        <v>156</v>
      </c>
      <c r="G305" s="101">
        <f>NŽP!G305</f>
        <v>3596</v>
      </c>
      <c r="H305" s="101">
        <f>NŽP!H305</f>
        <v>4400</v>
      </c>
      <c r="I305" s="102">
        <f>NŽP!I305</f>
        <v>5619</v>
      </c>
      <c r="J305" s="102">
        <f>NŽP!J305</f>
        <v>6160</v>
      </c>
      <c r="K305" s="101">
        <f>NŽP!K305</f>
        <v>3666</v>
      </c>
      <c r="L305" s="101">
        <f>NŽP!L305</f>
        <v>4487</v>
      </c>
      <c r="M305" s="102">
        <f>NŽP!M305</f>
        <v>5699</v>
      </c>
      <c r="N305" s="102">
        <f>NŽP!N305</f>
        <v>5937</v>
      </c>
      <c r="O305" s="101">
        <f>NŽP!O305</f>
        <v>3596</v>
      </c>
      <c r="P305" s="101">
        <f>NŽP!P305</f>
        <v>4585</v>
      </c>
      <c r="Q305" s="102">
        <f>NŽP!Q305</f>
        <v>5888</v>
      </c>
      <c r="R305" s="102">
        <f>NŽP!R305</f>
        <v>6271</v>
      </c>
      <c r="S305" s="102">
        <f>NŽP!S305</f>
        <v>3893</v>
      </c>
      <c r="T305" s="101">
        <f>NŽP!T305</f>
        <v>4734</v>
      </c>
      <c r="U305" s="101">
        <f>NŽP!U305</f>
        <v>5541</v>
      </c>
      <c r="V305" s="102">
        <f>NŽP!V305</f>
        <v>5753</v>
      </c>
      <c r="W305" s="102">
        <f>NŽP!W305</f>
        <v>3089</v>
      </c>
      <c r="X305" s="101">
        <f>NŽP!X305</f>
        <v>3709</v>
      </c>
    </row>
    <row r="306" spans="2:24" ht="11.8" customHeight="1" x14ac:dyDescent="0.3">
      <c r="B306" s="90"/>
      <c r="C306" s="90" t="s">
        <v>175</v>
      </c>
      <c r="D306" s="90"/>
      <c r="E306" s="90"/>
      <c r="F306" s="91" t="s">
        <v>156</v>
      </c>
      <c r="G306" s="92">
        <f>NŽP!G306</f>
        <v>3993</v>
      </c>
      <c r="H306" s="92">
        <f>NŽP!H306</f>
        <v>4498</v>
      </c>
      <c r="I306" s="93">
        <f>NŽP!I306</f>
        <v>5970</v>
      </c>
      <c r="J306" s="93">
        <f>NŽP!J306</f>
        <v>6169</v>
      </c>
      <c r="K306" s="92">
        <f>NŽP!K306</f>
        <v>3853</v>
      </c>
      <c r="L306" s="92">
        <f>NŽP!L306</f>
        <v>4655</v>
      </c>
      <c r="M306" s="93">
        <f>NŽP!M306</f>
        <v>5916</v>
      </c>
      <c r="N306" s="93">
        <f>NŽP!N306</f>
        <v>6132</v>
      </c>
      <c r="O306" s="92">
        <f>NŽP!O306</f>
        <v>3732</v>
      </c>
      <c r="P306" s="92">
        <f>NŽP!P306</f>
        <v>4754</v>
      </c>
      <c r="Q306" s="93">
        <f>NŽP!Q306</f>
        <v>6085</v>
      </c>
      <c r="R306" s="93">
        <f>NŽP!R306</f>
        <v>6431</v>
      </c>
      <c r="S306" s="93">
        <f>NŽP!S306</f>
        <v>4056</v>
      </c>
      <c r="T306" s="92">
        <f>NŽP!T306</f>
        <v>4897</v>
      </c>
      <c r="U306" s="92">
        <f>NŽP!U306</f>
        <v>5702</v>
      </c>
      <c r="V306" s="93">
        <f>NŽP!V306</f>
        <v>5905</v>
      </c>
      <c r="W306" s="93">
        <f>NŽP!W306</f>
        <v>3293</v>
      </c>
      <c r="X306" s="92">
        <f>NŽP!X306</f>
        <v>3931</v>
      </c>
    </row>
    <row r="307" spans="2:24" ht="11.8" customHeight="1" x14ac:dyDescent="0.3">
      <c r="B307" s="103"/>
      <c r="C307" s="103" t="s">
        <v>157</v>
      </c>
      <c r="D307" s="103"/>
      <c r="E307" s="103"/>
      <c r="F307" s="91" t="s">
        <v>156</v>
      </c>
      <c r="G307" s="92">
        <f>NŽP!G307</f>
        <v>25</v>
      </c>
      <c r="H307" s="92">
        <f>NŽP!H307-NŽP!G307</f>
        <v>38</v>
      </c>
      <c r="I307" s="93">
        <f>NŽP!I307-NŽP!H307</f>
        <v>31</v>
      </c>
      <c r="J307" s="93">
        <f>NŽP!J307-NŽP!I307</f>
        <v>55</v>
      </c>
      <c r="K307" s="92">
        <f>NŽP!K307</f>
        <v>13</v>
      </c>
      <c r="L307" s="92">
        <f>NŽP!L307-NŽP!K307</f>
        <v>53</v>
      </c>
      <c r="M307" s="93">
        <f>NŽP!M307-NŽP!L307</f>
        <v>1859</v>
      </c>
      <c r="N307" s="93">
        <f>NŽP!N307-NŽP!M307</f>
        <v>132</v>
      </c>
      <c r="O307" s="92">
        <f>NŽP!O307</f>
        <v>500</v>
      </c>
      <c r="P307" s="92">
        <f>NŽP!P307-NŽP!O307</f>
        <v>193</v>
      </c>
      <c r="Q307" s="93">
        <f>NŽP!Q307-NŽP!P307</f>
        <v>84</v>
      </c>
      <c r="R307" s="93">
        <f>NŽP!R307-NŽP!Q307</f>
        <v>10</v>
      </c>
      <c r="S307" s="93">
        <f>NŽP!S307</f>
        <v>11</v>
      </c>
      <c r="T307" s="92">
        <f>NŽP!T307-NŽP!S307</f>
        <v>26</v>
      </c>
      <c r="U307" s="92">
        <f>NŽP!U307-NŽP!T307</f>
        <v>16</v>
      </c>
      <c r="V307" s="93">
        <f>NŽP!V307-NŽP!U307</f>
        <v>2</v>
      </c>
      <c r="W307" s="93">
        <f>NŽP!W307</f>
        <v>2</v>
      </c>
      <c r="X307" s="92">
        <f>NŽP!X307-NŽP!W307</f>
        <v>1</v>
      </c>
    </row>
    <row r="308" spans="2:24" ht="11.8" customHeight="1" x14ac:dyDescent="0.3"/>
    <row r="309" spans="2:24" ht="11.8" customHeight="1" x14ac:dyDescent="0.3">
      <c r="B309" s="85"/>
      <c r="C309" s="85" t="s">
        <v>163</v>
      </c>
      <c r="D309" s="85"/>
      <c r="E309" s="86"/>
      <c r="F309" s="87"/>
      <c r="G309" s="87"/>
      <c r="H309" s="87"/>
      <c r="I309" s="104"/>
      <c r="J309" s="104"/>
      <c r="K309" s="87"/>
      <c r="L309" s="87"/>
      <c r="M309" s="104"/>
      <c r="N309" s="104"/>
      <c r="O309" s="87"/>
      <c r="P309" s="87"/>
      <c r="Q309" s="104"/>
      <c r="R309" s="104"/>
      <c r="S309" s="104"/>
      <c r="T309" s="87"/>
      <c r="U309" s="87"/>
      <c r="V309" s="104"/>
      <c r="W309" s="104"/>
      <c r="X309" s="87"/>
    </row>
    <row r="310" spans="2:24" ht="11.8" customHeight="1" x14ac:dyDescent="0.3">
      <c r="B310" s="90"/>
      <c r="C310" s="90" t="s">
        <v>158</v>
      </c>
      <c r="D310" s="90"/>
      <c r="E310" s="103"/>
      <c r="F310" s="105" t="s">
        <v>142</v>
      </c>
      <c r="G310" s="92">
        <f>NŽP!G310</f>
        <v>52835610</v>
      </c>
      <c r="H310" s="92">
        <f>NŽP!H310-NŽP!G310</f>
        <v>22984128</v>
      </c>
      <c r="I310" s="93">
        <f>NŽP!I310-NŽP!H310</f>
        <v>21211032</v>
      </c>
      <c r="J310" s="93">
        <f>NŽP!J310-NŽP!I310</f>
        <v>17596295</v>
      </c>
      <c r="K310" s="92">
        <f>NŽP!K310</f>
        <v>44228122</v>
      </c>
      <c r="L310" s="92">
        <f>NŽP!L310-NŽP!K310</f>
        <v>20060895</v>
      </c>
      <c r="M310" s="93">
        <f>NŽP!M310-NŽP!L310</f>
        <v>21280911</v>
      </c>
      <c r="N310" s="93">
        <f>NŽP!N310-NŽP!M310</f>
        <v>16257344</v>
      </c>
      <c r="O310" s="92">
        <f>NŽP!O310</f>
        <v>73826029</v>
      </c>
      <c r="P310" s="92">
        <f>NŽP!P310-NŽP!O310</f>
        <v>22906072</v>
      </c>
      <c r="Q310" s="93">
        <f>NŽP!Q310-NŽP!P310</f>
        <v>26753155</v>
      </c>
      <c r="R310" s="93">
        <f>NŽP!R310-NŽP!Q310</f>
        <v>19649678</v>
      </c>
      <c r="S310" s="93">
        <f>NŽP!S310</f>
        <v>80215017</v>
      </c>
      <c r="T310" s="92">
        <f>NŽP!T310-NŽP!S310</f>
        <v>34223111</v>
      </c>
      <c r="U310" s="92">
        <f>NŽP!U310-NŽP!T310</f>
        <v>10196334</v>
      </c>
      <c r="V310" s="93">
        <f>NŽP!V310-NŽP!U310</f>
        <v>40035924</v>
      </c>
      <c r="W310" s="93">
        <f>NŽP!W310</f>
        <v>61672956</v>
      </c>
      <c r="X310" s="92">
        <f>NŽP!X310-NŽP!W310</f>
        <v>27527044</v>
      </c>
    </row>
    <row r="311" spans="2:24" ht="11.8" customHeight="1" x14ac:dyDescent="0.3">
      <c r="B311" s="90"/>
      <c r="C311" s="90" t="s">
        <v>159</v>
      </c>
      <c r="D311" s="90"/>
      <c r="E311" s="103"/>
      <c r="F311" s="105" t="s">
        <v>156</v>
      </c>
      <c r="G311" s="92">
        <f>NŽP!G311</f>
        <v>2007</v>
      </c>
      <c r="H311" s="92">
        <f>NŽP!H311-NŽP!G311</f>
        <v>1248</v>
      </c>
      <c r="I311" s="93">
        <f>NŽP!I311-NŽP!H311</f>
        <v>1743</v>
      </c>
      <c r="J311" s="93">
        <f>NŽP!J311-NŽP!I311</f>
        <v>1039</v>
      </c>
      <c r="K311" s="92">
        <f>NŽP!K311</f>
        <v>1996</v>
      </c>
      <c r="L311" s="92">
        <f>NŽP!L311-NŽP!K311</f>
        <v>1337</v>
      </c>
      <c r="M311" s="93">
        <f>NŽP!M311-NŽP!L311</f>
        <v>1683</v>
      </c>
      <c r="N311" s="93">
        <f>NŽP!N311-NŽP!M311</f>
        <v>516</v>
      </c>
      <c r="O311" s="92">
        <f>NŽP!O311</f>
        <v>2375</v>
      </c>
      <c r="P311" s="92">
        <f>NŽP!P311-NŽP!O311</f>
        <v>1435</v>
      </c>
      <c r="Q311" s="93">
        <f>NŽP!Q311-NŽP!P311</f>
        <v>1785</v>
      </c>
      <c r="R311" s="93">
        <f>NŽP!R311-NŽP!Q311</f>
        <v>5999</v>
      </c>
      <c r="S311" s="93">
        <f>NŽP!S311</f>
        <v>2278</v>
      </c>
      <c r="T311" s="92">
        <f>NŽP!T311-NŽP!S311</f>
        <v>1316</v>
      </c>
      <c r="U311" s="92">
        <f>NŽP!U311-NŽP!T311</f>
        <v>1360</v>
      </c>
      <c r="V311" s="93">
        <f>NŽP!V311-NŽP!U311</f>
        <v>855</v>
      </c>
      <c r="W311" s="93">
        <f>NŽP!W311</f>
        <v>2416</v>
      </c>
      <c r="X311" s="92">
        <f>NŽP!X311-NŽP!W311</f>
        <v>1144</v>
      </c>
    </row>
    <row r="312" spans="2:24" ht="11.8" customHeight="1" x14ac:dyDescent="0.3">
      <c r="B312" s="103"/>
      <c r="C312" s="103" t="s">
        <v>176</v>
      </c>
      <c r="D312" s="103"/>
      <c r="E312" s="103"/>
      <c r="F312" s="105" t="s">
        <v>156</v>
      </c>
      <c r="G312" s="92">
        <f>NŽP!G312</f>
        <v>2234</v>
      </c>
      <c r="H312" s="92">
        <f>NŽP!H312-NŽP!G312</f>
        <v>1411</v>
      </c>
      <c r="I312" s="93">
        <f>NŽP!I312-NŽP!H312</f>
        <v>1942</v>
      </c>
      <c r="J312" s="93">
        <f>NŽP!J312-NŽP!I312</f>
        <v>691</v>
      </c>
      <c r="K312" s="92">
        <f>NŽP!K312</f>
        <v>2160</v>
      </c>
      <c r="L312" s="92">
        <f>NŽP!L312-NŽP!K312</f>
        <v>1414</v>
      </c>
      <c r="M312" s="93">
        <f>NŽP!M312-NŽP!L312</f>
        <v>1924</v>
      </c>
      <c r="N312" s="93">
        <f>NŽP!N312-NŽP!M312</f>
        <v>647</v>
      </c>
      <c r="O312" s="92">
        <f>NŽP!O312</f>
        <v>1955</v>
      </c>
      <c r="P312" s="92">
        <f>NŽP!P312-NŽP!O312</f>
        <v>1632</v>
      </c>
      <c r="Q312" s="93">
        <f>NŽP!Q312-NŽP!P312</f>
        <v>1945</v>
      </c>
      <c r="R312" s="93">
        <f>NŽP!R312-NŽP!Q312</f>
        <v>155</v>
      </c>
      <c r="S312" s="93">
        <f>NŽP!S312</f>
        <v>2380</v>
      </c>
      <c r="T312" s="92">
        <f>NŽP!T312-NŽP!S312</f>
        <v>1414</v>
      </c>
      <c r="U312" s="92">
        <f>NŽP!U312-NŽP!T312</f>
        <v>1473</v>
      </c>
      <c r="V312" s="93">
        <f>NŽP!V312-NŽP!U312</f>
        <v>901</v>
      </c>
      <c r="W312" s="93">
        <f>NŽP!W312</f>
        <v>2152</v>
      </c>
      <c r="X312" s="92">
        <f>NŽP!X312-NŽP!W312</f>
        <v>1269</v>
      </c>
    </row>
    <row r="313" spans="2:24" ht="11.8" customHeight="1" x14ac:dyDescent="0.3">
      <c r="B313" s="103"/>
      <c r="C313" s="103" t="s">
        <v>165</v>
      </c>
      <c r="D313" s="103"/>
      <c r="E313" s="103"/>
      <c r="F313" s="105" t="s">
        <v>156</v>
      </c>
      <c r="G313" s="92">
        <f>NŽP!G313</f>
        <v>163</v>
      </c>
      <c r="H313" s="92">
        <f>NŽP!H313-NŽP!G313</f>
        <v>80</v>
      </c>
      <c r="I313" s="93">
        <f>NŽP!I313-NŽP!H313</f>
        <v>69</v>
      </c>
      <c r="J313" s="93">
        <f>NŽP!J313-NŽP!I313</f>
        <v>82</v>
      </c>
      <c r="K313" s="92">
        <f>NŽP!K313</f>
        <v>168</v>
      </c>
      <c r="L313" s="92">
        <f>NŽP!L313-NŽP!K313</f>
        <v>47</v>
      </c>
      <c r="M313" s="93">
        <f>NŽP!M313-NŽP!L313</f>
        <v>52</v>
      </c>
      <c r="N313" s="93">
        <f>NŽP!N313-NŽP!M313</f>
        <v>58</v>
      </c>
      <c r="O313" s="92">
        <f>NŽP!O313</f>
        <v>105</v>
      </c>
      <c r="P313" s="92">
        <f>NŽP!P313-NŽP!O313</f>
        <v>67</v>
      </c>
      <c r="Q313" s="93">
        <f>NŽP!Q313-NŽP!P313</f>
        <v>55</v>
      </c>
      <c r="R313" s="93">
        <f>NŽP!R313-NŽP!Q313</f>
        <v>53</v>
      </c>
      <c r="S313" s="93">
        <f>NŽP!S313</f>
        <v>106</v>
      </c>
      <c r="T313" s="92">
        <f>NŽP!T313-NŽP!S313</f>
        <v>50</v>
      </c>
      <c r="U313" s="92">
        <f>NŽP!U313-NŽP!T313</f>
        <v>113</v>
      </c>
      <c r="V313" s="93">
        <f>NŽP!V313-NŽP!U313</f>
        <v>111</v>
      </c>
      <c r="W313" s="93">
        <f>NŽP!W313</f>
        <v>197</v>
      </c>
      <c r="X313" s="92">
        <f>NŽP!X313-NŽP!W313</f>
        <v>130</v>
      </c>
    </row>
    <row r="314" spans="2:24" ht="11.8" customHeight="1" x14ac:dyDescent="0.3"/>
    <row r="315" spans="2:24" ht="11.8" customHeight="1" x14ac:dyDescent="0.3">
      <c r="B315" s="85"/>
      <c r="C315" s="85" t="s">
        <v>166</v>
      </c>
      <c r="D315" s="85"/>
      <c r="E315" s="86"/>
      <c r="F315" s="87"/>
      <c r="G315" s="87"/>
      <c r="H315" s="87"/>
      <c r="I315" s="104"/>
      <c r="J315" s="104"/>
      <c r="K315" s="87"/>
      <c r="L315" s="87"/>
      <c r="M315" s="104"/>
      <c r="N315" s="104"/>
      <c r="O315" s="87"/>
      <c r="P315" s="87"/>
      <c r="Q315" s="104"/>
      <c r="R315" s="104"/>
      <c r="S315" s="104"/>
      <c r="T315" s="87"/>
      <c r="U315" s="87"/>
      <c r="V315" s="104"/>
      <c r="W315" s="104"/>
      <c r="X315" s="87"/>
    </row>
    <row r="316" spans="2:24" ht="11.8" customHeight="1" x14ac:dyDescent="0.3">
      <c r="B316" s="90"/>
      <c r="C316" s="90" t="s">
        <v>167</v>
      </c>
      <c r="D316" s="90"/>
      <c r="E316" s="103"/>
      <c r="F316" s="105" t="s">
        <v>142</v>
      </c>
      <c r="G316" s="92">
        <f t="shared" ref="G316:X316" si="258">IFERROR(G291*4/G305,"-")</f>
        <v>195008.11234705229</v>
      </c>
      <c r="H316" s="92">
        <f t="shared" si="258"/>
        <v>59073.054545454543</v>
      </c>
      <c r="I316" s="93">
        <f t="shared" si="258"/>
        <v>57865.738387613455</v>
      </c>
      <c r="J316" s="93">
        <f t="shared" si="258"/>
        <v>44648.794155844153</v>
      </c>
      <c r="K316" s="92">
        <f t="shared" si="258"/>
        <v>178864.09819967268</v>
      </c>
      <c r="L316" s="92">
        <f t="shared" si="258"/>
        <v>80993.34432805884</v>
      </c>
      <c r="M316" s="93">
        <f t="shared" si="258"/>
        <v>39641.290752763642</v>
      </c>
      <c r="N316" s="93">
        <f t="shared" si="258"/>
        <v>75063.393633148051</v>
      </c>
      <c r="O316" s="92">
        <f t="shared" si="258"/>
        <v>167439.46718576195</v>
      </c>
      <c r="P316" s="92">
        <f t="shared" si="258"/>
        <v>80053.073936750268</v>
      </c>
      <c r="Q316" s="93">
        <f t="shared" si="258"/>
        <v>56863.971467391304</v>
      </c>
      <c r="R316" s="93">
        <f t="shared" si="258"/>
        <v>62170.786796364213</v>
      </c>
      <c r="S316" s="93">
        <f t="shared" si="258"/>
        <v>202510.11250963269</v>
      </c>
      <c r="T316" s="92">
        <f t="shared" si="258"/>
        <v>74359.528517110273</v>
      </c>
      <c r="U316" s="92">
        <f t="shared" si="258"/>
        <v>45442.69770799495</v>
      </c>
      <c r="V316" s="93">
        <f t="shared" si="258"/>
        <v>75991.006431427086</v>
      </c>
      <c r="W316" s="93">
        <f t="shared" si="258"/>
        <v>269855.3525412755</v>
      </c>
      <c r="X316" s="92">
        <f t="shared" si="258"/>
        <v>90708.765705041791</v>
      </c>
    </row>
    <row r="317" spans="2:24" ht="11.8" customHeight="1" x14ac:dyDescent="0.3">
      <c r="B317" s="90"/>
      <c r="C317" s="90" t="s">
        <v>168</v>
      </c>
      <c r="D317" s="90"/>
      <c r="E317" s="103"/>
      <c r="F317" s="105" t="s">
        <v>142</v>
      </c>
      <c r="G317" s="92">
        <f>IFERROR(G310/G311,"-")</f>
        <v>26325.665171898356</v>
      </c>
      <c r="H317" s="92">
        <f t="shared" ref="H317:J317" si="259">IFERROR(H310/H311,"-")</f>
        <v>18416.76923076923</v>
      </c>
      <c r="I317" s="93">
        <f t="shared" si="259"/>
        <v>12169.266781411359</v>
      </c>
      <c r="J317" s="93">
        <f t="shared" si="259"/>
        <v>16935.798845043311</v>
      </c>
      <c r="K317" s="92">
        <f>IFERROR(K310/K311,"-")</f>
        <v>22158.377755511021</v>
      </c>
      <c r="L317" s="92">
        <f t="shared" ref="L317:N317" si="260">IFERROR(L310/L311,"-")</f>
        <v>15004.409124906508</v>
      </c>
      <c r="M317" s="93">
        <f t="shared" si="260"/>
        <v>12644.629233511587</v>
      </c>
      <c r="N317" s="93">
        <f t="shared" si="260"/>
        <v>31506.480620155038</v>
      </c>
      <c r="O317" s="92">
        <f>IFERROR(O310/O311,"-")</f>
        <v>31084.643789473685</v>
      </c>
      <c r="P317" s="92">
        <f t="shared" ref="P317:R317" si="261">IFERROR(P310/P311,"-")</f>
        <v>15962.419512195122</v>
      </c>
      <c r="Q317" s="93">
        <f t="shared" si="261"/>
        <v>14987.761904761905</v>
      </c>
      <c r="R317" s="93">
        <f t="shared" si="261"/>
        <v>3275.492248708118</v>
      </c>
      <c r="S317" s="93">
        <f>IFERROR(S310/S311,"-")</f>
        <v>35212.913520632137</v>
      </c>
      <c r="T317" s="92">
        <f t="shared" ref="T317:V317" si="262">IFERROR(T310/T311,"-")</f>
        <v>26005.403495440729</v>
      </c>
      <c r="U317" s="92">
        <f t="shared" si="262"/>
        <v>7497.3044117647059</v>
      </c>
      <c r="V317" s="93">
        <f t="shared" si="262"/>
        <v>46825.642105263156</v>
      </c>
      <c r="W317" s="93">
        <f>IFERROR(W310/W311,"-")</f>
        <v>25526.885761589405</v>
      </c>
      <c r="X317" s="92">
        <f t="shared" ref="X317" si="263">IFERROR(X310/X311,"-")</f>
        <v>24062.101398601397</v>
      </c>
    </row>
    <row r="318" spans="2:24" ht="11.8" customHeight="1" x14ac:dyDescent="0.3">
      <c r="B318" s="90"/>
      <c r="C318" s="90" t="s">
        <v>169</v>
      </c>
      <c r="D318" s="90"/>
      <c r="E318" s="103"/>
      <c r="F318" s="105" t="s">
        <v>142</v>
      </c>
      <c r="G318" s="92">
        <f t="shared" ref="G318:X318" si="264">IFERROR(G299/G307,"-")</f>
        <v>801139.68</v>
      </c>
      <c r="H318" s="92">
        <f t="shared" si="264"/>
        <v>2047173.4736842106</v>
      </c>
      <c r="I318" s="93">
        <f t="shared" si="264"/>
        <v>1004237.2258064516</v>
      </c>
      <c r="J318" s="93">
        <f t="shared" si="264"/>
        <v>-451067.30909090908</v>
      </c>
      <c r="K318" s="92">
        <f t="shared" si="264"/>
        <v>6981353.461538462</v>
      </c>
      <c r="L318" s="92">
        <f t="shared" si="264"/>
        <v>358226.96226415096</v>
      </c>
      <c r="M318" s="93">
        <f t="shared" si="264"/>
        <v>-14192.643894566971</v>
      </c>
      <c r="N318" s="93">
        <f t="shared" si="264"/>
        <v>-53563.734848484848</v>
      </c>
      <c r="O318" s="92">
        <f t="shared" si="264"/>
        <v>43680.928</v>
      </c>
      <c r="P318" s="92">
        <f t="shared" si="264"/>
        <v>203790.69948186527</v>
      </c>
      <c r="Q318" s="93">
        <f t="shared" si="264"/>
        <v>22046.452380952382</v>
      </c>
      <c r="R318" s="93">
        <f t="shared" si="264"/>
        <v>-5962099</v>
      </c>
      <c r="S318" s="93">
        <f t="shared" si="264"/>
        <v>-856461.72727272729</v>
      </c>
      <c r="T318" s="92">
        <f t="shared" si="264"/>
        <v>-503640.65384615387</v>
      </c>
      <c r="U318" s="92">
        <f t="shared" si="264"/>
        <v>-795205.3125</v>
      </c>
      <c r="V318" s="93">
        <f t="shared" si="264"/>
        <v>-2058871</v>
      </c>
      <c r="W318" s="93">
        <f t="shared" si="264"/>
        <v>-2757388</v>
      </c>
      <c r="X318" s="92">
        <f t="shared" si="264"/>
        <v>-658548</v>
      </c>
    </row>
    <row r="319" spans="2:24" ht="11.8" customHeight="1" x14ac:dyDescent="0.3">
      <c r="B319" s="90"/>
      <c r="C319" s="90" t="s">
        <v>177</v>
      </c>
      <c r="D319" s="90"/>
      <c r="E319" s="103"/>
      <c r="F319" s="105" t="s">
        <v>14</v>
      </c>
      <c r="G319" s="106">
        <f t="shared" ref="G319:X319" si="265">IFERROR(G307*4/G305,"-")</f>
        <v>2.7808676307007785E-2</v>
      </c>
      <c r="H319" s="106">
        <f t="shared" si="265"/>
        <v>3.4545454545454546E-2</v>
      </c>
      <c r="I319" s="107">
        <f t="shared" si="265"/>
        <v>2.2067983626979891E-2</v>
      </c>
      <c r="J319" s="107">
        <f t="shared" si="265"/>
        <v>3.5714285714285712E-2</v>
      </c>
      <c r="K319" s="106">
        <f t="shared" si="265"/>
        <v>1.4184397163120567E-2</v>
      </c>
      <c r="L319" s="106">
        <f t="shared" si="265"/>
        <v>4.724760418988188E-2</v>
      </c>
      <c r="M319" s="107">
        <f t="shared" si="265"/>
        <v>1.3047903140901913</v>
      </c>
      <c r="N319" s="107">
        <f t="shared" si="265"/>
        <v>8.8933804951995959E-2</v>
      </c>
      <c r="O319" s="106">
        <f t="shared" si="265"/>
        <v>0.55617352614015569</v>
      </c>
      <c r="P319" s="106">
        <f t="shared" si="265"/>
        <v>0.16837513631406761</v>
      </c>
      <c r="Q319" s="107">
        <f t="shared" si="265"/>
        <v>5.7065217391304345E-2</v>
      </c>
      <c r="R319" s="107">
        <f t="shared" si="265"/>
        <v>6.3785680114814228E-3</v>
      </c>
      <c r="S319" s="107">
        <f t="shared" si="265"/>
        <v>1.1302337528898022E-2</v>
      </c>
      <c r="T319" s="106">
        <f t="shared" si="265"/>
        <v>2.1968736797634135E-2</v>
      </c>
      <c r="U319" s="106">
        <f t="shared" si="265"/>
        <v>1.1550261685616315E-2</v>
      </c>
      <c r="V319" s="107">
        <f t="shared" si="265"/>
        <v>1.3905788284373371E-3</v>
      </c>
      <c r="W319" s="107">
        <f t="shared" si="265"/>
        <v>2.589834898025251E-3</v>
      </c>
      <c r="X319" s="106">
        <f t="shared" si="265"/>
        <v>1.0784578053383662E-3</v>
      </c>
    </row>
    <row r="320" spans="2:24" ht="11.8" customHeight="1" x14ac:dyDescent="0.3">
      <c r="B320" s="90"/>
      <c r="C320" s="90" t="s">
        <v>178</v>
      </c>
      <c r="D320" s="90"/>
      <c r="E320" s="103"/>
      <c r="F320" s="105" t="s">
        <v>14</v>
      </c>
      <c r="G320" s="106">
        <f t="shared" ref="G320:X320" si="266">IFERROR(G299/G295,"-")</f>
        <v>0.19640735563761855</v>
      </c>
      <c r="H320" s="106">
        <f t="shared" si="266"/>
        <v>0.84293001944038071</v>
      </c>
      <c r="I320" s="107">
        <f t="shared" si="266"/>
        <v>0.30346173170386898</v>
      </c>
      <c r="J320" s="107">
        <f t="shared" si="266"/>
        <v>-0.81339681198652258</v>
      </c>
      <c r="K320" s="106">
        <f t="shared" si="266"/>
        <v>1.0204837176024095</v>
      </c>
      <c r="L320" s="106">
        <f t="shared" si="266"/>
        <v>0.22461299421216047</v>
      </c>
      <c r="M320" s="107">
        <f t="shared" si="266"/>
        <v>-0.28477907626304139</v>
      </c>
      <c r="N320" s="107">
        <f t="shared" si="266"/>
        <v>-4.8932410799262992E-2</v>
      </c>
      <c r="O320" s="106">
        <f t="shared" si="266"/>
        <v>0.18022190456310846</v>
      </c>
      <c r="P320" s="106">
        <f t="shared" si="266"/>
        <v>0.40884880483807751</v>
      </c>
      <c r="Q320" s="107">
        <f t="shared" si="266"/>
        <v>1.399833276476585E-2</v>
      </c>
      <c r="R320" s="107">
        <f t="shared" si="266"/>
        <v>-0.52753766354634768</v>
      </c>
      <c r="S320" s="107">
        <f t="shared" si="266"/>
        <v>-8.6903118898280257E-2</v>
      </c>
      <c r="T320" s="106">
        <f t="shared" si="266"/>
        <v>-0.11091394912044417</v>
      </c>
      <c r="U320" s="106">
        <f t="shared" si="266"/>
        <v>-0.10305940665388078</v>
      </c>
      <c r="V320" s="107">
        <f t="shared" si="266"/>
        <v>-3.0384588655808866E-2</v>
      </c>
      <c r="W320" s="107">
        <f t="shared" si="266"/>
        <v>-4.8071328301186753E-2</v>
      </c>
      <c r="X320" s="106">
        <f t="shared" si="266"/>
        <v>-6.1562292797454421E-3</v>
      </c>
    </row>
    <row r="321" spans="2:24" ht="11.8" customHeight="1" x14ac:dyDescent="0.3">
      <c r="B321" s="90"/>
      <c r="C321" s="90" t="s">
        <v>179</v>
      </c>
      <c r="D321" s="90"/>
      <c r="E321" s="103"/>
      <c r="F321" s="105" t="s">
        <v>14</v>
      </c>
      <c r="G321" s="106">
        <f t="shared" ref="G321:X321" si="267">IFERROR((G299+G303)/G295,"-")</f>
        <v>0.59983352071070961</v>
      </c>
      <c r="H321" s="106">
        <f t="shared" si="267"/>
        <v>1.0678867951171631</v>
      </c>
      <c r="I321" s="107">
        <f t="shared" si="267"/>
        <v>0.70177926214008335</v>
      </c>
      <c r="J321" s="107">
        <f t="shared" si="267"/>
        <v>-0.91708374150109961</v>
      </c>
      <c r="K321" s="106">
        <f t="shared" si="267"/>
        <v>1.1978479816318857</v>
      </c>
      <c r="L321" s="106">
        <f t="shared" si="267"/>
        <v>0.39333838343083133</v>
      </c>
      <c r="M321" s="107">
        <f t="shared" si="267"/>
        <v>-2.3000075716940394E-2</v>
      </c>
      <c r="N321" s="107">
        <f t="shared" si="267"/>
        <v>3.7087375855015384E-2</v>
      </c>
      <c r="O321" s="106">
        <f t="shared" si="267"/>
        <v>0.33249210935289564</v>
      </c>
      <c r="P321" s="106">
        <f t="shared" si="267"/>
        <v>0.63355051643199511</v>
      </c>
      <c r="Q321" s="107">
        <f t="shared" si="267"/>
        <v>0.1328064894383453</v>
      </c>
      <c r="R321" s="107">
        <f t="shared" si="267"/>
        <v>-0.42951926278605479</v>
      </c>
      <c r="S321" s="107">
        <f t="shared" si="267"/>
        <v>-2.4344716221218046E-2</v>
      </c>
      <c r="T321" s="106">
        <f t="shared" si="267"/>
        <v>-6.159020227846173E-2</v>
      </c>
      <c r="U321" s="106">
        <f t="shared" si="267"/>
        <v>-6.6408672108602018E-2</v>
      </c>
      <c r="V321" s="107">
        <f t="shared" si="267"/>
        <v>-2.5273437478670238E-2</v>
      </c>
      <c r="W321" s="107">
        <f t="shared" si="267"/>
        <v>-9.867958344149096E-3</v>
      </c>
      <c r="X321" s="106">
        <f t="shared" si="267"/>
        <v>4.4922334521774465E-3</v>
      </c>
    </row>
    <row r="322" spans="2:24" ht="11.8" customHeight="1" x14ac:dyDescent="0.3"/>
    <row r="323" spans="2:24" ht="11.8" customHeight="1" x14ac:dyDescent="0.3"/>
    <row r="324" spans="2:24" ht="29.95" customHeight="1" x14ac:dyDescent="0.3">
      <c r="B324" s="85"/>
      <c r="C324" s="85" t="s">
        <v>200</v>
      </c>
      <c r="D324" s="85"/>
      <c r="E324" s="86"/>
      <c r="F324" s="87" t="s">
        <v>122</v>
      </c>
      <c r="G324" s="88" t="str">
        <f t="shared" ref="G324:X324" si="268">G5</f>
        <v>2020
Q1</v>
      </c>
      <c r="H324" s="88" t="str">
        <f t="shared" si="268"/>
        <v>2020
Q2</v>
      </c>
      <c r="I324" s="89" t="str">
        <f t="shared" si="268"/>
        <v>2020
Q3</v>
      </c>
      <c r="J324" s="89" t="str">
        <f t="shared" si="268"/>
        <v>2020
Q4</v>
      </c>
      <c r="K324" s="88" t="str">
        <f t="shared" si="268"/>
        <v>2021
Q1</v>
      </c>
      <c r="L324" s="88" t="str">
        <f t="shared" si="268"/>
        <v>2021
Q2</v>
      </c>
      <c r="M324" s="89" t="str">
        <f t="shared" si="268"/>
        <v>2021
Q3</v>
      </c>
      <c r="N324" s="89" t="str">
        <f t="shared" si="268"/>
        <v>2021
Q4</v>
      </c>
      <c r="O324" s="88" t="str">
        <f t="shared" si="268"/>
        <v>2022
Q1</v>
      </c>
      <c r="P324" s="88" t="str">
        <f t="shared" si="268"/>
        <v>2022
Q2</v>
      </c>
      <c r="Q324" s="89" t="str">
        <f t="shared" si="268"/>
        <v>2022
Q3</v>
      </c>
      <c r="R324" s="89" t="str">
        <f t="shared" si="268"/>
        <v>2022
Q4</v>
      </c>
      <c r="S324" s="89" t="str">
        <f t="shared" si="268"/>
        <v>2023
Q1</v>
      </c>
      <c r="T324" s="88" t="str">
        <f t="shared" si="268"/>
        <v>2023
Q2</v>
      </c>
      <c r="U324" s="88" t="str">
        <f t="shared" si="268"/>
        <v>2023
Q3</v>
      </c>
      <c r="V324" s="89" t="str">
        <f t="shared" si="268"/>
        <v>2023
Q4</v>
      </c>
      <c r="W324" s="89" t="str">
        <f t="shared" si="268"/>
        <v>2024
Q1</v>
      </c>
      <c r="X324" s="88" t="str">
        <f t="shared" si="268"/>
        <v>2024
Q2</v>
      </c>
    </row>
    <row r="325" spans="2:24" ht="11.8" customHeight="1" collapsed="1" x14ac:dyDescent="0.3">
      <c r="B325" s="90"/>
      <c r="C325" s="90" t="s">
        <v>141</v>
      </c>
      <c r="D325" s="90"/>
      <c r="E325" s="90"/>
      <c r="F325" s="91" t="s">
        <v>142</v>
      </c>
      <c r="G325" s="92">
        <f>SUM(G326:G327)</f>
        <v>124843123</v>
      </c>
      <c r="H325" s="92">
        <f t="shared" ref="H325:J325" si="269">SUM(H326:H327)</f>
        <v>131820022</v>
      </c>
      <c r="I325" s="93">
        <f t="shared" si="269"/>
        <v>113782267</v>
      </c>
      <c r="J325" s="93">
        <f t="shared" si="269"/>
        <v>135312447</v>
      </c>
      <c r="K325" s="92">
        <f>SUM(K326:K327)</f>
        <v>140996539</v>
      </c>
      <c r="L325" s="92">
        <f t="shared" ref="L325:N325" si="270">SUM(L326:L327)</f>
        <v>137531109</v>
      </c>
      <c r="M325" s="93">
        <f t="shared" si="270"/>
        <v>136423377</v>
      </c>
      <c r="N325" s="93">
        <f t="shared" si="270"/>
        <v>141255897</v>
      </c>
      <c r="O325" s="92">
        <f>SUM(O326:O327)</f>
        <v>150292112</v>
      </c>
      <c r="P325" s="92">
        <f t="shared" ref="P325:R325" si="271">SUM(P326:P327)</f>
        <v>150587208</v>
      </c>
      <c r="Q325" s="93">
        <f t="shared" si="271"/>
        <v>144105282</v>
      </c>
      <c r="R325" s="93">
        <f t="shared" si="271"/>
        <v>153051818</v>
      </c>
      <c r="S325" s="93">
        <f>SUM(S326:S327)</f>
        <v>160870317</v>
      </c>
      <c r="T325" s="92">
        <f t="shared" ref="T325:V325" si="272">SUM(T326:T327)</f>
        <v>157720106</v>
      </c>
      <c r="U325" s="92">
        <f t="shared" si="272"/>
        <v>158627121</v>
      </c>
      <c r="V325" s="93">
        <f t="shared" si="272"/>
        <v>160423890</v>
      </c>
      <c r="W325" s="93">
        <f>SUM(W326:W327)</f>
        <v>167219060</v>
      </c>
      <c r="X325" s="92">
        <f t="shared" ref="X325" si="273">SUM(X326:X327)</f>
        <v>172899812</v>
      </c>
    </row>
    <row r="326" spans="2:24" ht="11.8" hidden="1" customHeight="1" outlineLevel="1" x14ac:dyDescent="0.3">
      <c r="B326" s="90"/>
      <c r="C326" s="94" t="s">
        <v>143</v>
      </c>
      <c r="D326" s="90" t="s">
        <v>145</v>
      </c>
      <c r="E326" s="90"/>
      <c r="F326" s="91" t="s">
        <v>142</v>
      </c>
      <c r="G326" s="92">
        <f>NŽP!G326</f>
        <v>123519283</v>
      </c>
      <c r="H326" s="92">
        <f>NŽP!H326-NŽP!G326</f>
        <v>130412405</v>
      </c>
      <c r="I326" s="93">
        <f>NŽP!I326-NŽP!H326</f>
        <v>112295539</v>
      </c>
      <c r="J326" s="93">
        <f>NŽP!J326-NŽP!I326</f>
        <v>133740480</v>
      </c>
      <c r="K326" s="92">
        <f>NŽP!K326</f>
        <v>139338453</v>
      </c>
      <c r="L326" s="92">
        <f>NŽP!L326-NŽP!K326</f>
        <v>135777747</v>
      </c>
      <c r="M326" s="93">
        <f>NŽP!M326-NŽP!L326</f>
        <v>134563085</v>
      </c>
      <c r="N326" s="93">
        <f>NŽP!N326-NŽP!M326</f>
        <v>139212421</v>
      </c>
      <c r="O326" s="92">
        <f>NŽP!O326</f>
        <v>147999711</v>
      </c>
      <c r="P326" s="92">
        <f>NŽP!P326-NŽP!O326</f>
        <v>148213042</v>
      </c>
      <c r="Q326" s="93">
        <f>NŽP!Q326-NŽP!P326</f>
        <v>141650362</v>
      </c>
      <c r="R326" s="93">
        <f>NŽP!R326-NŽP!Q326</f>
        <v>150534068</v>
      </c>
      <c r="S326" s="93">
        <f>NŽP!S326</f>
        <v>158291080</v>
      </c>
      <c r="T326" s="92">
        <f>NŽP!T326-NŽP!S326</f>
        <v>155065355</v>
      </c>
      <c r="U326" s="92">
        <f>NŽP!U326-NŽP!T326</f>
        <v>155923328</v>
      </c>
      <c r="V326" s="93">
        <f>NŽP!V326-NŽP!U326</f>
        <v>157650583</v>
      </c>
      <c r="W326" s="93">
        <f>NŽP!W326</f>
        <v>164329350</v>
      </c>
      <c r="X326" s="92">
        <f>NŽP!X326-NŽP!W326</f>
        <v>169822252</v>
      </c>
    </row>
    <row r="327" spans="2:24" ht="11.8" hidden="1" customHeight="1" outlineLevel="1" x14ac:dyDescent="0.3">
      <c r="B327" s="90"/>
      <c r="C327" s="94" t="s">
        <v>143</v>
      </c>
      <c r="D327" s="90" t="s">
        <v>172</v>
      </c>
      <c r="E327" s="90"/>
      <c r="F327" s="91" t="s">
        <v>142</v>
      </c>
      <c r="G327" s="92">
        <f>NŽP!G327</f>
        <v>1323840</v>
      </c>
      <c r="H327" s="92">
        <f>NŽP!H327-NŽP!G327</f>
        <v>1407617</v>
      </c>
      <c r="I327" s="93">
        <f>NŽP!I327-NŽP!H327</f>
        <v>1486728</v>
      </c>
      <c r="J327" s="93">
        <f>NŽP!J327-NŽP!I327</f>
        <v>1571967</v>
      </c>
      <c r="K327" s="92">
        <f>NŽP!K327</f>
        <v>1658086</v>
      </c>
      <c r="L327" s="92">
        <f>NŽP!L327-NŽP!K327</f>
        <v>1753362</v>
      </c>
      <c r="M327" s="93">
        <f>NŽP!M327-NŽP!L327</f>
        <v>1860292</v>
      </c>
      <c r="N327" s="93">
        <f>NŽP!N327-NŽP!M327</f>
        <v>2043476</v>
      </c>
      <c r="O327" s="92">
        <f>NŽP!O327</f>
        <v>2292401</v>
      </c>
      <c r="P327" s="92">
        <f>NŽP!P327-NŽP!O327</f>
        <v>2374166</v>
      </c>
      <c r="Q327" s="93">
        <f>NŽP!Q327-NŽP!P327</f>
        <v>2454920</v>
      </c>
      <c r="R327" s="93">
        <f>NŽP!R327-NŽP!Q327</f>
        <v>2517750</v>
      </c>
      <c r="S327" s="93">
        <f>NŽP!S327</f>
        <v>2579237</v>
      </c>
      <c r="T327" s="92">
        <f>NŽP!T327-NŽP!S327</f>
        <v>2654751</v>
      </c>
      <c r="U327" s="92">
        <f>NŽP!U327-NŽP!T327</f>
        <v>2703793</v>
      </c>
      <c r="V327" s="93">
        <f>NŽP!V327-NŽP!U327</f>
        <v>2773307</v>
      </c>
      <c r="W327" s="93">
        <f>NŽP!W327</f>
        <v>2889710</v>
      </c>
      <c r="X327" s="92">
        <f>NŽP!X327-NŽP!W327</f>
        <v>3077560</v>
      </c>
    </row>
    <row r="328" spans="2:24" ht="11.8" hidden="1" customHeight="1" outlineLevel="2" x14ac:dyDescent="0.3">
      <c r="B328" s="90"/>
      <c r="C328" s="94"/>
      <c r="D328" s="94" t="s">
        <v>143</v>
      </c>
      <c r="E328" s="90" t="s">
        <v>144</v>
      </c>
      <c r="F328" s="91" t="s">
        <v>142</v>
      </c>
      <c r="G328" s="92">
        <f>NŽP!G328</f>
        <v>117493777</v>
      </c>
      <c r="H328" s="92">
        <f>NŽP!H328-NŽP!G328</f>
        <v>125141919</v>
      </c>
      <c r="I328" s="93">
        <f>NŽP!I328-NŽP!H328</f>
        <v>104583640</v>
      </c>
      <c r="J328" s="93">
        <f>NŽP!J328-NŽP!I328</f>
        <v>128415496</v>
      </c>
      <c r="K328" s="92">
        <f>NŽP!K328</f>
        <v>132600801</v>
      </c>
      <c r="L328" s="92">
        <f>NŽP!L328-NŽP!K328</f>
        <v>128875724</v>
      </c>
      <c r="M328" s="93">
        <f>NŽP!M328-NŽP!L328</f>
        <v>121926434</v>
      </c>
      <c r="N328" s="93">
        <f>NŽP!N328-NŽP!M328</f>
        <v>128200329</v>
      </c>
      <c r="O328" s="92">
        <f>NŽP!O328</f>
        <v>137340894</v>
      </c>
      <c r="P328" s="92">
        <f>NŽP!P328-NŽP!O328</f>
        <v>137640524</v>
      </c>
      <c r="Q328" s="93">
        <f>NŽP!Q328-NŽP!P328</f>
        <v>131893325</v>
      </c>
      <c r="R328" s="93">
        <f>NŽP!R328-NŽP!Q328</f>
        <v>140572986</v>
      </c>
      <c r="S328" s="93">
        <f>NŽP!S328</f>
        <v>149378988</v>
      </c>
      <c r="T328" s="92">
        <f>NŽP!T328-NŽP!S328</f>
        <v>145005203</v>
      </c>
      <c r="U328" s="92">
        <f>NŽP!U328-NŽP!T328</f>
        <v>144358487</v>
      </c>
      <c r="V328" s="93">
        <f>NŽP!V328-NŽP!U328</f>
        <v>146804894</v>
      </c>
      <c r="W328" s="93">
        <f>NŽP!W328</f>
        <v>152636283</v>
      </c>
      <c r="X328" s="92">
        <f>NŽP!X328-NŽP!W328</f>
        <v>165431951</v>
      </c>
    </row>
    <row r="329" spans="2:24" ht="11.8" customHeight="1" collapsed="1" x14ac:dyDescent="0.3">
      <c r="B329" s="103"/>
      <c r="C329" s="103" t="s">
        <v>147</v>
      </c>
      <c r="D329" s="103"/>
      <c r="E329" s="103"/>
      <c r="F329" s="91" t="s">
        <v>142</v>
      </c>
      <c r="G329" s="92">
        <f>SUM(G330:G331)</f>
        <v>123901427</v>
      </c>
      <c r="H329" s="92">
        <f t="shared" ref="H329:J329" si="274">SUM(H330:H331)</f>
        <v>130121477</v>
      </c>
      <c r="I329" s="93">
        <f t="shared" si="274"/>
        <v>113571978</v>
      </c>
      <c r="J329" s="93">
        <f t="shared" si="274"/>
        <v>137672755</v>
      </c>
      <c r="K329" s="92">
        <f>SUM(K330:K331)</f>
        <v>140446916</v>
      </c>
      <c r="L329" s="92">
        <f t="shared" ref="L329:N329" si="275">SUM(L330:L331)</f>
        <v>135440949</v>
      </c>
      <c r="M329" s="93">
        <f t="shared" si="275"/>
        <v>137078804</v>
      </c>
      <c r="N329" s="93">
        <f t="shared" si="275"/>
        <v>139732487</v>
      </c>
      <c r="O329" s="92">
        <f>SUM(O330:O331)</f>
        <v>149611879</v>
      </c>
      <c r="P329" s="92">
        <f t="shared" ref="P329:R329" si="276">SUM(P330:P331)</f>
        <v>149394726</v>
      </c>
      <c r="Q329" s="93">
        <f t="shared" si="276"/>
        <v>144290281</v>
      </c>
      <c r="R329" s="93">
        <f t="shared" si="276"/>
        <v>153698447</v>
      </c>
      <c r="S329" s="93">
        <f>SUM(S330:S331)</f>
        <v>160774414</v>
      </c>
      <c r="T329" s="92">
        <f t="shared" ref="T329:V329" si="277">SUM(T330:T331)</f>
        <v>156736798</v>
      </c>
      <c r="U329" s="92">
        <f t="shared" si="277"/>
        <v>157283062</v>
      </c>
      <c r="V329" s="93">
        <f t="shared" si="277"/>
        <v>161678592</v>
      </c>
      <c r="W329" s="93">
        <f>SUM(W330:W331)</f>
        <v>167139828</v>
      </c>
      <c r="X329" s="92">
        <f t="shared" ref="X329" si="278">SUM(X330:X331)</f>
        <v>171810194</v>
      </c>
    </row>
    <row r="330" spans="2:24" ht="11.8" hidden="1" customHeight="1" outlineLevel="1" x14ac:dyDescent="0.3">
      <c r="B330" s="90"/>
      <c r="C330" s="94" t="s">
        <v>143</v>
      </c>
      <c r="D330" s="90" t="s">
        <v>145</v>
      </c>
      <c r="E330" s="90"/>
      <c r="F330" s="91" t="s">
        <v>142</v>
      </c>
      <c r="G330" s="92">
        <f>NŽP!G330</f>
        <v>122577587</v>
      </c>
      <c r="H330" s="92">
        <f>NŽP!H330-NŽP!G330</f>
        <v>128713860</v>
      </c>
      <c r="I330" s="93">
        <f>NŽP!I330-NŽP!H330</f>
        <v>112085250</v>
      </c>
      <c r="J330" s="93">
        <f>NŽP!J330-NŽP!I330</f>
        <v>136100788</v>
      </c>
      <c r="K330" s="92">
        <f>NŽP!K330</f>
        <v>138788830</v>
      </c>
      <c r="L330" s="92">
        <f>NŽP!L330-NŽP!K330</f>
        <v>133687587</v>
      </c>
      <c r="M330" s="93">
        <f>NŽP!M330-NŽP!L330</f>
        <v>135218512</v>
      </c>
      <c r="N330" s="93">
        <f>NŽP!N330-NŽP!M330</f>
        <v>137689011</v>
      </c>
      <c r="O330" s="92">
        <f>NŽP!O330</f>
        <v>147319478</v>
      </c>
      <c r="P330" s="92">
        <f>NŽP!P330-NŽP!O330</f>
        <v>147020560</v>
      </c>
      <c r="Q330" s="93">
        <f>NŽP!Q330-NŽP!P330</f>
        <v>141835361</v>
      </c>
      <c r="R330" s="93">
        <f>NŽP!R330-NŽP!Q330</f>
        <v>151180697</v>
      </c>
      <c r="S330" s="93">
        <f>NŽP!S330</f>
        <v>158195177</v>
      </c>
      <c r="T330" s="92">
        <f>NŽP!T330-NŽP!S330</f>
        <v>154082047</v>
      </c>
      <c r="U330" s="92">
        <f>NŽP!U330-NŽP!T330</f>
        <v>154579269</v>
      </c>
      <c r="V330" s="93">
        <f>NŽP!V330-NŽP!U330</f>
        <v>158905285</v>
      </c>
      <c r="W330" s="93">
        <f>NŽP!W330</f>
        <v>164250118</v>
      </c>
      <c r="X330" s="92">
        <f>NŽP!X330-NŽP!W330</f>
        <v>168732634</v>
      </c>
    </row>
    <row r="331" spans="2:24" ht="11.8" hidden="1" customHeight="1" outlineLevel="1" x14ac:dyDescent="0.3">
      <c r="B331" s="90"/>
      <c r="C331" s="94" t="s">
        <v>143</v>
      </c>
      <c r="D331" s="90" t="s">
        <v>172</v>
      </c>
      <c r="E331" s="90"/>
      <c r="F331" s="91" t="s">
        <v>142</v>
      </c>
      <c r="G331" s="92">
        <f>NŽP!G331</f>
        <v>1323840</v>
      </c>
      <c r="H331" s="92">
        <f>NŽP!H331-NŽP!G331</f>
        <v>1407617</v>
      </c>
      <c r="I331" s="93">
        <f>NŽP!I331-NŽP!H331</f>
        <v>1486728</v>
      </c>
      <c r="J331" s="93">
        <f>NŽP!J331-NŽP!I331</f>
        <v>1571967</v>
      </c>
      <c r="K331" s="92">
        <f>NŽP!K331</f>
        <v>1658086</v>
      </c>
      <c r="L331" s="92">
        <f>NŽP!L331-NŽP!K331</f>
        <v>1753362</v>
      </c>
      <c r="M331" s="93">
        <f>NŽP!M331-NŽP!L331</f>
        <v>1860292</v>
      </c>
      <c r="N331" s="93">
        <f>NŽP!N331-NŽP!M331</f>
        <v>2043476</v>
      </c>
      <c r="O331" s="92">
        <f>NŽP!O331</f>
        <v>2292401</v>
      </c>
      <c r="P331" s="92">
        <f>NŽP!P331-NŽP!O331</f>
        <v>2374166</v>
      </c>
      <c r="Q331" s="93">
        <f>NŽP!Q331-NŽP!P331</f>
        <v>2454920</v>
      </c>
      <c r="R331" s="93">
        <f>NŽP!R331-NŽP!Q331</f>
        <v>2517750</v>
      </c>
      <c r="S331" s="93">
        <f>NŽP!S331</f>
        <v>2579237</v>
      </c>
      <c r="T331" s="92">
        <f>NŽP!T331-NŽP!S331</f>
        <v>2654751</v>
      </c>
      <c r="U331" s="92">
        <f>NŽP!U331-NŽP!T331</f>
        <v>2703793</v>
      </c>
      <c r="V331" s="93">
        <f>NŽP!V331-NŽP!U331</f>
        <v>2773307</v>
      </c>
      <c r="W331" s="93">
        <f>NŽP!W331</f>
        <v>2889710</v>
      </c>
      <c r="X331" s="92">
        <f>NŽP!X331-NŽP!W331</f>
        <v>3077560</v>
      </c>
    </row>
    <row r="332" spans="2:24" ht="11.8" hidden="1" customHeight="1" outlineLevel="2" x14ac:dyDescent="0.3">
      <c r="B332" s="90"/>
      <c r="C332" s="94"/>
      <c r="D332" s="94" t="s">
        <v>143</v>
      </c>
      <c r="E332" s="90" t="s">
        <v>144</v>
      </c>
      <c r="F332" s="91" t="s">
        <v>142</v>
      </c>
      <c r="G332" s="92">
        <f>NŽP!G332</f>
        <v>116649919</v>
      </c>
      <c r="H332" s="92">
        <f>NŽP!H332-NŽP!G332</f>
        <v>123930856</v>
      </c>
      <c r="I332" s="93">
        <f>NŽP!I332-NŽP!H332</f>
        <v>104358781</v>
      </c>
      <c r="J332" s="93">
        <f>NŽP!J332-NŽP!I332</f>
        <v>130492171</v>
      </c>
      <c r="K332" s="92">
        <f>NŽP!K332</f>
        <v>131775107</v>
      </c>
      <c r="L332" s="92">
        <f>NŽP!L332-NŽP!K332</f>
        <v>127307324</v>
      </c>
      <c r="M332" s="93">
        <f>NŽP!M332-NŽP!L332</f>
        <v>122504594</v>
      </c>
      <c r="N332" s="93">
        <f>NŽP!N332-NŽP!M332</f>
        <v>126398883</v>
      </c>
      <c r="O332" s="92">
        <f>NŽP!O332</f>
        <v>136572029</v>
      </c>
      <c r="P332" s="92">
        <f>NŽP!P332-NŽP!O332</f>
        <v>136457099</v>
      </c>
      <c r="Q332" s="93">
        <f>NŽP!Q332-NŽP!P332</f>
        <v>131873017</v>
      </c>
      <c r="R332" s="93">
        <f>NŽP!R332-NŽP!Q332</f>
        <v>140864837</v>
      </c>
      <c r="S332" s="93">
        <f>NŽP!S332</f>
        <v>148636994</v>
      </c>
      <c r="T332" s="92">
        <f>NŽP!T332-NŽP!S332</f>
        <v>144215816</v>
      </c>
      <c r="U332" s="92">
        <f>NŽP!U332-NŽP!T332</f>
        <v>143514645</v>
      </c>
      <c r="V332" s="93">
        <f>NŽP!V332-NŽP!U332</f>
        <v>147905125</v>
      </c>
      <c r="W332" s="93">
        <f>NŽP!W332</f>
        <v>152546583</v>
      </c>
      <c r="X332" s="92">
        <f>NŽP!X332-NŽP!W332</f>
        <v>164446459</v>
      </c>
    </row>
    <row r="333" spans="2:24" ht="11.8" customHeight="1" collapsed="1" x14ac:dyDescent="0.3">
      <c r="B333" s="103"/>
      <c r="C333" s="103" t="s">
        <v>148</v>
      </c>
      <c r="D333" s="103"/>
      <c r="E333" s="103"/>
      <c r="F333" s="91" t="s">
        <v>142</v>
      </c>
      <c r="G333" s="92">
        <f>SUM(G334:G335)</f>
        <v>27654378</v>
      </c>
      <c r="H333" s="92">
        <f t="shared" ref="H333:J333" si="279">SUM(H334:H335)</f>
        <v>29627757</v>
      </c>
      <c r="I333" s="93">
        <f t="shared" si="279"/>
        <v>29577895</v>
      </c>
      <c r="J333" s="93">
        <f t="shared" si="279"/>
        <v>31239832</v>
      </c>
      <c r="K333" s="92">
        <f>SUM(K334:K335)</f>
        <v>29641206</v>
      </c>
      <c r="L333" s="92">
        <f t="shared" ref="L333:N333" si="280">SUM(L334:L335)</f>
        <v>30278034</v>
      </c>
      <c r="M333" s="93">
        <f t="shared" si="280"/>
        <v>29260257</v>
      </c>
      <c r="N333" s="93">
        <f t="shared" si="280"/>
        <v>38488720</v>
      </c>
      <c r="O333" s="92">
        <f>SUM(O334:O335)</f>
        <v>31977923</v>
      </c>
      <c r="P333" s="92">
        <f t="shared" ref="P333:R333" si="281">SUM(P334:P335)</f>
        <v>33135157</v>
      </c>
      <c r="Q333" s="93">
        <f t="shared" si="281"/>
        <v>32161756</v>
      </c>
      <c r="R333" s="93">
        <f t="shared" si="281"/>
        <v>34873237</v>
      </c>
      <c r="S333" s="93">
        <f>SUM(S334:S335)</f>
        <v>139222674</v>
      </c>
      <c r="T333" s="92">
        <f t="shared" ref="T333:V333" si="282">SUM(T334:T335)</f>
        <v>217753638</v>
      </c>
      <c r="U333" s="92">
        <f t="shared" si="282"/>
        <v>61852652</v>
      </c>
      <c r="V333" s="93">
        <f t="shared" si="282"/>
        <v>-27396140</v>
      </c>
      <c r="W333" s="93">
        <f>SUM(W334:W335)</f>
        <v>9189188</v>
      </c>
      <c r="X333" s="92">
        <f t="shared" ref="X333" si="283">SUM(X334:X335)</f>
        <v>12109142</v>
      </c>
    </row>
    <row r="334" spans="2:24" ht="11.8" hidden="1" customHeight="1" outlineLevel="1" x14ac:dyDescent="0.3">
      <c r="B334" s="90"/>
      <c r="C334" s="94" t="s">
        <v>143</v>
      </c>
      <c r="D334" s="90" t="s">
        <v>145</v>
      </c>
      <c r="E334" s="90"/>
      <c r="F334" s="91" t="s">
        <v>142</v>
      </c>
      <c r="G334" s="92">
        <f>NŽP!G334</f>
        <v>27313607</v>
      </c>
      <c r="H334" s="92">
        <f>NŽP!H334-NŽP!G334</f>
        <v>29366030</v>
      </c>
      <c r="I334" s="93">
        <f>NŽP!I334-NŽP!H334</f>
        <v>29232168</v>
      </c>
      <c r="J334" s="93">
        <f>NŽP!J334-NŽP!I334</f>
        <v>30782621</v>
      </c>
      <c r="K334" s="92">
        <f>NŽP!K334</f>
        <v>29383502</v>
      </c>
      <c r="L334" s="92">
        <f>NŽP!L334-NŽP!K334</f>
        <v>30027311</v>
      </c>
      <c r="M334" s="93">
        <f>NŽP!M334-NŽP!L334</f>
        <v>28937856</v>
      </c>
      <c r="N334" s="93">
        <f>NŽP!N334-NŽP!M334</f>
        <v>38039775</v>
      </c>
      <c r="O334" s="92">
        <f>NŽP!O334</f>
        <v>31751020</v>
      </c>
      <c r="P334" s="92">
        <f>NŽP!P334-NŽP!O334</f>
        <v>32927281</v>
      </c>
      <c r="Q334" s="93">
        <f>NŽP!Q334-NŽP!P334</f>
        <v>31856745</v>
      </c>
      <c r="R334" s="93">
        <f>NŽP!R334-NŽP!Q334</f>
        <v>34191270</v>
      </c>
      <c r="S334" s="93">
        <f>NŽP!S334</f>
        <v>138992757</v>
      </c>
      <c r="T334" s="92">
        <f>NŽP!T334-NŽP!S334</f>
        <v>217497433</v>
      </c>
      <c r="U334" s="92">
        <f>NŽP!U334-NŽP!T334</f>
        <v>61237198</v>
      </c>
      <c r="V334" s="93">
        <f>NŽP!V334-NŽP!U334</f>
        <v>-28016160</v>
      </c>
      <c r="W334" s="93">
        <f>NŽP!W334</f>
        <v>8967252</v>
      </c>
      <c r="X334" s="92">
        <f>NŽP!X334-NŽP!W334</f>
        <v>11748932</v>
      </c>
    </row>
    <row r="335" spans="2:24" ht="11.8" hidden="1" customHeight="1" outlineLevel="1" x14ac:dyDescent="0.3">
      <c r="B335" s="90"/>
      <c r="C335" s="94" t="s">
        <v>143</v>
      </c>
      <c r="D335" s="90" t="s">
        <v>172</v>
      </c>
      <c r="E335" s="90"/>
      <c r="F335" s="91" t="s">
        <v>142</v>
      </c>
      <c r="G335" s="92">
        <f>NŽP!G335</f>
        <v>340771</v>
      </c>
      <c r="H335" s="92">
        <f>NŽP!H335-NŽP!G335</f>
        <v>261727</v>
      </c>
      <c r="I335" s="93">
        <f>NŽP!I335-NŽP!H335</f>
        <v>345727</v>
      </c>
      <c r="J335" s="93">
        <f>NŽP!J335-NŽP!I335</f>
        <v>457211</v>
      </c>
      <c r="K335" s="92">
        <f>NŽP!K335</f>
        <v>257704</v>
      </c>
      <c r="L335" s="92">
        <f>NŽP!L335-NŽP!K335</f>
        <v>250723</v>
      </c>
      <c r="M335" s="93">
        <f>NŽP!M335-NŽP!L335</f>
        <v>322401</v>
      </c>
      <c r="N335" s="93">
        <f>NŽP!N335-NŽP!M335</f>
        <v>448945</v>
      </c>
      <c r="O335" s="92">
        <f>NŽP!O335</f>
        <v>226903</v>
      </c>
      <c r="P335" s="92">
        <f>NŽP!P335-NŽP!O335</f>
        <v>207876</v>
      </c>
      <c r="Q335" s="93">
        <f>NŽP!Q335-NŽP!P335</f>
        <v>305011</v>
      </c>
      <c r="R335" s="93">
        <f>NŽP!R335-NŽP!Q335</f>
        <v>681967</v>
      </c>
      <c r="S335" s="93">
        <f>NŽP!S335</f>
        <v>229917</v>
      </c>
      <c r="T335" s="92">
        <f>NŽP!T335-NŽP!S335</f>
        <v>256205</v>
      </c>
      <c r="U335" s="92">
        <f>NŽP!U335-NŽP!T335</f>
        <v>615454</v>
      </c>
      <c r="V335" s="93">
        <f>NŽP!V335-NŽP!U335</f>
        <v>620020</v>
      </c>
      <c r="W335" s="93">
        <f>NŽP!W335</f>
        <v>221936</v>
      </c>
      <c r="X335" s="92">
        <f>NŽP!X335-NŽP!W335</f>
        <v>360210</v>
      </c>
    </row>
    <row r="336" spans="2:24" ht="11.8" hidden="1" customHeight="1" outlineLevel="2" x14ac:dyDescent="0.3">
      <c r="B336" s="90"/>
      <c r="C336" s="94"/>
      <c r="D336" s="94" t="s">
        <v>143</v>
      </c>
      <c r="E336" s="90" t="s">
        <v>144</v>
      </c>
      <c r="F336" s="91" t="s">
        <v>142</v>
      </c>
      <c r="G336" s="92">
        <f>NŽP!G336</f>
        <v>27477295</v>
      </c>
      <c r="H336" s="92">
        <f>NŽP!H336-NŽP!G336</f>
        <v>29441080</v>
      </c>
      <c r="I336" s="93">
        <f>NŽP!I336-NŽP!H336</f>
        <v>29286054</v>
      </c>
      <c r="J336" s="93">
        <f>NŽP!J336-NŽP!I336</f>
        <v>30907115</v>
      </c>
      <c r="K336" s="92">
        <f>NŽP!K336</f>
        <v>29417797</v>
      </c>
      <c r="L336" s="92">
        <f>NŽP!L336-NŽP!K336</f>
        <v>30081082</v>
      </c>
      <c r="M336" s="93">
        <f>NŽP!M336-NŽP!L336</f>
        <v>28554261</v>
      </c>
      <c r="N336" s="93">
        <f>NŽP!N336-NŽP!M336</f>
        <v>36572126</v>
      </c>
      <c r="O336" s="92">
        <f>NŽP!O336</f>
        <v>31356683</v>
      </c>
      <c r="P336" s="92">
        <f>NŽP!P336-NŽP!O336</f>
        <v>32211182</v>
      </c>
      <c r="Q336" s="93">
        <f>NŽP!Q336-NŽP!P336</f>
        <v>30425489</v>
      </c>
      <c r="R336" s="93">
        <f>NŽP!R336-NŽP!Q336</f>
        <v>33205820</v>
      </c>
      <c r="S336" s="93">
        <f>NŽP!S336</f>
        <v>115159530</v>
      </c>
      <c r="T336" s="92">
        <f>NŽP!T336-NŽP!S336</f>
        <v>178351174</v>
      </c>
      <c r="U336" s="92">
        <f>NŽP!U336-NŽP!T336</f>
        <v>30853045</v>
      </c>
      <c r="V336" s="93">
        <f>NŽP!V336-NŽP!U336</f>
        <v>-32440143</v>
      </c>
      <c r="W336" s="93">
        <f>NŽP!W336</f>
        <v>14604216</v>
      </c>
      <c r="X336" s="92">
        <f>NŽP!X336-NŽP!W336</f>
        <v>17938935</v>
      </c>
    </row>
    <row r="337" spans="2:24" ht="11.8" customHeight="1" x14ac:dyDescent="0.3">
      <c r="B337" s="90"/>
      <c r="C337" s="90" t="s">
        <v>149</v>
      </c>
      <c r="D337" s="90"/>
      <c r="E337" s="90"/>
      <c r="F337" s="91" t="s">
        <v>142</v>
      </c>
      <c r="G337" s="92">
        <f>NŽP!G337</f>
        <v>57378381</v>
      </c>
      <c r="H337" s="92">
        <f>NŽP!H337-NŽP!G337</f>
        <v>60958140</v>
      </c>
      <c r="I337" s="93">
        <f>NŽP!I337-NŽP!H337</f>
        <v>55694078</v>
      </c>
      <c r="J337" s="93">
        <f>NŽP!J337-NŽP!I337</f>
        <v>68029076</v>
      </c>
      <c r="K337" s="92">
        <f>NŽP!K337</f>
        <v>61304093</v>
      </c>
      <c r="L337" s="92">
        <f>NŽP!L337-NŽP!K337</f>
        <v>63543062</v>
      </c>
      <c r="M337" s="93">
        <f>NŽP!M337-NŽP!L337</f>
        <v>55038733</v>
      </c>
      <c r="N337" s="93">
        <f>NŽP!N337-NŽP!M337</f>
        <v>69020357</v>
      </c>
      <c r="O337" s="92">
        <f>NŽP!O337</f>
        <v>63905147</v>
      </c>
      <c r="P337" s="92">
        <f>NŽP!P337-NŽP!O337</f>
        <v>71608729</v>
      </c>
      <c r="Q337" s="93">
        <f>NŽP!Q337-NŽP!P337</f>
        <v>63376040</v>
      </c>
      <c r="R337" s="93">
        <f>NŽP!R337-NŽP!Q337</f>
        <v>80080022</v>
      </c>
      <c r="S337" s="93">
        <f>NŽP!S337</f>
        <v>74882562</v>
      </c>
      <c r="T337" s="92">
        <f>NŽP!T337-NŽP!S337</f>
        <v>79736999</v>
      </c>
      <c r="U337" s="92">
        <f>NŽP!U337-NŽP!T337</f>
        <v>76850217</v>
      </c>
      <c r="V337" s="93">
        <f>NŽP!V337-NŽP!U337</f>
        <v>92510897</v>
      </c>
      <c r="W337" s="93">
        <f>NŽP!W337</f>
        <v>71682609</v>
      </c>
      <c r="X337" s="92">
        <f>NŽP!X337-NŽP!W337</f>
        <v>83911285</v>
      </c>
    </row>
    <row r="338" spans="2:24" ht="11.8" customHeight="1" x14ac:dyDescent="0.3">
      <c r="B338" s="95"/>
      <c r="C338" s="95" t="s">
        <v>154</v>
      </c>
      <c r="D338" s="95"/>
      <c r="E338" s="95"/>
      <c r="F338" s="96" t="s">
        <v>142</v>
      </c>
      <c r="G338" s="97">
        <f>NŽP!G338</f>
        <v>9756662</v>
      </c>
      <c r="H338" s="97">
        <f>NŽP!H338-NŽP!G338</f>
        <v>8534584</v>
      </c>
      <c r="I338" s="98">
        <f>NŽP!I338-NŽP!H338</f>
        <v>9587796</v>
      </c>
      <c r="J338" s="98">
        <f>NŽP!J338-NŽP!I338</f>
        <v>10133756</v>
      </c>
      <c r="K338" s="97">
        <f>NŽP!K338</f>
        <v>10259966</v>
      </c>
      <c r="L338" s="97">
        <f>NŽP!L338-NŽP!K338</f>
        <v>11208370</v>
      </c>
      <c r="M338" s="98">
        <f>NŽP!M338-NŽP!L338</f>
        <v>7675493</v>
      </c>
      <c r="N338" s="98">
        <f>NŽP!N338-NŽP!M338</f>
        <v>11859931</v>
      </c>
      <c r="O338" s="97">
        <f>NŽP!O338</f>
        <v>5008360</v>
      </c>
      <c r="P338" s="97">
        <f>NŽP!P338-NŽP!O338</f>
        <v>5708646</v>
      </c>
      <c r="Q338" s="98">
        <f>NŽP!Q338-NŽP!P338</f>
        <v>4125455</v>
      </c>
      <c r="R338" s="98">
        <f>NŽP!R338-NŽP!Q338</f>
        <v>4713053</v>
      </c>
      <c r="S338" s="98">
        <f>NŽP!S338</f>
        <v>5605546</v>
      </c>
      <c r="T338" s="97">
        <f>NŽP!T338-NŽP!S338</f>
        <v>5320018</v>
      </c>
      <c r="U338" s="97">
        <f>NŽP!U338-NŽP!T338</f>
        <v>6236247</v>
      </c>
      <c r="V338" s="98">
        <f>NŽP!V338-NŽP!U338</f>
        <v>5279446</v>
      </c>
      <c r="W338" s="98">
        <f>NŽP!W338</f>
        <v>5626518</v>
      </c>
      <c r="X338" s="97">
        <f>NŽP!X338-NŽP!W338</f>
        <v>6799482</v>
      </c>
    </row>
    <row r="339" spans="2:24" ht="11.8" customHeight="1" x14ac:dyDescent="0.3">
      <c r="B339" s="99"/>
      <c r="C339" s="99" t="s">
        <v>155</v>
      </c>
      <c r="D339" s="99"/>
      <c r="E339" s="99"/>
      <c r="F339" s="100" t="s">
        <v>156</v>
      </c>
      <c r="G339" s="101">
        <f>NŽP!G339</f>
        <v>73057</v>
      </c>
      <c r="H339" s="101">
        <f>NŽP!H339</f>
        <v>76295</v>
      </c>
      <c r="I339" s="102">
        <f>NŽP!I339</f>
        <v>78991</v>
      </c>
      <c r="J339" s="102">
        <f>NŽP!J339</f>
        <v>79920</v>
      </c>
      <c r="K339" s="101">
        <f>NŽP!K339</f>
        <v>80387</v>
      </c>
      <c r="L339" s="101">
        <f>NŽP!L339</f>
        <v>81886</v>
      </c>
      <c r="M339" s="102">
        <f>NŽP!M339</f>
        <v>85144</v>
      </c>
      <c r="N339" s="102">
        <f>NŽP!N339</f>
        <v>85105</v>
      </c>
      <c r="O339" s="101">
        <f>NŽP!O339</f>
        <v>86546</v>
      </c>
      <c r="P339" s="101">
        <f>NŽP!P339</f>
        <v>88714</v>
      </c>
      <c r="Q339" s="102">
        <f>NŽP!Q339</f>
        <v>88479</v>
      </c>
      <c r="R339" s="102">
        <f>NŽP!R339</f>
        <v>98713</v>
      </c>
      <c r="S339" s="102">
        <f>NŽP!S339</f>
        <v>128191</v>
      </c>
      <c r="T339" s="101">
        <f>NŽP!T339</f>
        <v>130141</v>
      </c>
      <c r="U339" s="101">
        <f>NŽP!U339</f>
        <v>149205</v>
      </c>
      <c r="V339" s="102">
        <f>NŽP!V339</f>
        <v>185170</v>
      </c>
      <c r="W339" s="102">
        <f>NŽP!W339</f>
        <v>217780</v>
      </c>
      <c r="X339" s="101">
        <f>NŽP!X339</f>
        <v>244846</v>
      </c>
    </row>
    <row r="340" spans="2:24" ht="11.8" customHeight="1" x14ac:dyDescent="0.3">
      <c r="B340" s="90"/>
      <c r="C340" s="90" t="s">
        <v>175</v>
      </c>
      <c r="D340" s="90"/>
      <c r="E340" s="90"/>
      <c r="F340" s="91" t="s">
        <v>156</v>
      </c>
      <c r="G340" s="92">
        <f>NŽP!G340</f>
        <v>189745</v>
      </c>
      <c r="H340" s="92">
        <f>NŽP!H340</f>
        <v>205826</v>
      </c>
      <c r="I340" s="93">
        <f>NŽP!I340</f>
        <v>214678</v>
      </c>
      <c r="J340" s="93">
        <f>NŽP!J340</f>
        <v>216439</v>
      </c>
      <c r="K340" s="92">
        <f>NŽP!K340</f>
        <v>215791</v>
      </c>
      <c r="L340" s="92">
        <f>NŽP!L340</f>
        <v>214238</v>
      </c>
      <c r="M340" s="93">
        <f>NŽP!M340</f>
        <v>225039</v>
      </c>
      <c r="N340" s="93">
        <f>NŽP!N340</f>
        <v>224706</v>
      </c>
      <c r="O340" s="92">
        <f>NŽP!O340</f>
        <v>224927</v>
      </c>
      <c r="P340" s="92">
        <f>NŽP!P340</f>
        <v>224187</v>
      </c>
      <c r="Q340" s="93">
        <f>NŽP!Q340</f>
        <v>223860</v>
      </c>
      <c r="R340" s="93">
        <f>NŽP!R340</f>
        <v>264960</v>
      </c>
      <c r="S340" s="93">
        <f>NŽP!S340</f>
        <v>266123</v>
      </c>
      <c r="T340" s="92">
        <f>NŽP!T340</f>
        <v>266955</v>
      </c>
      <c r="U340" s="92">
        <f>NŽP!U340</f>
        <v>284784</v>
      </c>
      <c r="V340" s="93">
        <f>NŽP!V340</f>
        <v>311805</v>
      </c>
      <c r="W340" s="93">
        <f>NŽP!W340</f>
        <v>345126</v>
      </c>
      <c r="X340" s="92">
        <f>NŽP!X340</f>
        <v>370489</v>
      </c>
    </row>
    <row r="341" spans="2:24" ht="11.8" customHeight="1" x14ac:dyDescent="0.3">
      <c r="B341" s="103"/>
      <c r="C341" s="103" t="s">
        <v>157</v>
      </c>
      <c r="D341" s="103"/>
      <c r="E341" s="103"/>
      <c r="F341" s="91" t="s">
        <v>156</v>
      </c>
      <c r="G341" s="92">
        <f>NŽP!G341</f>
        <v>4381</v>
      </c>
      <c r="H341" s="92">
        <f>NŽP!H341-NŽP!G341</f>
        <v>5103</v>
      </c>
      <c r="I341" s="93">
        <f>NŽP!I341-NŽP!H341</f>
        <v>5181</v>
      </c>
      <c r="J341" s="93">
        <f>NŽP!J341-NŽP!I341</f>
        <v>3820</v>
      </c>
      <c r="K341" s="92">
        <f>NŽP!K341</f>
        <v>4717</v>
      </c>
      <c r="L341" s="92">
        <f>NŽP!L341-NŽP!K341</f>
        <v>4916</v>
      </c>
      <c r="M341" s="93">
        <f>NŽP!M341-NŽP!L341</f>
        <v>3936</v>
      </c>
      <c r="N341" s="93">
        <f>NŽP!N341-NŽP!M341</f>
        <v>5055</v>
      </c>
      <c r="O341" s="92">
        <f>NŽP!O341</f>
        <v>4594</v>
      </c>
      <c r="P341" s="92">
        <f>NŽP!P341-NŽP!O341</f>
        <v>4395</v>
      </c>
      <c r="Q341" s="93">
        <f>NŽP!Q341-NŽP!P341</f>
        <v>4170</v>
      </c>
      <c r="R341" s="93">
        <f>NŽP!R341-NŽP!Q341</f>
        <v>4332</v>
      </c>
      <c r="S341" s="93">
        <f>NŽP!S341</f>
        <v>4982</v>
      </c>
      <c r="T341" s="92">
        <f>NŽP!T341-NŽP!S341</f>
        <v>5165</v>
      </c>
      <c r="U341" s="92">
        <f>NŽP!U341-NŽP!T341</f>
        <v>4882</v>
      </c>
      <c r="V341" s="93">
        <f>NŽP!V341-NŽP!U341</f>
        <v>5034</v>
      </c>
      <c r="W341" s="93">
        <f>NŽP!W341</f>
        <v>5141</v>
      </c>
      <c r="X341" s="92">
        <f>NŽP!X341-NŽP!W341</f>
        <v>6134</v>
      </c>
    </row>
    <row r="342" spans="2:24" ht="11.8" customHeight="1" x14ac:dyDescent="0.3"/>
    <row r="343" spans="2:24" ht="11.8" customHeight="1" x14ac:dyDescent="0.3">
      <c r="B343" s="85"/>
      <c r="C343" s="85" t="s">
        <v>163</v>
      </c>
      <c r="D343" s="85"/>
      <c r="E343" s="86"/>
      <c r="F343" s="87"/>
      <c r="G343" s="87"/>
      <c r="H343" s="87"/>
      <c r="I343" s="104"/>
      <c r="J343" s="104"/>
      <c r="K343" s="87"/>
      <c r="L343" s="87"/>
      <c r="M343" s="104"/>
      <c r="N343" s="104"/>
      <c r="O343" s="87"/>
      <c r="P343" s="87"/>
      <c r="Q343" s="104"/>
      <c r="R343" s="104"/>
      <c r="S343" s="104"/>
      <c r="T343" s="87"/>
      <c r="U343" s="87"/>
      <c r="V343" s="104"/>
      <c r="W343" s="104"/>
      <c r="X343" s="87"/>
    </row>
    <row r="344" spans="2:24" ht="11.8" customHeight="1" x14ac:dyDescent="0.3">
      <c r="B344" s="90"/>
      <c r="C344" s="90" t="s">
        <v>158</v>
      </c>
      <c r="D344" s="90"/>
      <c r="E344" s="103"/>
      <c r="F344" s="105" t="s">
        <v>142</v>
      </c>
      <c r="G344" s="92">
        <f>NŽP!G344</f>
        <v>10940275</v>
      </c>
      <c r="H344" s="92">
        <f>NŽP!H344-NŽP!G344</f>
        <v>11044092</v>
      </c>
      <c r="I344" s="93">
        <f>NŽP!I344-NŽP!H344</f>
        <v>14788096</v>
      </c>
      <c r="J344" s="93">
        <f>NŽP!J344-NŽP!I344</f>
        <v>16240590</v>
      </c>
      <c r="K344" s="92">
        <f>NŽP!K344</f>
        <v>9878825</v>
      </c>
      <c r="L344" s="92">
        <f>NŽP!L344-NŽP!K344</f>
        <v>10804804</v>
      </c>
      <c r="M344" s="93">
        <f>NŽP!M344-NŽP!L344</f>
        <v>12390861</v>
      </c>
      <c r="N344" s="93">
        <f>NŽP!N344-NŽP!M344</f>
        <v>15184712</v>
      </c>
      <c r="O344" s="92">
        <f>NŽP!O344</f>
        <v>19798156</v>
      </c>
      <c r="P344" s="92">
        <f>NŽP!P344-NŽP!O344</f>
        <v>21936921</v>
      </c>
      <c r="Q344" s="93">
        <f>NŽP!Q344-NŽP!P344</f>
        <v>24812528</v>
      </c>
      <c r="R344" s="93">
        <f>NŽP!R344-NŽP!Q344</f>
        <v>24731378</v>
      </c>
      <c r="S344" s="93">
        <f>NŽP!S344</f>
        <v>28805062</v>
      </c>
      <c r="T344" s="92">
        <f>NŽP!T344-NŽP!S344</f>
        <v>30768254</v>
      </c>
      <c r="U344" s="92">
        <f>NŽP!U344-NŽP!T344</f>
        <v>35519507</v>
      </c>
      <c r="V344" s="93">
        <f>NŽP!V344-NŽP!U344</f>
        <v>33656728</v>
      </c>
      <c r="W344" s="93">
        <f>NŽP!W344</f>
        <v>35634170</v>
      </c>
      <c r="X344" s="92">
        <f>NŽP!X344-NŽP!W344</f>
        <v>36615830</v>
      </c>
    </row>
    <row r="345" spans="2:24" ht="11.8" customHeight="1" x14ac:dyDescent="0.3">
      <c r="B345" s="90"/>
      <c r="C345" s="90" t="s">
        <v>159</v>
      </c>
      <c r="D345" s="90"/>
      <c r="E345" s="103"/>
      <c r="F345" s="105" t="s">
        <v>156</v>
      </c>
      <c r="G345" s="92">
        <f>NŽP!G345</f>
        <v>5549</v>
      </c>
      <c r="H345" s="92">
        <f>NŽP!H345-NŽP!G345</f>
        <v>5635</v>
      </c>
      <c r="I345" s="93">
        <f>NŽP!I345-NŽP!H345</f>
        <v>4375</v>
      </c>
      <c r="J345" s="93">
        <f>NŽP!J345-NŽP!I345</f>
        <v>2791</v>
      </c>
      <c r="K345" s="92">
        <f>NŽP!K345</f>
        <v>2562</v>
      </c>
      <c r="L345" s="92">
        <f>NŽP!L345-NŽP!K345</f>
        <v>3435</v>
      </c>
      <c r="M345" s="93">
        <f>NŽP!M345-NŽP!L345</f>
        <v>3005</v>
      </c>
      <c r="N345" s="93">
        <f>NŽP!N345-NŽP!M345</f>
        <v>2421</v>
      </c>
      <c r="O345" s="92">
        <f>NŽP!O345</f>
        <v>2690</v>
      </c>
      <c r="P345" s="92">
        <f>NŽP!P345-NŽP!O345</f>
        <v>4329</v>
      </c>
      <c r="Q345" s="93">
        <f>NŽP!Q345-NŽP!P345</f>
        <v>3011</v>
      </c>
      <c r="R345" s="93">
        <f>NŽP!R345-NŽP!Q345</f>
        <v>12093</v>
      </c>
      <c r="S345" s="93">
        <f>NŽP!S345</f>
        <v>6959</v>
      </c>
      <c r="T345" s="92">
        <f>NŽP!T345-NŽP!S345</f>
        <v>7910</v>
      </c>
      <c r="U345" s="92">
        <f>NŽP!U345-NŽP!T345</f>
        <v>25069</v>
      </c>
      <c r="V345" s="93">
        <f>NŽP!V345-NŽP!U345</f>
        <v>41324</v>
      </c>
      <c r="W345" s="93">
        <f>NŽP!W345</f>
        <v>40406</v>
      </c>
      <c r="X345" s="92">
        <f>NŽP!X345-NŽP!W345</f>
        <v>36902</v>
      </c>
    </row>
    <row r="346" spans="2:24" ht="11.8" customHeight="1" x14ac:dyDescent="0.3">
      <c r="B346" s="103"/>
      <c r="C346" s="103" t="s">
        <v>176</v>
      </c>
      <c r="D346" s="103"/>
      <c r="E346" s="103"/>
      <c r="F346" s="105" t="s">
        <v>156</v>
      </c>
      <c r="G346" s="92">
        <f>NŽP!G346</f>
        <v>20542</v>
      </c>
      <c r="H346" s="92">
        <f>NŽP!H346-NŽP!G346</f>
        <v>11026</v>
      </c>
      <c r="I346" s="93">
        <f>NŽP!I346-NŽP!H346</f>
        <v>15445</v>
      </c>
      <c r="J346" s="93">
        <f>NŽP!J346-NŽP!I346</f>
        <v>9807</v>
      </c>
      <c r="K346" s="92">
        <f>NŽP!K346</f>
        <v>5357</v>
      </c>
      <c r="L346" s="92">
        <f>NŽP!L346-NŽP!K346</f>
        <v>12586</v>
      </c>
      <c r="M346" s="93">
        <f>NŽP!M346-NŽP!L346</f>
        <v>42007</v>
      </c>
      <c r="N346" s="93">
        <f>NŽP!N346-NŽP!M346</f>
        <v>18233</v>
      </c>
      <c r="O346" s="92">
        <f>NŽP!O346</f>
        <v>27413</v>
      </c>
      <c r="P346" s="92">
        <f>NŽP!P346-NŽP!O346</f>
        <v>39758</v>
      </c>
      <c r="Q346" s="93">
        <f>NŽP!Q346-NŽP!P346</f>
        <v>62825</v>
      </c>
      <c r="R346" s="93">
        <f>NŽP!R346-NŽP!Q346</f>
        <v>41871</v>
      </c>
      <c r="S346" s="93">
        <f>NŽP!S346</f>
        <v>43750</v>
      </c>
      <c r="T346" s="92">
        <f>NŽP!T346-NŽP!S346</f>
        <v>55994</v>
      </c>
      <c r="U346" s="92">
        <f>NŽP!U346-NŽP!T346</f>
        <v>103365</v>
      </c>
      <c r="V346" s="93">
        <f>NŽP!V346-NŽP!U346</f>
        <v>70275</v>
      </c>
      <c r="W346" s="93">
        <f>NŽP!W346</f>
        <v>84960</v>
      </c>
      <c r="X346" s="92">
        <f>NŽP!X346-NŽP!W346</f>
        <v>88283</v>
      </c>
    </row>
    <row r="347" spans="2:24" ht="11.8" customHeight="1" x14ac:dyDescent="0.3">
      <c r="B347" s="103"/>
      <c r="C347" s="103" t="s">
        <v>165</v>
      </c>
      <c r="D347" s="103"/>
      <c r="E347" s="103"/>
      <c r="F347" s="105" t="s">
        <v>156</v>
      </c>
      <c r="G347" s="92">
        <f>NŽP!G347</f>
        <v>1689</v>
      </c>
      <c r="H347" s="92">
        <f>NŽP!H347-NŽP!G347</f>
        <v>1938</v>
      </c>
      <c r="I347" s="93">
        <f>NŽP!I347-NŽP!H347</f>
        <v>1258</v>
      </c>
      <c r="J347" s="93">
        <f>NŽP!J347-NŽP!I347</f>
        <v>1674</v>
      </c>
      <c r="K347" s="92">
        <f>NŽP!K347</f>
        <v>1686</v>
      </c>
      <c r="L347" s="92">
        <f>NŽP!L347-NŽP!K347</f>
        <v>1553</v>
      </c>
      <c r="M347" s="93">
        <f>NŽP!M347-NŽP!L347</f>
        <v>1369</v>
      </c>
      <c r="N347" s="93">
        <f>NŽP!N347-NŽP!M347</f>
        <v>1534</v>
      </c>
      <c r="O347" s="92">
        <f>NŽP!O347</f>
        <v>1455</v>
      </c>
      <c r="P347" s="92">
        <f>NŽP!P347-NŽP!O347</f>
        <v>1465</v>
      </c>
      <c r="Q347" s="93">
        <f>NŽP!Q347-NŽP!P347</f>
        <v>1384</v>
      </c>
      <c r="R347" s="93">
        <f>NŽP!R347-NŽP!Q347</f>
        <v>9401</v>
      </c>
      <c r="S347" s="93">
        <f>NŽP!S347</f>
        <v>9465</v>
      </c>
      <c r="T347" s="92">
        <f>NŽP!T347-NŽP!S347</f>
        <v>2134</v>
      </c>
      <c r="U347" s="92">
        <f>NŽP!U347-NŽP!T347</f>
        <v>6716</v>
      </c>
      <c r="V347" s="93">
        <f>NŽP!V347-NŽP!U347</f>
        <v>8024</v>
      </c>
      <c r="W347" s="93">
        <f>NŽP!W347</f>
        <v>6767</v>
      </c>
      <c r="X347" s="92">
        <f>NŽP!X347-NŽP!W347</f>
        <v>9317</v>
      </c>
    </row>
    <row r="348" spans="2:24" ht="11.8" customHeight="1" x14ac:dyDescent="0.3"/>
    <row r="349" spans="2:24" ht="11.8" customHeight="1" x14ac:dyDescent="0.3">
      <c r="B349" s="85"/>
      <c r="C349" s="85" t="s">
        <v>166</v>
      </c>
      <c r="D349" s="85"/>
      <c r="E349" s="86"/>
      <c r="F349" s="87"/>
      <c r="G349" s="87"/>
      <c r="H349" s="87"/>
      <c r="I349" s="104"/>
      <c r="J349" s="104"/>
      <c r="K349" s="87"/>
      <c r="L349" s="87"/>
      <c r="M349" s="104"/>
      <c r="N349" s="104"/>
      <c r="O349" s="87"/>
      <c r="P349" s="87"/>
      <c r="Q349" s="104"/>
      <c r="R349" s="104"/>
      <c r="S349" s="104"/>
      <c r="T349" s="87"/>
      <c r="U349" s="87"/>
      <c r="V349" s="104"/>
      <c r="W349" s="104"/>
      <c r="X349" s="87"/>
    </row>
    <row r="350" spans="2:24" ht="11.8" customHeight="1" x14ac:dyDescent="0.3">
      <c r="B350" s="90"/>
      <c r="C350" s="90" t="s">
        <v>167</v>
      </c>
      <c r="D350" s="90"/>
      <c r="E350" s="103"/>
      <c r="F350" s="105" t="s">
        <v>142</v>
      </c>
      <c r="G350" s="92">
        <f t="shared" ref="G350:X350" si="284">IFERROR(G325*4/G339,"-")</f>
        <v>6835.3818525261095</v>
      </c>
      <c r="H350" s="92">
        <f t="shared" si="284"/>
        <v>6911.0700308014939</v>
      </c>
      <c r="I350" s="93">
        <f t="shared" si="284"/>
        <v>5761.7838487929002</v>
      </c>
      <c r="J350" s="93">
        <f t="shared" si="284"/>
        <v>6772.3947447447445</v>
      </c>
      <c r="K350" s="92">
        <f t="shared" si="284"/>
        <v>7015.887593765161</v>
      </c>
      <c r="L350" s="92">
        <f t="shared" si="284"/>
        <v>6718.1744864812053</v>
      </c>
      <c r="M350" s="93">
        <f t="shared" si="284"/>
        <v>6409.0659118669546</v>
      </c>
      <c r="N350" s="93">
        <f t="shared" si="284"/>
        <v>6639.1350449444808</v>
      </c>
      <c r="O350" s="92">
        <f t="shared" si="284"/>
        <v>6946.230305271185</v>
      </c>
      <c r="P350" s="92">
        <f t="shared" si="284"/>
        <v>6789.7832585612196</v>
      </c>
      <c r="Q350" s="93">
        <f t="shared" si="284"/>
        <v>6514.7789645000512</v>
      </c>
      <c r="R350" s="93">
        <f t="shared" si="284"/>
        <v>6201.8910579153708</v>
      </c>
      <c r="S350" s="93">
        <f t="shared" si="284"/>
        <v>5019.7070621182456</v>
      </c>
      <c r="T350" s="92">
        <f t="shared" si="284"/>
        <v>4847.6684826457458</v>
      </c>
      <c r="U350" s="92">
        <f t="shared" si="284"/>
        <v>4252.5953151704034</v>
      </c>
      <c r="V350" s="93">
        <f t="shared" si="284"/>
        <v>3465.4401900955877</v>
      </c>
      <c r="W350" s="93">
        <f t="shared" si="284"/>
        <v>3071.3391496005142</v>
      </c>
      <c r="X350" s="92">
        <f t="shared" si="284"/>
        <v>2824.6295549038987</v>
      </c>
    </row>
    <row r="351" spans="2:24" ht="11.8" customHeight="1" x14ac:dyDescent="0.3">
      <c r="B351" s="90"/>
      <c r="C351" s="90" t="s">
        <v>168</v>
      </c>
      <c r="D351" s="90"/>
      <c r="E351" s="103"/>
      <c r="F351" s="105" t="s">
        <v>142</v>
      </c>
      <c r="G351" s="92">
        <f>IFERROR(G344/G345,"-")</f>
        <v>1971.5759596323662</v>
      </c>
      <c r="H351" s="92">
        <f t="shared" ref="H351:J351" si="285">IFERROR(H344/H345,"-")</f>
        <v>1959.9098491570542</v>
      </c>
      <c r="I351" s="93">
        <f t="shared" si="285"/>
        <v>3380.1362285714285</v>
      </c>
      <c r="J351" s="93">
        <f t="shared" si="285"/>
        <v>5818.9143676101758</v>
      </c>
      <c r="K351" s="92">
        <f>IFERROR(K344/K345,"-")</f>
        <v>3855.9035909445747</v>
      </c>
      <c r="L351" s="92">
        <f t="shared" ref="L351:N351" si="286">IFERROR(L344/L345,"-")</f>
        <v>3145.5033478893743</v>
      </c>
      <c r="M351" s="93">
        <f t="shared" si="286"/>
        <v>4123.4146422628955</v>
      </c>
      <c r="N351" s="93">
        <f t="shared" si="286"/>
        <v>6272.0826104915323</v>
      </c>
      <c r="O351" s="92">
        <f>IFERROR(O344/O345,"-")</f>
        <v>7359.9092936802972</v>
      </c>
      <c r="P351" s="92">
        <f t="shared" ref="P351:R351" si="287">IFERROR(P344/P345,"-")</f>
        <v>5067.4338184338185</v>
      </c>
      <c r="Q351" s="93">
        <f t="shared" si="287"/>
        <v>8240.6270342079042</v>
      </c>
      <c r="R351" s="93">
        <f t="shared" si="287"/>
        <v>2045.0986521127925</v>
      </c>
      <c r="S351" s="93">
        <f>IFERROR(S344/S345,"-")</f>
        <v>4139.2530535996548</v>
      </c>
      <c r="T351" s="92">
        <f t="shared" ref="T351:V351" si="288">IFERROR(T344/T345,"-")</f>
        <v>3889.7919089759798</v>
      </c>
      <c r="U351" s="92">
        <f t="shared" si="288"/>
        <v>1416.8697195739758</v>
      </c>
      <c r="V351" s="93">
        <f t="shared" si="288"/>
        <v>814.45958764882391</v>
      </c>
      <c r="W351" s="93">
        <f>IFERROR(W344/W345,"-")</f>
        <v>881.90293520764249</v>
      </c>
      <c r="X351" s="92">
        <f t="shared" ref="X351" si="289">IFERROR(X344/X345,"-")</f>
        <v>992.24513576499919</v>
      </c>
    </row>
    <row r="352" spans="2:24" ht="11.8" customHeight="1" x14ac:dyDescent="0.3">
      <c r="B352" s="90"/>
      <c r="C352" s="90" t="s">
        <v>169</v>
      </c>
      <c r="D352" s="90"/>
      <c r="E352" s="103"/>
      <c r="F352" s="105" t="s">
        <v>142</v>
      </c>
      <c r="G352" s="92">
        <f t="shared" ref="G352:X352" si="290">IFERROR(G333/G341,"-")</f>
        <v>6312.3437571330751</v>
      </c>
      <c r="H352" s="92">
        <f t="shared" si="290"/>
        <v>5805.9488536155204</v>
      </c>
      <c r="I352" s="93">
        <f t="shared" si="290"/>
        <v>5708.9162323875698</v>
      </c>
      <c r="J352" s="93">
        <f t="shared" si="290"/>
        <v>8177.9664921465965</v>
      </c>
      <c r="K352" s="92">
        <f t="shared" si="290"/>
        <v>6283.9105363578547</v>
      </c>
      <c r="L352" s="92">
        <f t="shared" si="290"/>
        <v>6159.0793327908868</v>
      </c>
      <c r="M352" s="93">
        <f t="shared" si="290"/>
        <v>7434.0083841463411</v>
      </c>
      <c r="N352" s="93">
        <f t="shared" si="290"/>
        <v>7613.9901088031647</v>
      </c>
      <c r="O352" s="92">
        <f t="shared" si="290"/>
        <v>6960.8016978667829</v>
      </c>
      <c r="P352" s="92">
        <f t="shared" si="290"/>
        <v>7539.2848691695108</v>
      </c>
      <c r="Q352" s="93">
        <f t="shared" si="290"/>
        <v>7712.6513189448442</v>
      </c>
      <c r="R352" s="93">
        <f t="shared" si="290"/>
        <v>8050.1470452446911</v>
      </c>
      <c r="S352" s="93">
        <f t="shared" si="290"/>
        <v>27945.137294259333</v>
      </c>
      <c r="T352" s="92">
        <f t="shared" si="290"/>
        <v>42159.465246853826</v>
      </c>
      <c r="U352" s="92">
        <f t="shared" si="290"/>
        <v>12669.531339614912</v>
      </c>
      <c r="V352" s="93">
        <f t="shared" si="290"/>
        <v>-5442.220897894319</v>
      </c>
      <c r="W352" s="93">
        <f t="shared" si="290"/>
        <v>1787.4320171172924</v>
      </c>
      <c r="X352" s="92">
        <f t="shared" si="290"/>
        <v>1974.1020541245516</v>
      </c>
    </row>
    <row r="353" spans="2:24" ht="11.8" customHeight="1" x14ac:dyDescent="0.3">
      <c r="B353" s="90"/>
      <c r="C353" s="90" t="s">
        <v>177</v>
      </c>
      <c r="D353" s="90"/>
      <c r="E353" s="103"/>
      <c r="F353" s="105" t="s">
        <v>14</v>
      </c>
      <c r="G353" s="106">
        <f t="shared" ref="G353:X353" si="291">IFERROR(G341*4/G339,"-")</f>
        <v>0.23986750071861698</v>
      </c>
      <c r="H353" s="106">
        <f t="shared" si="291"/>
        <v>0.26754046792057146</v>
      </c>
      <c r="I353" s="107">
        <f t="shared" si="291"/>
        <v>0.2623590029243838</v>
      </c>
      <c r="J353" s="107">
        <f t="shared" si="291"/>
        <v>0.19119119119119118</v>
      </c>
      <c r="K353" s="106">
        <f t="shared" si="291"/>
        <v>0.23471456827596501</v>
      </c>
      <c r="L353" s="106">
        <f t="shared" si="291"/>
        <v>0.24013872945314219</v>
      </c>
      <c r="M353" s="107">
        <f t="shared" si="291"/>
        <v>0.18491026966080992</v>
      </c>
      <c r="N353" s="107">
        <f t="shared" si="291"/>
        <v>0.23758886081898831</v>
      </c>
      <c r="O353" s="106">
        <f t="shared" si="291"/>
        <v>0.21232639290088509</v>
      </c>
      <c r="P353" s="106">
        <f t="shared" si="291"/>
        <v>0.19816488941993371</v>
      </c>
      <c r="Q353" s="107">
        <f t="shared" si="291"/>
        <v>0.18851930966670058</v>
      </c>
      <c r="R353" s="107">
        <f t="shared" si="291"/>
        <v>0.17553918936715529</v>
      </c>
      <c r="S353" s="107">
        <f t="shared" si="291"/>
        <v>0.1554555311995382</v>
      </c>
      <c r="T353" s="106">
        <f t="shared" si="291"/>
        <v>0.1587508932619236</v>
      </c>
      <c r="U353" s="106">
        <f t="shared" si="291"/>
        <v>0.13088033242853792</v>
      </c>
      <c r="V353" s="107">
        <f t="shared" si="291"/>
        <v>0.10874331695199006</v>
      </c>
      <c r="W353" s="107">
        <f t="shared" si="291"/>
        <v>9.4425567086050141E-2</v>
      </c>
      <c r="X353" s="106">
        <f t="shared" si="291"/>
        <v>0.10020992787303039</v>
      </c>
    </row>
    <row r="354" spans="2:24" ht="11.8" customHeight="1" x14ac:dyDescent="0.3">
      <c r="B354" s="90"/>
      <c r="C354" s="90" t="s">
        <v>178</v>
      </c>
      <c r="D354" s="90"/>
      <c r="E354" s="103"/>
      <c r="F354" s="105" t="s">
        <v>14</v>
      </c>
      <c r="G354" s="106">
        <f t="shared" ref="G354:X354" si="292">IFERROR(G333/G329,"-")</f>
        <v>0.22319660612141295</v>
      </c>
      <c r="H354" s="106">
        <f t="shared" si="292"/>
        <v>0.22769305792617156</v>
      </c>
      <c r="I354" s="107">
        <f t="shared" si="292"/>
        <v>0.26043303569125126</v>
      </c>
      <c r="J354" s="107">
        <f t="shared" si="292"/>
        <v>0.22691368382945484</v>
      </c>
      <c r="K354" s="106">
        <f t="shared" si="292"/>
        <v>0.21104917675800017</v>
      </c>
      <c r="L354" s="106">
        <f t="shared" si="292"/>
        <v>0.2235515493914621</v>
      </c>
      <c r="M354" s="107">
        <f t="shared" si="292"/>
        <v>0.21345573601590512</v>
      </c>
      <c r="N354" s="107">
        <f t="shared" si="292"/>
        <v>0.27544575228235935</v>
      </c>
      <c r="O354" s="106">
        <f t="shared" si="292"/>
        <v>0.21373919780794945</v>
      </c>
      <c r="P354" s="106">
        <f t="shared" si="292"/>
        <v>0.22179602913157725</v>
      </c>
      <c r="Q354" s="107">
        <f t="shared" si="292"/>
        <v>0.22289620463071938</v>
      </c>
      <c r="R354" s="107">
        <f t="shared" si="292"/>
        <v>0.22689388006633535</v>
      </c>
      <c r="S354" s="107">
        <f t="shared" si="292"/>
        <v>0.86595043661611482</v>
      </c>
      <c r="T354" s="106">
        <f t="shared" si="292"/>
        <v>1.3892949248586792</v>
      </c>
      <c r="U354" s="106">
        <f t="shared" si="292"/>
        <v>0.39325691662844153</v>
      </c>
      <c r="V354" s="107">
        <f t="shared" si="292"/>
        <v>-0.16944816045899261</v>
      </c>
      <c r="W354" s="107">
        <f t="shared" si="292"/>
        <v>5.4979044252696015E-2</v>
      </c>
      <c r="X354" s="106">
        <f t="shared" si="292"/>
        <v>7.0479764431207154E-2</v>
      </c>
    </row>
    <row r="355" spans="2:24" ht="11.8" customHeight="1" x14ac:dyDescent="0.3">
      <c r="B355" s="90"/>
      <c r="C355" s="90" t="s">
        <v>179</v>
      </c>
      <c r="D355" s="90"/>
      <c r="E355" s="103"/>
      <c r="F355" s="105" t="s">
        <v>14</v>
      </c>
      <c r="G355" s="106">
        <f t="shared" ref="G355:X355" si="293">IFERROR((G333+G337)/G329,"-")</f>
        <v>0.68629362113803583</v>
      </c>
      <c r="H355" s="106">
        <f t="shared" si="293"/>
        <v>0.69616406982530643</v>
      </c>
      <c r="I355" s="107">
        <f t="shared" si="293"/>
        <v>0.75081877151069787</v>
      </c>
      <c r="J355" s="107">
        <f t="shared" si="293"/>
        <v>0.72104976761742001</v>
      </c>
      <c r="K355" s="106">
        <f t="shared" si="293"/>
        <v>0.64754215749386768</v>
      </c>
      <c r="L355" s="106">
        <f t="shared" si="293"/>
        <v>0.69270849541965329</v>
      </c>
      <c r="M355" s="107">
        <f t="shared" si="293"/>
        <v>0.61496735848381057</v>
      </c>
      <c r="N355" s="107">
        <f t="shared" si="293"/>
        <v>0.76939213856545763</v>
      </c>
      <c r="O355" s="106">
        <f t="shared" si="293"/>
        <v>0.64087872327303641</v>
      </c>
      <c r="P355" s="106">
        <f t="shared" si="293"/>
        <v>0.70112171161919068</v>
      </c>
      <c r="Q355" s="107">
        <f t="shared" si="293"/>
        <v>0.66212218409914936</v>
      </c>
      <c r="R355" s="107">
        <f t="shared" si="293"/>
        <v>0.74791425185968208</v>
      </c>
      <c r="S355" s="107">
        <f t="shared" si="293"/>
        <v>1.33171212180565</v>
      </c>
      <c r="T355" s="106">
        <f t="shared" si="293"/>
        <v>1.8980267607610561</v>
      </c>
      <c r="U355" s="106">
        <f t="shared" si="293"/>
        <v>0.8818678072277103</v>
      </c>
      <c r="V355" s="107">
        <f t="shared" si="293"/>
        <v>0.40274198454177534</v>
      </c>
      <c r="W355" s="107">
        <f t="shared" si="293"/>
        <v>0.48385712709959233</v>
      </c>
      <c r="X355" s="106">
        <f t="shared" si="293"/>
        <v>0.55887502810223244</v>
      </c>
    </row>
    <row r="356" spans="2:24" ht="11.8" customHeight="1" x14ac:dyDescent="0.3"/>
    <row r="357" spans="2:24" ht="11.8" customHeight="1" x14ac:dyDescent="0.3"/>
    <row r="358" spans="2:24" ht="29.95" customHeight="1" x14ac:dyDescent="0.3">
      <c r="B358" s="85"/>
      <c r="C358" s="85" t="s">
        <v>201</v>
      </c>
      <c r="D358" s="85"/>
      <c r="E358" s="86"/>
      <c r="F358" s="87" t="s">
        <v>122</v>
      </c>
      <c r="G358" s="88" t="str">
        <f t="shared" ref="G358:X358" si="294">G5</f>
        <v>2020
Q1</v>
      </c>
      <c r="H358" s="88" t="str">
        <f t="shared" si="294"/>
        <v>2020
Q2</v>
      </c>
      <c r="I358" s="89" t="str">
        <f t="shared" si="294"/>
        <v>2020
Q3</v>
      </c>
      <c r="J358" s="89" t="str">
        <f t="shared" si="294"/>
        <v>2020
Q4</v>
      </c>
      <c r="K358" s="88" t="str">
        <f t="shared" si="294"/>
        <v>2021
Q1</v>
      </c>
      <c r="L358" s="88" t="str">
        <f t="shared" si="294"/>
        <v>2021
Q2</v>
      </c>
      <c r="M358" s="89" t="str">
        <f t="shared" si="294"/>
        <v>2021
Q3</v>
      </c>
      <c r="N358" s="89" t="str">
        <f t="shared" si="294"/>
        <v>2021
Q4</v>
      </c>
      <c r="O358" s="88" t="str">
        <f t="shared" si="294"/>
        <v>2022
Q1</v>
      </c>
      <c r="P358" s="88" t="str">
        <f t="shared" si="294"/>
        <v>2022
Q2</v>
      </c>
      <c r="Q358" s="89" t="str">
        <f t="shared" si="294"/>
        <v>2022
Q3</v>
      </c>
      <c r="R358" s="89" t="str">
        <f t="shared" si="294"/>
        <v>2022
Q4</v>
      </c>
      <c r="S358" s="89" t="str">
        <f t="shared" si="294"/>
        <v>2023
Q1</v>
      </c>
      <c r="T358" s="88" t="str">
        <f t="shared" si="294"/>
        <v>2023
Q2</v>
      </c>
      <c r="U358" s="88" t="str">
        <f t="shared" si="294"/>
        <v>2023
Q3</v>
      </c>
      <c r="V358" s="89" t="str">
        <f t="shared" si="294"/>
        <v>2023
Q4</v>
      </c>
      <c r="W358" s="89" t="str">
        <f t="shared" si="294"/>
        <v>2024
Q1</v>
      </c>
      <c r="X358" s="88" t="str">
        <f t="shared" si="294"/>
        <v>2024
Q2</v>
      </c>
    </row>
    <row r="359" spans="2:24" ht="11.8" customHeight="1" collapsed="1" x14ac:dyDescent="0.3">
      <c r="B359" s="90"/>
      <c r="C359" s="90" t="s">
        <v>141</v>
      </c>
      <c r="D359" s="90"/>
      <c r="E359" s="90"/>
      <c r="F359" s="91" t="s">
        <v>142</v>
      </c>
      <c r="G359" s="92">
        <f>SUM(G360:G361)</f>
        <v>322190682</v>
      </c>
      <c r="H359" s="92">
        <f t="shared" ref="H359:J359" si="295">SUM(H360:H361)</f>
        <v>223726007</v>
      </c>
      <c r="I359" s="93">
        <f t="shared" si="295"/>
        <v>327430605</v>
      </c>
      <c r="J359" s="93">
        <f t="shared" si="295"/>
        <v>249656482</v>
      </c>
      <c r="K359" s="92">
        <f>SUM(K360:K361)</f>
        <v>245315435</v>
      </c>
      <c r="L359" s="92">
        <f t="shared" ref="L359:N359" si="296">SUM(L360:L361)</f>
        <v>271574083</v>
      </c>
      <c r="M359" s="93">
        <f t="shared" si="296"/>
        <v>529483250</v>
      </c>
      <c r="N359" s="93">
        <f t="shared" si="296"/>
        <v>357227217</v>
      </c>
      <c r="O359" s="92">
        <f>SUM(O360:O361)</f>
        <v>387099271</v>
      </c>
      <c r="P359" s="92">
        <f t="shared" ref="P359:R359" si="297">SUM(P360:P361)</f>
        <v>454287178</v>
      </c>
      <c r="Q359" s="93">
        <f t="shared" si="297"/>
        <v>614420507</v>
      </c>
      <c r="R359" s="93">
        <f t="shared" si="297"/>
        <v>413073838</v>
      </c>
      <c r="S359" s="93">
        <f>SUM(S360:S361)</f>
        <v>464056179</v>
      </c>
      <c r="T359" s="92">
        <f t="shared" ref="T359:V359" si="298">SUM(T360:T361)</f>
        <v>504495758</v>
      </c>
      <c r="U359" s="92">
        <f t="shared" si="298"/>
        <v>716915707</v>
      </c>
      <c r="V359" s="93">
        <f t="shared" si="298"/>
        <v>450899271</v>
      </c>
      <c r="W359" s="93">
        <f>SUM(W360:W361)</f>
        <v>517023609</v>
      </c>
      <c r="X359" s="92">
        <f t="shared" ref="X359" si="299">SUM(X360:X361)</f>
        <v>568367814</v>
      </c>
    </row>
    <row r="360" spans="2:24" ht="11.8" hidden="1" customHeight="1" outlineLevel="1" x14ac:dyDescent="0.3">
      <c r="B360" s="90"/>
      <c r="C360" s="94" t="s">
        <v>143</v>
      </c>
      <c r="D360" s="90" t="s">
        <v>145</v>
      </c>
      <c r="E360" s="90"/>
      <c r="F360" s="91" t="s">
        <v>142</v>
      </c>
      <c r="G360" s="92">
        <f>NŽP!G360</f>
        <v>323034387</v>
      </c>
      <c r="H360" s="92">
        <f>NŽP!H360-NŽP!G360</f>
        <v>223718977</v>
      </c>
      <c r="I360" s="93">
        <f>NŽP!I360-NŽP!H360</f>
        <v>327018833</v>
      </c>
      <c r="J360" s="93">
        <f>NŽP!J360-NŽP!I360</f>
        <v>250165706</v>
      </c>
      <c r="K360" s="92">
        <f>NŽP!K360</f>
        <v>245429946</v>
      </c>
      <c r="L360" s="92">
        <f>NŽP!L360-NŽP!K360</f>
        <v>271438428</v>
      </c>
      <c r="M360" s="93">
        <f>NŽP!M360-NŽP!L360</f>
        <v>529483250</v>
      </c>
      <c r="N360" s="93">
        <f>NŽP!N360-NŽP!M360</f>
        <v>357227217</v>
      </c>
      <c r="O360" s="92">
        <f>NŽP!O360</f>
        <v>387099271</v>
      </c>
      <c r="P360" s="92">
        <f>NŽP!P360-NŽP!O360</f>
        <v>428486954</v>
      </c>
      <c r="Q360" s="93">
        <f>NŽP!Q360-NŽP!P360</f>
        <v>592944121</v>
      </c>
      <c r="R360" s="93">
        <f>NŽP!R360-NŽP!Q360</f>
        <v>390286932</v>
      </c>
      <c r="S360" s="93">
        <f>NŽP!S360</f>
        <v>434883643</v>
      </c>
      <c r="T360" s="92">
        <f>NŽP!T360-NŽP!S360</f>
        <v>490048686</v>
      </c>
      <c r="U360" s="92">
        <f>NŽP!U360-NŽP!T360</f>
        <v>663170129</v>
      </c>
      <c r="V360" s="93">
        <f>NŽP!V360-NŽP!U360</f>
        <v>431411478</v>
      </c>
      <c r="W360" s="93">
        <f>NŽP!W360</f>
        <v>483051908</v>
      </c>
      <c r="X360" s="92">
        <f>NŽP!X360-NŽP!W360</f>
        <v>529216637</v>
      </c>
    </row>
    <row r="361" spans="2:24" ht="11.8" hidden="1" customHeight="1" outlineLevel="1" x14ac:dyDescent="0.3">
      <c r="B361" s="90"/>
      <c r="C361" s="94" t="s">
        <v>143</v>
      </c>
      <c r="D361" s="90" t="s">
        <v>172</v>
      </c>
      <c r="E361" s="90"/>
      <c r="F361" s="91" t="s">
        <v>142</v>
      </c>
      <c r="G361" s="92">
        <f>NŽP!G361</f>
        <v>-843705</v>
      </c>
      <c r="H361" s="92">
        <f>NŽP!H361-NŽP!G361</f>
        <v>7030</v>
      </c>
      <c r="I361" s="93">
        <f>NŽP!I361-NŽP!H361</f>
        <v>411772</v>
      </c>
      <c r="J361" s="93">
        <f>NŽP!J361-NŽP!I361</f>
        <v>-509224</v>
      </c>
      <c r="K361" s="92">
        <f>NŽP!K361</f>
        <v>-114511</v>
      </c>
      <c r="L361" s="92">
        <f>NŽP!L361-NŽP!K361</f>
        <v>135655</v>
      </c>
      <c r="M361" s="93">
        <f>NŽP!M361-NŽP!L361</f>
        <v>0</v>
      </c>
      <c r="N361" s="93">
        <f>NŽP!N361-NŽP!M361</f>
        <v>0</v>
      </c>
      <c r="O361" s="92">
        <f>NŽP!O361</f>
        <v>0</v>
      </c>
      <c r="P361" s="92">
        <f>NŽP!P361-NŽP!O361</f>
        <v>25800224</v>
      </c>
      <c r="Q361" s="93">
        <f>NŽP!Q361-NŽP!P361</f>
        <v>21476386</v>
      </c>
      <c r="R361" s="93">
        <f>NŽP!R361-NŽP!Q361</f>
        <v>22786906</v>
      </c>
      <c r="S361" s="93">
        <f>NŽP!S361</f>
        <v>29172536</v>
      </c>
      <c r="T361" s="92">
        <f>NŽP!T361-NŽP!S361</f>
        <v>14447072</v>
      </c>
      <c r="U361" s="92">
        <f>NŽP!U361-NŽP!T361</f>
        <v>53745578</v>
      </c>
      <c r="V361" s="93">
        <f>NŽP!V361-NŽP!U361</f>
        <v>19487793</v>
      </c>
      <c r="W361" s="93">
        <f>NŽP!W361</f>
        <v>33971701</v>
      </c>
      <c r="X361" s="92">
        <f>NŽP!X361-NŽP!W361</f>
        <v>39151177</v>
      </c>
    </row>
    <row r="362" spans="2:24" ht="11.8" hidden="1" customHeight="1" outlineLevel="2" x14ac:dyDescent="0.3">
      <c r="B362" s="90"/>
      <c r="C362" s="94"/>
      <c r="D362" s="94" t="s">
        <v>143</v>
      </c>
      <c r="E362" s="90" t="s">
        <v>144</v>
      </c>
      <c r="F362" s="91" t="s">
        <v>142</v>
      </c>
      <c r="G362" s="92">
        <f>NŽP!G362</f>
        <v>273973266</v>
      </c>
      <c r="H362" s="92">
        <f>NŽP!H362-NŽP!G362</f>
        <v>242637767</v>
      </c>
      <c r="I362" s="93">
        <f>NŽP!I362-NŽP!H362</f>
        <v>301772757</v>
      </c>
      <c r="J362" s="93">
        <f>NŽP!J362-NŽP!I362</f>
        <v>242204447</v>
      </c>
      <c r="K362" s="92">
        <f>NŽP!K362</f>
        <v>239344220</v>
      </c>
      <c r="L362" s="92">
        <f>NŽP!L362-NŽP!K362</f>
        <v>261559761</v>
      </c>
      <c r="M362" s="93">
        <f>NŽP!M362-NŽP!L362</f>
        <v>458315287</v>
      </c>
      <c r="N362" s="93">
        <f>NŽP!N362-NŽP!M362</f>
        <v>330771917</v>
      </c>
      <c r="O362" s="92">
        <f>NŽP!O362</f>
        <v>361474148</v>
      </c>
      <c r="P362" s="92">
        <f>NŽP!P362-NŽP!O362</f>
        <v>419875777</v>
      </c>
      <c r="Q362" s="93">
        <f>NŽP!Q362-NŽP!P362</f>
        <v>550953542</v>
      </c>
      <c r="R362" s="93">
        <f>NŽP!R362-NŽP!Q362</f>
        <v>385397839</v>
      </c>
      <c r="S362" s="93">
        <f>NŽP!S362</f>
        <v>431967413</v>
      </c>
      <c r="T362" s="92">
        <f>NŽP!T362-NŽP!S362</f>
        <v>464979200</v>
      </c>
      <c r="U362" s="92">
        <f>NŽP!U362-NŽP!T362</f>
        <v>644575706</v>
      </c>
      <c r="V362" s="93">
        <f>NŽP!V362-NŽP!U362</f>
        <v>423891641</v>
      </c>
      <c r="W362" s="93">
        <f>NŽP!W362</f>
        <v>480314819</v>
      </c>
      <c r="X362" s="92">
        <f>NŽP!X362-NŽP!W362</f>
        <v>526087069</v>
      </c>
    </row>
    <row r="363" spans="2:24" ht="11.8" customHeight="1" collapsed="1" x14ac:dyDescent="0.3">
      <c r="B363" s="103"/>
      <c r="C363" s="103" t="s">
        <v>147</v>
      </c>
      <c r="D363" s="103"/>
      <c r="E363" s="103"/>
      <c r="F363" s="91" t="s">
        <v>142</v>
      </c>
      <c r="G363" s="92">
        <f>SUM(G364:G365)</f>
        <v>318707831</v>
      </c>
      <c r="H363" s="92">
        <f t="shared" ref="H363:J363" si="300">SUM(H364:H365)</f>
        <v>225257882</v>
      </c>
      <c r="I363" s="93">
        <f t="shared" si="300"/>
        <v>317375179</v>
      </c>
      <c r="J363" s="93">
        <f t="shared" si="300"/>
        <v>255092368</v>
      </c>
      <c r="K363" s="92">
        <f>SUM(K364:K365)</f>
        <v>242929522</v>
      </c>
      <c r="L363" s="92">
        <f t="shared" ref="L363:N363" si="301">SUM(L364:L365)</f>
        <v>259894318</v>
      </c>
      <c r="M363" s="93">
        <f t="shared" si="301"/>
        <v>501209818</v>
      </c>
      <c r="N363" s="93">
        <f t="shared" si="301"/>
        <v>347503803</v>
      </c>
      <c r="O363" s="92">
        <f>SUM(O364:O365)</f>
        <v>381227097</v>
      </c>
      <c r="P363" s="92">
        <f t="shared" ref="P363:R363" si="302">SUM(P364:P365)</f>
        <v>429842066</v>
      </c>
      <c r="Q363" s="93">
        <f t="shared" si="302"/>
        <v>581882018</v>
      </c>
      <c r="R363" s="93">
        <f t="shared" si="302"/>
        <v>423855312</v>
      </c>
      <c r="S363" s="93">
        <f>SUM(S364:S365)</f>
        <v>452119650</v>
      </c>
      <c r="T363" s="92">
        <f t="shared" ref="T363:V363" si="303">SUM(T364:T365)</f>
        <v>478159647</v>
      </c>
      <c r="U363" s="92">
        <f t="shared" si="303"/>
        <v>678634548</v>
      </c>
      <c r="V363" s="93">
        <f t="shared" si="303"/>
        <v>463032216</v>
      </c>
      <c r="W363" s="93">
        <f>SUM(W364:W365)</f>
        <v>507434763</v>
      </c>
      <c r="X363" s="92">
        <f t="shared" ref="X363" si="304">SUM(X364:X365)</f>
        <v>543326925</v>
      </c>
    </row>
    <row r="364" spans="2:24" ht="11.8" hidden="1" customHeight="1" outlineLevel="1" x14ac:dyDescent="0.3">
      <c r="B364" s="90"/>
      <c r="C364" s="94" t="s">
        <v>143</v>
      </c>
      <c r="D364" s="90" t="s">
        <v>145</v>
      </c>
      <c r="E364" s="90"/>
      <c r="F364" s="91" t="s">
        <v>142</v>
      </c>
      <c r="G364" s="92">
        <f>NŽP!G364</f>
        <v>319690883</v>
      </c>
      <c r="H364" s="92">
        <f>NŽP!H364-NŽP!G364</f>
        <v>225053520</v>
      </c>
      <c r="I364" s="93">
        <f>NŽP!I364-NŽP!H364</f>
        <v>316896813</v>
      </c>
      <c r="J364" s="93">
        <f>NŽP!J364-NŽP!I364</f>
        <v>255535488</v>
      </c>
      <c r="K364" s="92">
        <f>NŽP!K364</f>
        <v>243044033</v>
      </c>
      <c r="L364" s="92">
        <f>NŽP!L364-NŽP!K364</f>
        <v>259758663</v>
      </c>
      <c r="M364" s="93">
        <f>NŽP!M364-NŽP!L364</f>
        <v>501209818</v>
      </c>
      <c r="N364" s="93">
        <f>NŽP!N364-NŽP!M364</f>
        <v>347503803</v>
      </c>
      <c r="O364" s="92">
        <f>NŽP!O364</f>
        <v>381227097</v>
      </c>
      <c r="P364" s="92">
        <f>NŽP!P364-NŽP!O364</f>
        <v>404041842</v>
      </c>
      <c r="Q364" s="93">
        <f>NŽP!Q364-NŽP!P364</f>
        <v>560405632</v>
      </c>
      <c r="R364" s="93">
        <f>NŽP!R364-NŽP!Q364</f>
        <v>401068406</v>
      </c>
      <c r="S364" s="93">
        <f>NŽP!S364</f>
        <v>422947114</v>
      </c>
      <c r="T364" s="92">
        <f>NŽP!T364-NŽP!S364</f>
        <v>463712575</v>
      </c>
      <c r="U364" s="92">
        <f>NŽP!U364-NŽP!T364</f>
        <v>624888970</v>
      </c>
      <c r="V364" s="93">
        <f>NŽP!V364-NŽP!U364</f>
        <v>443544423</v>
      </c>
      <c r="W364" s="93">
        <f>NŽP!W364</f>
        <v>473463062</v>
      </c>
      <c r="X364" s="92">
        <f>NŽP!X364-NŽP!W364</f>
        <v>504175748</v>
      </c>
    </row>
    <row r="365" spans="2:24" ht="11.8" hidden="1" customHeight="1" outlineLevel="1" x14ac:dyDescent="0.3">
      <c r="B365" s="90"/>
      <c r="C365" s="94" t="s">
        <v>143</v>
      </c>
      <c r="D365" s="90" t="s">
        <v>172</v>
      </c>
      <c r="E365" s="90"/>
      <c r="F365" s="91" t="s">
        <v>142</v>
      </c>
      <c r="G365" s="92">
        <f>NŽP!G365</f>
        <v>-983052</v>
      </c>
      <c r="H365" s="92">
        <f>NŽP!H365-NŽP!G365</f>
        <v>204362</v>
      </c>
      <c r="I365" s="93">
        <f>NŽP!I365-NŽP!H365</f>
        <v>478366</v>
      </c>
      <c r="J365" s="93">
        <f>NŽP!J365-NŽP!I365</f>
        <v>-443120</v>
      </c>
      <c r="K365" s="92">
        <f>NŽP!K365</f>
        <v>-114511</v>
      </c>
      <c r="L365" s="92">
        <f>NŽP!L365-NŽP!K365</f>
        <v>135655</v>
      </c>
      <c r="M365" s="93">
        <f>NŽP!M365-NŽP!L365</f>
        <v>0</v>
      </c>
      <c r="N365" s="93">
        <f>NŽP!N365-NŽP!M365</f>
        <v>0</v>
      </c>
      <c r="O365" s="92">
        <f>NŽP!O365</f>
        <v>0</v>
      </c>
      <c r="P365" s="92">
        <f>NŽP!P365-NŽP!O365</f>
        <v>25800224</v>
      </c>
      <c r="Q365" s="93">
        <f>NŽP!Q365-NŽP!P365</f>
        <v>21476386</v>
      </c>
      <c r="R365" s="93">
        <f>NŽP!R365-NŽP!Q365</f>
        <v>22786906</v>
      </c>
      <c r="S365" s="93">
        <f>NŽP!S365</f>
        <v>29172536</v>
      </c>
      <c r="T365" s="92">
        <f>NŽP!T365-NŽP!S365</f>
        <v>14447072</v>
      </c>
      <c r="U365" s="92">
        <f>NŽP!U365-NŽP!T365</f>
        <v>53745578</v>
      </c>
      <c r="V365" s="93">
        <f>NŽP!V365-NŽP!U365</f>
        <v>19487793</v>
      </c>
      <c r="W365" s="93">
        <f>NŽP!W365</f>
        <v>33971701</v>
      </c>
      <c r="X365" s="92">
        <f>NŽP!X365-NŽP!W365</f>
        <v>39151177</v>
      </c>
    </row>
    <row r="366" spans="2:24" ht="11.8" hidden="1" customHeight="1" outlineLevel="2" x14ac:dyDescent="0.3">
      <c r="B366" s="90"/>
      <c r="C366" s="94"/>
      <c r="D366" s="94" t="s">
        <v>143</v>
      </c>
      <c r="E366" s="90" t="s">
        <v>144</v>
      </c>
      <c r="F366" s="91" t="s">
        <v>142</v>
      </c>
      <c r="G366" s="92">
        <f>NŽP!G366</f>
        <v>273973326</v>
      </c>
      <c r="H366" s="92">
        <f>NŽP!H366-NŽP!G366</f>
        <v>239744558</v>
      </c>
      <c r="I366" s="93">
        <f>NŽP!I366-NŽP!H366</f>
        <v>291436797</v>
      </c>
      <c r="J366" s="93">
        <f>NŽP!J366-NŽP!I366</f>
        <v>247197825</v>
      </c>
      <c r="K366" s="92">
        <f>NŽP!K366</f>
        <v>236818234</v>
      </c>
      <c r="L366" s="92">
        <f>NŽP!L366-NŽP!K366</f>
        <v>250066295</v>
      </c>
      <c r="M366" s="93">
        <f>NŽP!M366-NŽP!L366</f>
        <v>434412126</v>
      </c>
      <c r="N366" s="93">
        <f>NŽP!N366-NŽP!M366</f>
        <v>320045412</v>
      </c>
      <c r="O366" s="92">
        <f>NŽP!O366</f>
        <v>354595169</v>
      </c>
      <c r="P366" s="92">
        <f>NŽP!P366-NŽP!O366</f>
        <v>397469108</v>
      </c>
      <c r="Q366" s="93">
        <f>NŽP!Q366-NŽP!P366</f>
        <v>516837862</v>
      </c>
      <c r="R366" s="93">
        <f>NŽP!R366-NŽP!Q366</f>
        <v>393699948</v>
      </c>
      <c r="S366" s="93">
        <f>NŽP!S366</f>
        <v>421986408</v>
      </c>
      <c r="T366" s="92">
        <f>NŽP!T366-NŽP!S366</f>
        <v>441908701</v>
      </c>
      <c r="U366" s="92">
        <f>NŽP!U366-NŽP!T366</f>
        <v>612287016</v>
      </c>
      <c r="V366" s="93">
        <f>NŽP!V366-NŽP!U366</f>
        <v>431480281</v>
      </c>
      <c r="W366" s="93">
        <f>NŽP!W366</f>
        <v>472102370</v>
      </c>
      <c r="X366" s="92">
        <f>NŽP!X366-NŽP!W366</f>
        <v>501996686</v>
      </c>
    </row>
    <row r="367" spans="2:24" ht="11.8" customHeight="1" collapsed="1" x14ac:dyDescent="0.3">
      <c r="B367" s="103"/>
      <c r="C367" s="103" t="s">
        <v>148</v>
      </c>
      <c r="D367" s="103"/>
      <c r="E367" s="103"/>
      <c r="F367" s="91" t="s">
        <v>142</v>
      </c>
      <c r="G367" s="92">
        <f>SUM(G368:G369)</f>
        <v>290821592</v>
      </c>
      <c r="H367" s="92">
        <f t="shared" ref="H367:J367" si="305">SUM(H368:H369)</f>
        <v>121350245</v>
      </c>
      <c r="I367" s="93">
        <f t="shared" si="305"/>
        <v>103447439</v>
      </c>
      <c r="J367" s="93">
        <f t="shared" si="305"/>
        <v>95586507</v>
      </c>
      <c r="K367" s="92">
        <f>SUM(K368:K369)</f>
        <v>116753399</v>
      </c>
      <c r="L367" s="92">
        <f t="shared" ref="L367:N367" si="306">SUM(L368:L369)</f>
        <v>78665251</v>
      </c>
      <c r="M367" s="93">
        <f t="shared" si="306"/>
        <v>182721363</v>
      </c>
      <c r="N367" s="93">
        <f t="shared" si="306"/>
        <v>109395345</v>
      </c>
      <c r="O367" s="92">
        <f>SUM(O368:O369)</f>
        <v>208962245</v>
      </c>
      <c r="P367" s="92">
        <f t="shared" ref="P367:R367" si="307">SUM(P368:P369)</f>
        <v>188945444</v>
      </c>
      <c r="Q367" s="93">
        <f t="shared" si="307"/>
        <v>268450636</v>
      </c>
      <c r="R367" s="93">
        <f t="shared" si="307"/>
        <v>181322108</v>
      </c>
      <c r="S367" s="93">
        <f>SUM(S368:S369)</f>
        <v>223401824</v>
      </c>
      <c r="T367" s="92">
        <f t="shared" ref="T367:V367" si="308">SUM(T368:T369)</f>
        <v>273281755</v>
      </c>
      <c r="U367" s="92">
        <f t="shared" si="308"/>
        <v>368353759</v>
      </c>
      <c r="V367" s="93">
        <f t="shared" si="308"/>
        <v>301597413</v>
      </c>
      <c r="W367" s="93">
        <f>SUM(W368:W369)</f>
        <v>392213353</v>
      </c>
      <c r="X367" s="92">
        <f t="shared" ref="X367" si="309">SUM(X368:X369)</f>
        <v>384291070</v>
      </c>
    </row>
    <row r="368" spans="2:24" ht="11.8" hidden="1" customHeight="1" outlineLevel="1" x14ac:dyDescent="0.3">
      <c r="B368" s="90"/>
      <c r="C368" s="94" t="s">
        <v>143</v>
      </c>
      <c r="D368" s="90" t="s">
        <v>145</v>
      </c>
      <c r="E368" s="90"/>
      <c r="F368" s="91" t="s">
        <v>142</v>
      </c>
      <c r="G368" s="92">
        <f>NŽP!G368</f>
        <v>289999868</v>
      </c>
      <c r="H368" s="92">
        <f>NŽP!H368-NŽP!G368</f>
        <v>122573196</v>
      </c>
      <c r="I368" s="93">
        <f>NŽP!I368-NŽP!H368</f>
        <v>102342814</v>
      </c>
      <c r="J368" s="93">
        <f>NŽP!J368-NŽP!I368</f>
        <v>97479982</v>
      </c>
      <c r="K368" s="92">
        <f>NŽP!K368</f>
        <v>116978726</v>
      </c>
      <c r="L368" s="92">
        <f>NŽP!L368-NŽP!K368</f>
        <v>78748689</v>
      </c>
      <c r="M368" s="93">
        <f>NŽP!M368-NŽP!L368</f>
        <v>182568783</v>
      </c>
      <c r="N368" s="93">
        <f>NŽP!N368-NŽP!M368</f>
        <v>109395345</v>
      </c>
      <c r="O368" s="92">
        <f>NŽP!O368</f>
        <v>208962245</v>
      </c>
      <c r="P368" s="92">
        <f>NŽP!P368-NŽP!O368</f>
        <v>188945444</v>
      </c>
      <c r="Q368" s="93">
        <f>NŽP!Q368-NŽP!P368</f>
        <v>268450636</v>
      </c>
      <c r="R368" s="93">
        <f>NŽP!R368-NŽP!Q368</f>
        <v>181322108</v>
      </c>
      <c r="S368" s="93">
        <f>NŽP!S368</f>
        <v>223401824</v>
      </c>
      <c r="T368" s="92">
        <f>NŽP!T368-NŽP!S368</f>
        <v>273281755</v>
      </c>
      <c r="U368" s="92">
        <f>NŽP!U368-NŽP!T368</f>
        <v>368353759</v>
      </c>
      <c r="V368" s="93">
        <f>NŽP!V368-NŽP!U368</f>
        <v>301597413</v>
      </c>
      <c r="W368" s="93">
        <f>NŽP!W368</f>
        <v>392213353</v>
      </c>
      <c r="X368" s="92">
        <f>NŽP!X368-NŽP!W368</f>
        <v>384291070</v>
      </c>
    </row>
    <row r="369" spans="2:24" ht="11.8" hidden="1" customHeight="1" outlineLevel="1" x14ac:dyDescent="0.3">
      <c r="B369" s="90"/>
      <c r="C369" s="94" t="s">
        <v>143</v>
      </c>
      <c r="D369" s="90" t="s">
        <v>172</v>
      </c>
      <c r="E369" s="90"/>
      <c r="F369" s="91" t="s">
        <v>142</v>
      </c>
      <c r="G369" s="92">
        <f>NŽP!G369</f>
        <v>821724</v>
      </c>
      <c r="H369" s="92">
        <f>NŽP!H369-NŽP!G369</f>
        <v>-1222951</v>
      </c>
      <c r="I369" s="93">
        <f>NŽP!I369-NŽP!H369</f>
        <v>1104625</v>
      </c>
      <c r="J369" s="93">
        <f>NŽP!J369-NŽP!I369</f>
        <v>-1893475</v>
      </c>
      <c r="K369" s="92">
        <f>NŽP!K369</f>
        <v>-225327</v>
      </c>
      <c r="L369" s="92">
        <f>NŽP!L369-NŽP!K369</f>
        <v>-83438</v>
      </c>
      <c r="M369" s="93">
        <f>NŽP!M369-NŽP!L369</f>
        <v>152580</v>
      </c>
      <c r="N369" s="93">
        <f>NŽP!N369-NŽP!M369</f>
        <v>0</v>
      </c>
      <c r="O369" s="92">
        <f>NŽP!O369</f>
        <v>0</v>
      </c>
      <c r="P369" s="92">
        <f>NŽP!P369-NŽP!O369</f>
        <v>0</v>
      </c>
      <c r="Q369" s="93">
        <f>NŽP!Q369-NŽP!P369</f>
        <v>0</v>
      </c>
      <c r="R369" s="93">
        <f>NŽP!R369-NŽP!Q369</f>
        <v>0</v>
      </c>
      <c r="S369" s="93">
        <f>NŽP!S369</f>
        <v>0</v>
      </c>
      <c r="T369" s="92">
        <f>NŽP!T369-NŽP!S369</f>
        <v>0</v>
      </c>
      <c r="U369" s="92">
        <f>NŽP!U369-NŽP!T369</f>
        <v>0</v>
      </c>
      <c r="V369" s="93">
        <f>NŽP!V369-NŽP!U369</f>
        <v>0</v>
      </c>
      <c r="W369" s="93">
        <f>NŽP!W369</f>
        <v>0</v>
      </c>
      <c r="X369" s="92">
        <f>NŽP!X369-NŽP!W369</f>
        <v>0</v>
      </c>
    </row>
    <row r="370" spans="2:24" ht="11.8" hidden="1" customHeight="1" outlineLevel="2" x14ac:dyDescent="0.3">
      <c r="B370" s="90"/>
      <c r="C370" s="94"/>
      <c r="D370" s="94" t="s">
        <v>143</v>
      </c>
      <c r="E370" s="90" t="s">
        <v>144</v>
      </c>
      <c r="F370" s="91" t="s">
        <v>142</v>
      </c>
      <c r="G370" s="92">
        <f>NŽP!G370</f>
        <v>277119333</v>
      </c>
      <c r="H370" s="92">
        <f>NŽP!H370-NŽP!G370</f>
        <v>113780324</v>
      </c>
      <c r="I370" s="93">
        <f>NŽP!I370-NŽP!H370</f>
        <v>100404023</v>
      </c>
      <c r="J370" s="93">
        <f>NŽP!J370-NŽP!I370</f>
        <v>93514789</v>
      </c>
      <c r="K370" s="92">
        <f>NŽP!K370</f>
        <v>119578722</v>
      </c>
      <c r="L370" s="92">
        <f>NŽP!L370-NŽP!K370</f>
        <v>76271828</v>
      </c>
      <c r="M370" s="93">
        <f>NŽP!M370-NŽP!L370</f>
        <v>177009559</v>
      </c>
      <c r="N370" s="93">
        <f>NŽP!N370-NŽP!M370</f>
        <v>97942039</v>
      </c>
      <c r="O370" s="92">
        <f>NŽP!O370</f>
        <v>199873404</v>
      </c>
      <c r="P370" s="92">
        <f>NŽP!P370-NŽP!O370</f>
        <v>188960784</v>
      </c>
      <c r="Q370" s="93">
        <f>NŽP!Q370-NŽP!P370</f>
        <v>255755231</v>
      </c>
      <c r="R370" s="93">
        <f>NŽP!R370-NŽP!Q370</f>
        <v>173934631</v>
      </c>
      <c r="S370" s="93">
        <f>NŽP!S370</f>
        <v>216799882</v>
      </c>
      <c r="T370" s="92">
        <f>NŽP!T370-NŽP!S370</f>
        <v>262683117</v>
      </c>
      <c r="U370" s="92">
        <f>NŽP!U370-NŽP!T370</f>
        <v>354812534</v>
      </c>
      <c r="V370" s="93">
        <f>NŽP!V370-NŽP!U370</f>
        <v>287736804</v>
      </c>
      <c r="W370" s="93">
        <f>NŽP!W370</f>
        <v>376371662</v>
      </c>
      <c r="X370" s="92">
        <f>NŽP!X370-NŽP!W370</f>
        <v>359581297</v>
      </c>
    </row>
    <row r="371" spans="2:24" ht="11.8" customHeight="1" x14ac:dyDescent="0.3">
      <c r="B371" s="90"/>
      <c r="C371" s="90" t="s">
        <v>149</v>
      </c>
      <c r="D371" s="90"/>
      <c r="E371" s="90"/>
      <c r="F371" s="91" t="s">
        <v>142</v>
      </c>
      <c r="G371" s="92">
        <f>NŽP!G371</f>
        <v>180750131</v>
      </c>
      <c r="H371" s="92">
        <f>NŽP!H371-NŽP!G371</f>
        <v>127101868</v>
      </c>
      <c r="I371" s="93">
        <f>NŽP!I371-NŽP!H371</f>
        <v>168005944</v>
      </c>
      <c r="J371" s="93">
        <f>NŽP!J371-NŽP!I371</f>
        <v>182606474</v>
      </c>
      <c r="K371" s="92">
        <f>NŽP!K371</f>
        <v>115340394</v>
      </c>
      <c r="L371" s="92">
        <f>NŽP!L371-NŽP!K371</f>
        <v>140116902</v>
      </c>
      <c r="M371" s="93">
        <f>NŽP!M371-NŽP!L371</f>
        <v>139442581</v>
      </c>
      <c r="N371" s="93">
        <f>NŽP!N371-NŽP!M371</f>
        <v>216503562</v>
      </c>
      <c r="O371" s="92">
        <f>NŽP!O371</f>
        <v>158033079</v>
      </c>
      <c r="P371" s="92">
        <f>NŽP!P371-NŽP!O371</f>
        <v>159454639</v>
      </c>
      <c r="Q371" s="93">
        <f>NŽP!Q371-NŽP!P371</f>
        <v>214315979</v>
      </c>
      <c r="R371" s="93">
        <f>NŽP!R371-NŽP!Q371</f>
        <v>215653528</v>
      </c>
      <c r="S371" s="93">
        <f>NŽP!S371</f>
        <v>177759057</v>
      </c>
      <c r="T371" s="92">
        <f>NŽP!T371-NŽP!S371</f>
        <v>236431653</v>
      </c>
      <c r="U371" s="92">
        <f>NŽP!U371-NŽP!T371</f>
        <v>233042147</v>
      </c>
      <c r="V371" s="93">
        <f>NŽP!V371-NŽP!U371</f>
        <v>257055800</v>
      </c>
      <c r="W371" s="93">
        <f>NŽP!W371</f>
        <v>195048623</v>
      </c>
      <c r="X371" s="92">
        <f>NŽP!X371-NŽP!W371</f>
        <v>264555165</v>
      </c>
    </row>
    <row r="372" spans="2:24" ht="11.8" customHeight="1" x14ac:dyDescent="0.3">
      <c r="B372" s="95"/>
      <c r="C372" s="95" t="s">
        <v>154</v>
      </c>
      <c r="D372" s="95"/>
      <c r="E372" s="95"/>
      <c r="F372" s="96" t="s">
        <v>142</v>
      </c>
      <c r="G372" s="97">
        <f>NŽP!G372</f>
        <v>18623006</v>
      </c>
      <c r="H372" s="97">
        <f>NŽP!H372-NŽP!G372</f>
        <v>12983417</v>
      </c>
      <c r="I372" s="98">
        <f>NŽP!I372-NŽP!H372</f>
        <v>29525380</v>
      </c>
      <c r="J372" s="98">
        <f>NŽP!J372-NŽP!I372</f>
        <v>21391548</v>
      </c>
      <c r="K372" s="97">
        <f>NŽP!K372</f>
        <v>18670926</v>
      </c>
      <c r="L372" s="97">
        <f>NŽP!L372-NŽP!K372</f>
        <v>24784990</v>
      </c>
      <c r="M372" s="98">
        <f>NŽP!M372-NŽP!L372</f>
        <v>43980407</v>
      </c>
      <c r="N372" s="98">
        <f>NŽP!N372-NŽP!M372</f>
        <v>33303166</v>
      </c>
      <c r="O372" s="97">
        <f>NŽP!O372</f>
        <v>26301751</v>
      </c>
      <c r="P372" s="97">
        <f>NŽP!P372-NŽP!O372</f>
        <v>9183473</v>
      </c>
      <c r="Q372" s="98">
        <f>NŽP!Q372-NŽP!P372</f>
        <v>35376669</v>
      </c>
      <c r="R372" s="98">
        <f>NŽP!R372-NŽP!Q372</f>
        <v>17197107</v>
      </c>
      <c r="S372" s="98">
        <f>NŽP!S372</f>
        <v>21716920</v>
      </c>
      <c r="T372" s="97">
        <f>NŽP!T372-NŽP!S372</f>
        <v>25198121</v>
      </c>
      <c r="U372" s="97">
        <f>NŽP!U372-NŽP!T372</f>
        <v>39437074</v>
      </c>
      <c r="V372" s="98">
        <f>NŽP!V372-NŽP!U372</f>
        <v>22767922</v>
      </c>
      <c r="W372" s="98">
        <f>NŽP!W372</f>
        <v>22574119</v>
      </c>
      <c r="X372" s="97">
        <f>NŽP!X372-NŽP!W372</f>
        <v>33932731</v>
      </c>
    </row>
    <row r="373" spans="2:24" ht="11.8" customHeight="1" x14ac:dyDescent="0.3">
      <c r="B373" s="99"/>
      <c r="C373" s="99" t="s">
        <v>155</v>
      </c>
      <c r="D373" s="99"/>
      <c r="E373" s="99"/>
      <c r="F373" s="100" t="s">
        <v>156</v>
      </c>
      <c r="G373" s="101">
        <f>NŽP!G373</f>
        <v>265034</v>
      </c>
      <c r="H373" s="101">
        <f>NŽP!H373</f>
        <v>259900</v>
      </c>
      <c r="I373" s="102">
        <f>NŽP!I373</f>
        <v>241879</v>
      </c>
      <c r="J373" s="102">
        <f>NŽP!J373</f>
        <v>233698</v>
      </c>
      <c r="K373" s="101">
        <f>NŽP!K373</f>
        <v>219417</v>
      </c>
      <c r="L373" s="101">
        <f>NŽP!L373</f>
        <v>212590</v>
      </c>
      <c r="M373" s="102">
        <f>NŽP!M373</f>
        <v>207090</v>
      </c>
      <c r="N373" s="102">
        <f>NŽP!N373</f>
        <v>151898</v>
      </c>
      <c r="O373" s="101">
        <f>NŽP!O373</f>
        <v>147736</v>
      </c>
      <c r="P373" s="101">
        <f>NŽP!P373</f>
        <v>147692</v>
      </c>
      <c r="Q373" s="102">
        <f>NŽP!Q373</f>
        <v>141313</v>
      </c>
      <c r="R373" s="102">
        <f>NŽP!R373</f>
        <v>194668</v>
      </c>
      <c r="S373" s="102">
        <f>NŽP!S373</f>
        <v>194772</v>
      </c>
      <c r="T373" s="101">
        <f>NŽP!T373</f>
        <v>209061</v>
      </c>
      <c r="U373" s="101">
        <f>NŽP!U373</f>
        <v>232332</v>
      </c>
      <c r="V373" s="102">
        <f>NŽP!V373</f>
        <v>238215</v>
      </c>
      <c r="W373" s="102">
        <f>NŽP!W373</f>
        <v>244343</v>
      </c>
      <c r="X373" s="101">
        <f>NŽP!X373</f>
        <v>270420</v>
      </c>
    </row>
    <row r="374" spans="2:24" ht="11.8" customHeight="1" x14ac:dyDescent="0.3">
      <c r="B374" s="90"/>
      <c r="C374" s="90" t="s">
        <v>175</v>
      </c>
      <c r="D374" s="90"/>
      <c r="E374" s="90"/>
      <c r="F374" s="91" t="s">
        <v>156</v>
      </c>
      <c r="G374" s="92">
        <f>NŽP!G374</f>
        <v>3455119</v>
      </c>
      <c r="H374" s="92">
        <f>NŽP!H374</f>
        <v>3955616</v>
      </c>
      <c r="I374" s="93">
        <f>NŽP!I374</f>
        <v>4026476</v>
      </c>
      <c r="J374" s="93">
        <f>NŽP!J374</f>
        <v>4065952</v>
      </c>
      <c r="K374" s="92">
        <f>NŽP!K374</f>
        <v>4128894</v>
      </c>
      <c r="L374" s="92">
        <f>NŽP!L374</f>
        <v>4249576</v>
      </c>
      <c r="M374" s="93">
        <f>NŽP!M374</f>
        <v>4350123</v>
      </c>
      <c r="N374" s="93">
        <f>NŽP!N374</f>
        <v>4409557</v>
      </c>
      <c r="O374" s="92">
        <f>NŽP!O374</f>
        <v>4483796</v>
      </c>
      <c r="P374" s="92">
        <f>NŽP!P374</f>
        <v>4579541</v>
      </c>
      <c r="Q374" s="93">
        <f>NŽP!Q374</f>
        <v>4630723</v>
      </c>
      <c r="R374" s="93">
        <f>NŽP!R374</f>
        <v>4731086</v>
      </c>
      <c r="S374" s="93">
        <f>NŽP!S374</f>
        <v>4771336</v>
      </c>
      <c r="T374" s="92">
        <f>NŽP!T374</f>
        <v>4860332</v>
      </c>
      <c r="U374" s="92">
        <f>NŽP!U374</f>
        <v>4918340</v>
      </c>
      <c r="V374" s="93">
        <f>NŽP!V374</f>
        <v>4952385</v>
      </c>
      <c r="W374" s="93">
        <f>NŽP!W374</f>
        <v>5003010</v>
      </c>
      <c r="X374" s="92">
        <f>NŽP!X374</f>
        <v>5120966</v>
      </c>
    </row>
    <row r="375" spans="2:24" ht="11.8" customHeight="1" x14ac:dyDescent="0.3">
      <c r="B375" s="103"/>
      <c r="C375" s="103" t="s">
        <v>157</v>
      </c>
      <c r="D375" s="103"/>
      <c r="E375" s="103"/>
      <c r="F375" s="91" t="s">
        <v>156</v>
      </c>
      <c r="G375" s="92">
        <f>NŽP!G375</f>
        <v>36856</v>
      </c>
      <c r="H375" s="92">
        <f>NŽP!H375-NŽP!G375</f>
        <v>25608</v>
      </c>
      <c r="I375" s="93">
        <f>NŽP!I375-NŽP!H375</f>
        <v>29532</v>
      </c>
      <c r="J375" s="93">
        <f>NŽP!J375-NŽP!I375</f>
        <v>31695</v>
      </c>
      <c r="K375" s="92">
        <f>NŽP!K375</f>
        <v>23254</v>
      </c>
      <c r="L375" s="92">
        <f>NŽP!L375-NŽP!K375</f>
        <v>42982</v>
      </c>
      <c r="M375" s="93">
        <f>NŽP!M375-NŽP!L375</f>
        <v>24918</v>
      </c>
      <c r="N375" s="93">
        <f>NŽP!N375-NŽP!M375</f>
        <v>32878</v>
      </c>
      <c r="O375" s="92">
        <f>NŽP!O375</f>
        <v>39034</v>
      </c>
      <c r="P375" s="92">
        <f>NŽP!P375-NŽP!O375</f>
        <v>30534</v>
      </c>
      <c r="Q375" s="93">
        <f>NŽP!Q375-NŽP!P375</f>
        <v>37467</v>
      </c>
      <c r="R375" s="93">
        <f>NŽP!R375-NŽP!Q375</f>
        <v>42954</v>
      </c>
      <c r="S375" s="93">
        <f>NŽP!S375</f>
        <v>38550</v>
      </c>
      <c r="T375" s="92">
        <f>NŽP!T375-NŽP!S375</f>
        <v>44866</v>
      </c>
      <c r="U375" s="92">
        <f>NŽP!U375-NŽP!T375</f>
        <v>47548</v>
      </c>
      <c r="V375" s="93">
        <f>NŽP!V375-NŽP!U375</f>
        <v>43022</v>
      </c>
      <c r="W375" s="93">
        <f>NŽP!W375</f>
        <v>46622</v>
      </c>
      <c r="X375" s="92">
        <f>NŽP!X375-NŽP!W375</f>
        <v>42006</v>
      </c>
    </row>
    <row r="376" spans="2:24" ht="11.8" customHeight="1" x14ac:dyDescent="0.3"/>
    <row r="377" spans="2:24" ht="11.8" customHeight="1" x14ac:dyDescent="0.3">
      <c r="B377" s="85"/>
      <c r="C377" s="85" t="s">
        <v>163</v>
      </c>
      <c r="D377" s="85"/>
      <c r="E377" s="86"/>
      <c r="F377" s="87"/>
      <c r="G377" s="87"/>
      <c r="H377" s="87"/>
      <c r="I377" s="104"/>
      <c r="J377" s="104"/>
      <c r="K377" s="87"/>
      <c r="L377" s="87"/>
      <c r="M377" s="104"/>
      <c r="N377" s="104"/>
      <c r="O377" s="87"/>
      <c r="P377" s="87"/>
      <c r="Q377" s="104"/>
      <c r="R377" s="104"/>
      <c r="S377" s="104"/>
      <c r="T377" s="87"/>
      <c r="U377" s="87"/>
      <c r="V377" s="104"/>
      <c r="W377" s="104"/>
      <c r="X377" s="87"/>
    </row>
    <row r="378" spans="2:24" ht="11.8" customHeight="1" x14ac:dyDescent="0.3">
      <c r="B378" s="90"/>
      <c r="C378" s="90" t="s">
        <v>158</v>
      </c>
      <c r="D378" s="90"/>
      <c r="E378" s="103"/>
      <c r="F378" s="105" t="s">
        <v>142</v>
      </c>
      <c r="G378" s="92">
        <f>NŽP!G378</f>
        <v>118643542</v>
      </c>
      <c r="H378" s="92">
        <f>NŽP!H378-NŽP!G378</f>
        <v>93590134</v>
      </c>
      <c r="I378" s="93">
        <f>NŽP!I378-NŽP!H378</f>
        <v>161895959</v>
      </c>
      <c r="J378" s="93">
        <f>NŽP!J378-NŽP!I378</f>
        <v>134411965</v>
      </c>
      <c r="K378" s="92">
        <f>NŽP!K378</f>
        <v>96297111</v>
      </c>
      <c r="L378" s="92">
        <f>NŽP!L378-NŽP!K378</f>
        <v>124500274</v>
      </c>
      <c r="M378" s="93">
        <f>NŽP!M378-NŽP!L378</f>
        <v>234482879</v>
      </c>
      <c r="N378" s="93">
        <f>NŽP!N378-NŽP!M378</f>
        <v>157319929</v>
      </c>
      <c r="O378" s="92">
        <f>NŽP!O378</f>
        <v>157842749</v>
      </c>
      <c r="P378" s="92">
        <f>NŽP!P378-NŽP!O378</f>
        <v>206407646</v>
      </c>
      <c r="Q378" s="93">
        <f>NŽP!Q378-NŽP!P378</f>
        <v>281649190</v>
      </c>
      <c r="R378" s="93">
        <f>NŽP!R378-NŽP!Q378</f>
        <v>214413753</v>
      </c>
      <c r="S378" s="93">
        <f>NŽP!S378</f>
        <v>209488403</v>
      </c>
      <c r="T378" s="92">
        <f>NŽP!T378-NŽP!S378</f>
        <v>230384957</v>
      </c>
      <c r="U378" s="92">
        <f>NŽP!U378-NŽP!T378</f>
        <v>326718608</v>
      </c>
      <c r="V378" s="93">
        <f>NŽP!V378-NŽP!U378</f>
        <v>225366575</v>
      </c>
      <c r="W378" s="93">
        <f>NŽP!W378</f>
        <v>233260009</v>
      </c>
      <c r="X378" s="92">
        <f>NŽP!X378-NŽP!W378</f>
        <v>263782758</v>
      </c>
    </row>
    <row r="379" spans="2:24" ht="11.8" customHeight="1" x14ac:dyDescent="0.3">
      <c r="B379" s="90"/>
      <c r="C379" s="90" t="s">
        <v>159</v>
      </c>
      <c r="D379" s="90"/>
      <c r="E379" s="103"/>
      <c r="F379" s="105" t="s">
        <v>156</v>
      </c>
      <c r="G379" s="92">
        <f>NŽP!G379</f>
        <v>155895</v>
      </c>
      <c r="H379" s="92">
        <f>NŽP!H379-NŽP!G379</f>
        <v>26145</v>
      </c>
      <c r="I379" s="93">
        <f>NŽP!I379-NŽP!H379</f>
        <v>173463</v>
      </c>
      <c r="J379" s="93">
        <f>NŽP!J379-NŽP!I379</f>
        <v>30811</v>
      </c>
      <c r="K379" s="92">
        <f>NŽP!K379</f>
        <v>24571</v>
      </c>
      <c r="L379" s="92">
        <f>NŽP!L379-NŽP!K379</f>
        <v>47935</v>
      </c>
      <c r="M379" s="93">
        <f>NŽP!M379-NŽP!L379</f>
        <v>225042</v>
      </c>
      <c r="N379" s="93">
        <f>NŽP!N379-NŽP!M379</f>
        <v>70954</v>
      </c>
      <c r="O379" s="92">
        <f>NŽP!O379</f>
        <v>81189</v>
      </c>
      <c r="P379" s="92">
        <f>NŽP!P379-NŽP!O379</f>
        <v>118270</v>
      </c>
      <c r="Q379" s="93">
        <f>NŽP!Q379-NŽP!P379</f>
        <v>228922</v>
      </c>
      <c r="R379" s="93">
        <f>NŽP!R379-NŽP!Q379</f>
        <v>46224</v>
      </c>
      <c r="S379" s="93">
        <f>NŽP!S379</f>
        <v>107784</v>
      </c>
      <c r="T379" s="92">
        <f>NŽP!T379-NŽP!S379</f>
        <v>138018</v>
      </c>
      <c r="U379" s="92">
        <f>NŽP!U379-NŽP!T379</f>
        <v>307894</v>
      </c>
      <c r="V379" s="93">
        <f>NŽP!V379-NŽP!U379</f>
        <v>113425</v>
      </c>
      <c r="W379" s="93">
        <f>NŽP!W379</f>
        <v>125024</v>
      </c>
      <c r="X379" s="92">
        <f>NŽP!X379-NŽP!W379</f>
        <v>176812</v>
      </c>
    </row>
    <row r="380" spans="2:24" ht="11.8" customHeight="1" x14ac:dyDescent="0.3">
      <c r="B380" s="103"/>
      <c r="C380" s="103" t="s">
        <v>176</v>
      </c>
      <c r="D380" s="103"/>
      <c r="E380" s="103"/>
      <c r="F380" s="105" t="s">
        <v>156</v>
      </c>
      <c r="G380" s="92">
        <f>NŽP!G380</f>
        <v>1300606</v>
      </c>
      <c r="H380" s="92">
        <f>NŽP!H380-NŽP!G380</f>
        <v>586511</v>
      </c>
      <c r="I380" s="93">
        <f>NŽP!I380-NŽP!H380</f>
        <v>1409637</v>
      </c>
      <c r="J380" s="93">
        <f>NŽP!J380-NŽP!I380</f>
        <v>739367</v>
      </c>
      <c r="K380" s="92">
        <f>NŽP!K380</f>
        <v>563139</v>
      </c>
      <c r="L380" s="92">
        <f>NŽP!L380-NŽP!K380</f>
        <v>1035535</v>
      </c>
      <c r="M380" s="93">
        <f>NŽP!M380-NŽP!L380</f>
        <v>1889470</v>
      </c>
      <c r="N380" s="93">
        <f>NŽP!N380-NŽP!M380</f>
        <v>959380</v>
      </c>
      <c r="O380" s="92">
        <f>NŽP!O380</f>
        <v>1276621</v>
      </c>
      <c r="P380" s="92">
        <f>NŽP!P380-NŽP!O380</f>
        <v>1809033</v>
      </c>
      <c r="Q380" s="93">
        <f>NŽP!Q380-NŽP!P380</f>
        <v>2324271</v>
      </c>
      <c r="R380" s="93">
        <f>NŽP!R380-NŽP!Q380</f>
        <v>1436395</v>
      </c>
      <c r="S380" s="93">
        <f>NŽP!S380</f>
        <v>1623297</v>
      </c>
      <c r="T380" s="92">
        <f>NŽP!T380-NŽP!S380</f>
        <v>2165632</v>
      </c>
      <c r="U380" s="92">
        <f>NŽP!U380-NŽP!T380</f>
        <v>3379657</v>
      </c>
      <c r="V380" s="93">
        <f>NŽP!V380-NŽP!U380</f>
        <v>1690477</v>
      </c>
      <c r="W380" s="93">
        <f>NŽP!W380</f>
        <v>1981903</v>
      </c>
      <c r="X380" s="92">
        <f>NŽP!X380-NŽP!W380</f>
        <v>2593325</v>
      </c>
    </row>
    <row r="381" spans="2:24" ht="11.8" customHeight="1" x14ac:dyDescent="0.3">
      <c r="B381" s="103"/>
      <c r="C381" s="103" t="s">
        <v>165</v>
      </c>
      <c r="D381" s="103"/>
      <c r="E381" s="103"/>
      <c r="F381" s="105" t="s">
        <v>156</v>
      </c>
      <c r="G381" s="92">
        <f>NŽP!G381</f>
        <v>1824</v>
      </c>
      <c r="H381" s="92">
        <f>NŽP!H381-NŽP!G381</f>
        <v>9364</v>
      </c>
      <c r="I381" s="93">
        <f>NŽP!I381-NŽP!H381</f>
        <v>5137</v>
      </c>
      <c r="J381" s="93">
        <f>NŽP!J381-NŽP!I381</f>
        <v>1805</v>
      </c>
      <c r="K381" s="92">
        <f>NŽP!K381</f>
        <v>2713</v>
      </c>
      <c r="L381" s="92">
        <f>NŽP!L381-NŽP!K381</f>
        <v>2395</v>
      </c>
      <c r="M381" s="93">
        <f>NŽP!M381-NŽP!L381</f>
        <v>1295</v>
      </c>
      <c r="N381" s="93">
        <f>NŽP!N381-NŽP!M381</f>
        <v>1166</v>
      </c>
      <c r="O381" s="92">
        <f>NŽP!O381</f>
        <v>1078</v>
      </c>
      <c r="P381" s="92">
        <f>NŽP!P381-NŽP!O381</f>
        <v>1125</v>
      </c>
      <c r="Q381" s="93">
        <f>NŽP!Q381-NŽP!P381</f>
        <v>953</v>
      </c>
      <c r="R381" s="93">
        <f>NŽP!R381-NŽP!Q381</f>
        <v>4107</v>
      </c>
      <c r="S381" s="93">
        <f>NŽP!S381</f>
        <v>5095</v>
      </c>
      <c r="T381" s="92">
        <f>NŽP!T381-NŽP!S381</f>
        <v>-1272</v>
      </c>
      <c r="U381" s="92">
        <f>NŽP!U381-NŽP!T381</f>
        <v>3888</v>
      </c>
      <c r="V381" s="93">
        <f>NŽP!V381-NŽP!U381</f>
        <v>1845</v>
      </c>
      <c r="W381" s="93">
        <f>NŽP!W381</f>
        <v>2083</v>
      </c>
      <c r="X381" s="92">
        <f>NŽP!X381-NŽP!W381</f>
        <v>3111</v>
      </c>
    </row>
    <row r="382" spans="2:24" ht="11.8" customHeight="1" x14ac:dyDescent="0.3"/>
    <row r="383" spans="2:24" ht="11.8" customHeight="1" x14ac:dyDescent="0.3">
      <c r="B383" s="85"/>
      <c r="C383" s="85" t="s">
        <v>166</v>
      </c>
      <c r="D383" s="85"/>
      <c r="E383" s="86"/>
      <c r="F383" s="87"/>
      <c r="G383" s="87"/>
      <c r="H383" s="87"/>
      <c r="I383" s="104"/>
      <c r="J383" s="104"/>
      <c r="K383" s="87"/>
      <c r="L383" s="87"/>
      <c r="M383" s="104"/>
      <c r="N383" s="104"/>
      <c r="O383" s="87"/>
      <c r="P383" s="87"/>
      <c r="Q383" s="104"/>
      <c r="R383" s="104"/>
      <c r="S383" s="104"/>
      <c r="T383" s="87"/>
      <c r="U383" s="87"/>
      <c r="V383" s="104"/>
      <c r="W383" s="104"/>
      <c r="X383" s="87"/>
    </row>
    <row r="384" spans="2:24" ht="11.8" customHeight="1" x14ac:dyDescent="0.3">
      <c r="B384" s="90"/>
      <c r="C384" s="90" t="s">
        <v>167</v>
      </c>
      <c r="D384" s="90"/>
      <c r="E384" s="103"/>
      <c r="F384" s="105" t="s">
        <v>142</v>
      </c>
      <c r="G384" s="92">
        <f t="shared" ref="G384:X384" si="310">IFERROR(G359*4/G373,"-")</f>
        <v>4862.6316925375613</v>
      </c>
      <c r="H384" s="92">
        <f t="shared" si="310"/>
        <v>3443.2629011158137</v>
      </c>
      <c r="I384" s="93">
        <f t="shared" si="310"/>
        <v>5414.7835074562072</v>
      </c>
      <c r="J384" s="93">
        <f t="shared" si="310"/>
        <v>4273.1470872664722</v>
      </c>
      <c r="K384" s="92">
        <f t="shared" si="310"/>
        <v>4472.131785595464</v>
      </c>
      <c r="L384" s="92">
        <f t="shared" si="310"/>
        <v>5109.8185803659626</v>
      </c>
      <c r="M384" s="93">
        <f t="shared" si="310"/>
        <v>10227.113815249408</v>
      </c>
      <c r="N384" s="93">
        <f t="shared" si="310"/>
        <v>9407.0288483060995</v>
      </c>
      <c r="O384" s="92">
        <f t="shared" si="310"/>
        <v>10480.8380083392</v>
      </c>
      <c r="P384" s="92">
        <f t="shared" si="310"/>
        <v>12303.636703409798</v>
      </c>
      <c r="Q384" s="93">
        <f t="shared" si="310"/>
        <v>17391.761748742156</v>
      </c>
      <c r="R384" s="93">
        <f t="shared" si="310"/>
        <v>8487.7604536955223</v>
      </c>
      <c r="S384" s="93">
        <f t="shared" si="310"/>
        <v>9530.2441624052735</v>
      </c>
      <c r="T384" s="92">
        <f t="shared" si="310"/>
        <v>9652.6039385633867</v>
      </c>
      <c r="U384" s="92">
        <f t="shared" si="310"/>
        <v>12342.952447359812</v>
      </c>
      <c r="V384" s="93">
        <f t="shared" si="310"/>
        <v>7571.2993892072291</v>
      </c>
      <c r="W384" s="93">
        <f t="shared" si="310"/>
        <v>8463.8988471124612</v>
      </c>
      <c r="X384" s="92">
        <f t="shared" si="310"/>
        <v>8407.1860661193696</v>
      </c>
    </row>
    <row r="385" spans="2:24" ht="11.8" customHeight="1" x14ac:dyDescent="0.3">
      <c r="B385" s="90"/>
      <c r="C385" s="90" t="s">
        <v>168</v>
      </c>
      <c r="D385" s="90"/>
      <c r="E385" s="103"/>
      <c r="F385" s="105" t="s">
        <v>142</v>
      </c>
      <c r="G385" s="92">
        <f>IFERROR(G378/G379,"-")</f>
        <v>761.04776933192215</v>
      </c>
      <c r="H385" s="92">
        <f t="shared" ref="H385:J385" si="311">IFERROR(H378/H379,"-")</f>
        <v>3579.6570663606808</v>
      </c>
      <c r="I385" s="93">
        <f t="shared" si="311"/>
        <v>933.31695520082087</v>
      </c>
      <c r="J385" s="93">
        <f t="shared" si="311"/>
        <v>4362.4668138002662</v>
      </c>
      <c r="K385" s="92">
        <f>IFERROR(K378/K379,"-")</f>
        <v>3919.1368279679295</v>
      </c>
      <c r="L385" s="92">
        <f t="shared" ref="L385:N385" si="312">IFERROR(L378/L379,"-")</f>
        <v>2597.2728486492124</v>
      </c>
      <c r="M385" s="93">
        <f t="shared" si="312"/>
        <v>1041.9516312510555</v>
      </c>
      <c r="N385" s="93">
        <f t="shared" si="312"/>
        <v>2217.2101502381825</v>
      </c>
      <c r="O385" s="92">
        <f>IFERROR(O378/O379,"-")</f>
        <v>1944.1395878752048</v>
      </c>
      <c r="P385" s="92">
        <f t="shared" ref="P385:R385" si="313">IFERROR(P378/P379,"-")</f>
        <v>1745.224029762408</v>
      </c>
      <c r="Q385" s="93">
        <f t="shared" si="313"/>
        <v>1230.3281903879924</v>
      </c>
      <c r="R385" s="93">
        <f t="shared" si="313"/>
        <v>4638.5806723779851</v>
      </c>
      <c r="S385" s="93">
        <f>IFERROR(S378/S379,"-")</f>
        <v>1943.5946244340532</v>
      </c>
      <c r="T385" s="92">
        <f t="shared" ref="T385:V385" si="314">IFERROR(T378/T379,"-")</f>
        <v>1669.238483386225</v>
      </c>
      <c r="U385" s="92">
        <f t="shared" si="314"/>
        <v>1061.1398987963389</v>
      </c>
      <c r="V385" s="93">
        <f t="shared" si="314"/>
        <v>1986.9215340533392</v>
      </c>
      <c r="W385" s="93">
        <f>IFERROR(W378/W379,"-")</f>
        <v>1865.7218534041465</v>
      </c>
      <c r="X385" s="92">
        <f t="shared" ref="X385" si="315">IFERROR(X378/X379,"-")</f>
        <v>1491.8826663348641</v>
      </c>
    </row>
    <row r="386" spans="2:24" ht="11.8" customHeight="1" x14ac:dyDescent="0.3">
      <c r="B386" s="90"/>
      <c r="C386" s="90" t="s">
        <v>169</v>
      </c>
      <c r="D386" s="90"/>
      <c r="E386" s="103"/>
      <c r="F386" s="105" t="s">
        <v>142</v>
      </c>
      <c r="G386" s="92">
        <f t="shared" ref="G386:X386" si="316">IFERROR(G367/G375,"-")</f>
        <v>7890.7529845886693</v>
      </c>
      <c r="H386" s="92">
        <f t="shared" si="316"/>
        <v>4738.7630818494217</v>
      </c>
      <c r="I386" s="93">
        <f t="shared" si="316"/>
        <v>3502.8930990112422</v>
      </c>
      <c r="J386" s="93">
        <f t="shared" si="316"/>
        <v>3015.8229058211073</v>
      </c>
      <c r="K386" s="92">
        <f t="shared" si="316"/>
        <v>5020.7877784467191</v>
      </c>
      <c r="L386" s="92">
        <f t="shared" si="316"/>
        <v>1830.1905681448047</v>
      </c>
      <c r="M386" s="93">
        <f t="shared" si="316"/>
        <v>7332.9064531663862</v>
      </c>
      <c r="N386" s="93">
        <f t="shared" si="316"/>
        <v>3327.3114240525579</v>
      </c>
      <c r="O386" s="92">
        <f t="shared" si="316"/>
        <v>5353.3392683301736</v>
      </c>
      <c r="P386" s="92">
        <f t="shared" si="316"/>
        <v>6188.0344533962143</v>
      </c>
      <c r="Q386" s="93">
        <f t="shared" si="316"/>
        <v>7164.9888168254729</v>
      </c>
      <c r="R386" s="93">
        <f t="shared" si="316"/>
        <v>4221.3090282627927</v>
      </c>
      <c r="S386" s="93">
        <f t="shared" si="316"/>
        <v>5795.1186511024644</v>
      </c>
      <c r="T386" s="92">
        <f t="shared" si="316"/>
        <v>6091.0657290598674</v>
      </c>
      <c r="U386" s="92">
        <f t="shared" si="316"/>
        <v>7746.9874442668461</v>
      </c>
      <c r="V386" s="93">
        <f t="shared" si="316"/>
        <v>7010.3066570591791</v>
      </c>
      <c r="W386" s="93">
        <f t="shared" si="316"/>
        <v>8412.6239329072105</v>
      </c>
      <c r="X386" s="92">
        <f t="shared" si="316"/>
        <v>9148.4804551730704</v>
      </c>
    </row>
    <row r="387" spans="2:24" ht="11.8" customHeight="1" x14ac:dyDescent="0.3">
      <c r="B387" s="90"/>
      <c r="C387" s="90" t="s">
        <v>177</v>
      </c>
      <c r="D387" s="90"/>
      <c r="E387" s="103"/>
      <c r="F387" s="105" t="s">
        <v>14</v>
      </c>
      <c r="G387" s="106">
        <f t="shared" ref="G387:X387" si="317">IFERROR(G375*4/G373,"-")</f>
        <v>0.55624561377030868</v>
      </c>
      <c r="H387" s="106">
        <f t="shared" si="317"/>
        <v>0.39412081569834551</v>
      </c>
      <c r="I387" s="107">
        <f t="shared" si="317"/>
        <v>0.48837641961476608</v>
      </c>
      <c r="J387" s="107">
        <f t="shared" si="317"/>
        <v>0.54249501493380348</v>
      </c>
      <c r="K387" s="106">
        <f t="shared" si="317"/>
        <v>0.42392339700205545</v>
      </c>
      <c r="L387" s="106">
        <f t="shared" si="317"/>
        <v>0.80873042005738749</v>
      </c>
      <c r="M387" s="107">
        <f t="shared" si="317"/>
        <v>0.48129798638273213</v>
      </c>
      <c r="N387" s="107">
        <f t="shared" si="317"/>
        <v>0.865791517992337</v>
      </c>
      <c r="O387" s="106">
        <f t="shared" si="317"/>
        <v>1.0568581794552445</v>
      </c>
      <c r="P387" s="106">
        <f t="shared" si="317"/>
        <v>0.82696422284213089</v>
      </c>
      <c r="Q387" s="107">
        <f t="shared" si="317"/>
        <v>1.0605393700508801</v>
      </c>
      <c r="R387" s="107">
        <f t="shared" si="317"/>
        <v>0.8826103930794994</v>
      </c>
      <c r="S387" s="107">
        <f t="shared" si="317"/>
        <v>0.79169490481177995</v>
      </c>
      <c r="T387" s="106">
        <f t="shared" si="317"/>
        <v>0.85842887960930059</v>
      </c>
      <c r="U387" s="106">
        <f t="shared" si="317"/>
        <v>0.81862162767074709</v>
      </c>
      <c r="V387" s="107">
        <f t="shared" si="317"/>
        <v>0.72240622966647772</v>
      </c>
      <c r="W387" s="107">
        <f t="shared" si="317"/>
        <v>0.76322219175503292</v>
      </c>
      <c r="X387" s="106">
        <f t="shared" si="317"/>
        <v>0.62134457510539165</v>
      </c>
    </row>
    <row r="388" spans="2:24" ht="11.8" customHeight="1" x14ac:dyDescent="0.3">
      <c r="B388" s="90"/>
      <c r="C388" s="90" t="s">
        <v>178</v>
      </c>
      <c r="D388" s="90"/>
      <c r="E388" s="103"/>
      <c r="F388" s="105" t="s">
        <v>14</v>
      </c>
      <c r="G388" s="106">
        <f t="shared" ref="G388:X388" si="318">IFERROR(G367/G363,"-")</f>
        <v>0.9125021844850747</v>
      </c>
      <c r="H388" s="106">
        <f t="shared" si="318"/>
        <v>0.5387169759502578</v>
      </c>
      <c r="I388" s="107">
        <f t="shared" si="318"/>
        <v>0.32594684728007667</v>
      </c>
      <c r="J388" s="107">
        <f t="shared" si="318"/>
        <v>0.37471331560966181</v>
      </c>
      <c r="K388" s="106">
        <f t="shared" si="318"/>
        <v>0.48060605412955942</v>
      </c>
      <c r="L388" s="106">
        <f t="shared" si="318"/>
        <v>0.30268168848539428</v>
      </c>
      <c r="M388" s="107">
        <f t="shared" si="318"/>
        <v>0.36456062199483891</v>
      </c>
      <c r="N388" s="107">
        <f t="shared" si="318"/>
        <v>0.31480330303032683</v>
      </c>
      <c r="O388" s="106">
        <f t="shared" si="318"/>
        <v>0.54813061989662293</v>
      </c>
      <c r="P388" s="106">
        <f t="shared" si="318"/>
        <v>0.43956945805299569</v>
      </c>
      <c r="Q388" s="107">
        <f t="shared" si="318"/>
        <v>0.46134891214321733</v>
      </c>
      <c r="R388" s="107">
        <f t="shared" si="318"/>
        <v>0.42779246329228499</v>
      </c>
      <c r="S388" s="107">
        <f t="shared" si="318"/>
        <v>0.49412102305219424</v>
      </c>
      <c r="T388" s="106">
        <f t="shared" si="318"/>
        <v>0.5715282682563968</v>
      </c>
      <c r="U388" s="106">
        <f t="shared" si="318"/>
        <v>0.54278662954247359</v>
      </c>
      <c r="V388" s="107">
        <f t="shared" si="318"/>
        <v>0.65135297842861106</v>
      </c>
      <c r="W388" s="107">
        <f t="shared" si="318"/>
        <v>0.77293355047494061</v>
      </c>
      <c r="X388" s="106">
        <f t="shared" si="318"/>
        <v>0.70729252006055099</v>
      </c>
    </row>
    <row r="389" spans="2:24" ht="11.8" customHeight="1" x14ac:dyDescent="0.3">
      <c r="B389" s="90"/>
      <c r="C389" s="90" t="s">
        <v>179</v>
      </c>
      <c r="D389" s="90"/>
      <c r="E389" s="103"/>
      <c r="F389" s="105" t="s">
        <v>14</v>
      </c>
      <c r="G389" s="106">
        <f t="shared" ref="G389:X389" si="319">IFERROR((G367+G371)/G363,"-")</f>
        <v>1.4796364479666644</v>
      </c>
      <c r="H389" s="106">
        <f t="shared" si="319"/>
        <v>1.1029674557625468</v>
      </c>
      <c r="I389" s="107">
        <f t="shared" si="319"/>
        <v>0.85530753808570514</v>
      </c>
      <c r="J389" s="107">
        <f t="shared" si="319"/>
        <v>1.0905578366813389</v>
      </c>
      <c r="K389" s="106">
        <f t="shared" si="319"/>
        <v>0.95539558588519347</v>
      </c>
      <c r="L389" s="106">
        <f t="shared" si="319"/>
        <v>0.8418119899027573</v>
      </c>
      <c r="M389" s="107">
        <f t="shared" si="319"/>
        <v>0.64277261224759163</v>
      </c>
      <c r="N389" s="107">
        <f t="shared" si="319"/>
        <v>0.93782831780980536</v>
      </c>
      <c r="O389" s="106">
        <f t="shared" si="319"/>
        <v>0.96266851671354303</v>
      </c>
      <c r="P389" s="106">
        <f t="shared" si="319"/>
        <v>0.81053044957214593</v>
      </c>
      <c r="Q389" s="107">
        <f t="shared" si="319"/>
        <v>0.82966409008363617</v>
      </c>
      <c r="R389" s="107">
        <f t="shared" si="319"/>
        <v>0.93658289694857</v>
      </c>
      <c r="S389" s="107">
        <f t="shared" si="319"/>
        <v>0.88728919656555516</v>
      </c>
      <c r="T389" s="106">
        <f t="shared" si="319"/>
        <v>1.06599001232741</v>
      </c>
      <c r="U389" s="106">
        <f t="shared" si="319"/>
        <v>0.88618521967732178</v>
      </c>
      <c r="V389" s="107">
        <f t="shared" si="319"/>
        <v>1.206510462330336</v>
      </c>
      <c r="W389" s="107">
        <f t="shared" si="319"/>
        <v>1.1573152231984547</v>
      </c>
      <c r="X389" s="106">
        <f t="shared" si="319"/>
        <v>1.1942096096194754</v>
      </c>
    </row>
    <row r="390" spans="2:24" ht="11.8" customHeight="1" x14ac:dyDescent="0.3"/>
    <row r="391" spans="2:24" ht="11.8" customHeight="1" x14ac:dyDescent="0.3"/>
    <row r="392" spans="2:24" ht="29.95" customHeight="1" x14ac:dyDescent="0.3">
      <c r="B392" s="85"/>
      <c r="C392" s="85" t="s">
        <v>202</v>
      </c>
      <c r="D392" s="85"/>
      <c r="E392" s="86"/>
      <c r="F392" s="87" t="s">
        <v>122</v>
      </c>
      <c r="G392" s="88" t="str">
        <f t="shared" ref="G392:X392" si="320">G5</f>
        <v>2020
Q1</v>
      </c>
      <c r="H392" s="88" t="str">
        <f t="shared" si="320"/>
        <v>2020
Q2</v>
      </c>
      <c r="I392" s="89" t="str">
        <f t="shared" si="320"/>
        <v>2020
Q3</v>
      </c>
      <c r="J392" s="89" t="str">
        <f t="shared" si="320"/>
        <v>2020
Q4</v>
      </c>
      <c r="K392" s="88" t="str">
        <f t="shared" si="320"/>
        <v>2021
Q1</v>
      </c>
      <c r="L392" s="88" t="str">
        <f t="shared" si="320"/>
        <v>2021
Q2</v>
      </c>
      <c r="M392" s="89" t="str">
        <f t="shared" si="320"/>
        <v>2021
Q3</v>
      </c>
      <c r="N392" s="89" t="str">
        <f t="shared" si="320"/>
        <v>2021
Q4</v>
      </c>
      <c r="O392" s="88" t="str">
        <f t="shared" si="320"/>
        <v>2022
Q1</v>
      </c>
      <c r="P392" s="88" t="str">
        <f t="shared" si="320"/>
        <v>2022
Q2</v>
      </c>
      <c r="Q392" s="89" t="str">
        <f t="shared" si="320"/>
        <v>2022
Q3</v>
      </c>
      <c r="R392" s="89" t="str">
        <f t="shared" si="320"/>
        <v>2022
Q4</v>
      </c>
      <c r="S392" s="89" t="str">
        <f t="shared" si="320"/>
        <v>2023
Q1</v>
      </c>
      <c r="T392" s="88" t="str">
        <f t="shared" si="320"/>
        <v>2023
Q2</v>
      </c>
      <c r="U392" s="88" t="str">
        <f t="shared" si="320"/>
        <v>2023
Q3</v>
      </c>
      <c r="V392" s="89" t="str">
        <f t="shared" si="320"/>
        <v>2023
Q4</v>
      </c>
      <c r="W392" s="89" t="str">
        <f t="shared" si="320"/>
        <v>2024
Q1</v>
      </c>
      <c r="X392" s="88" t="str">
        <f t="shared" si="320"/>
        <v>2024
Q2</v>
      </c>
    </row>
    <row r="393" spans="2:24" ht="11.8" customHeight="1" collapsed="1" x14ac:dyDescent="0.3">
      <c r="B393" s="90"/>
      <c r="C393" s="90" t="s">
        <v>141</v>
      </c>
      <c r="D393" s="90"/>
      <c r="E393" s="90"/>
      <c r="F393" s="91" t="s">
        <v>142</v>
      </c>
      <c r="G393" s="92">
        <f>SUM(G394:G395)</f>
        <v>515835514</v>
      </c>
      <c r="H393" s="92">
        <f t="shared" ref="H393:J393" si="321">SUM(H394:H395)</f>
        <v>326740250</v>
      </c>
      <c r="I393" s="93">
        <f t="shared" si="321"/>
        <v>329776056</v>
      </c>
      <c r="J393" s="93">
        <f t="shared" si="321"/>
        <v>329919716</v>
      </c>
      <c r="K393" s="92">
        <f>SUM(K394:K395)</f>
        <v>519204691</v>
      </c>
      <c r="L393" s="92">
        <f t="shared" ref="L393:N393" si="322">SUM(L394:L395)</f>
        <v>420121665</v>
      </c>
      <c r="M393" s="93">
        <f t="shared" si="322"/>
        <v>488440832</v>
      </c>
      <c r="N393" s="93">
        <f t="shared" si="322"/>
        <v>394915127</v>
      </c>
      <c r="O393" s="92">
        <f>SUM(O394:O395)</f>
        <v>726235267</v>
      </c>
      <c r="P393" s="92">
        <f t="shared" ref="P393:R393" si="323">SUM(P394:P395)</f>
        <v>562462474</v>
      </c>
      <c r="Q393" s="93">
        <f t="shared" si="323"/>
        <v>555204195</v>
      </c>
      <c r="R393" s="93">
        <f t="shared" si="323"/>
        <v>444410124</v>
      </c>
      <c r="S393" s="93">
        <f>SUM(S394:S395)</f>
        <v>811019665</v>
      </c>
      <c r="T393" s="92">
        <f t="shared" ref="T393:V393" si="324">SUM(T394:T395)</f>
        <v>589611031</v>
      </c>
      <c r="U393" s="92">
        <f t="shared" si="324"/>
        <v>612359817</v>
      </c>
      <c r="V393" s="93">
        <f t="shared" si="324"/>
        <v>577793215</v>
      </c>
      <c r="W393" s="93">
        <f>SUM(W394:W395)</f>
        <v>916992933</v>
      </c>
      <c r="X393" s="92">
        <f t="shared" ref="X393" si="325">SUM(X394:X395)</f>
        <v>697740917</v>
      </c>
    </row>
    <row r="394" spans="2:24" ht="11.8" hidden="1" customHeight="1" outlineLevel="1" x14ac:dyDescent="0.3">
      <c r="B394" s="90"/>
      <c r="C394" s="94" t="s">
        <v>143</v>
      </c>
      <c r="D394" s="90" t="s">
        <v>145</v>
      </c>
      <c r="E394" s="90"/>
      <c r="F394" s="91" t="s">
        <v>142</v>
      </c>
      <c r="G394" s="92">
        <f>NŽP!G394</f>
        <v>464463859</v>
      </c>
      <c r="H394" s="92">
        <f>NŽP!H394-NŽP!G394</f>
        <v>274049821</v>
      </c>
      <c r="I394" s="93">
        <f>NŽP!I394-NŽP!H394</f>
        <v>277377157</v>
      </c>
      <c r="J394" s="93">
        <f>NŽP!J394-NŽP!I394</f>
        <v>267592516</v>
      </c>
      <c r="K394" s="92">
        <f>NŽP!K394</f>
        <v>454697849</v>
      </c>
      <c r="L394" s="92">
        <f>NŽP!L394-NŽP!K394</f>
        <v>377098501</v>
      </c>
      <c r="M394" s="93">
        <f>NŽP!M394-NŽP!L394</f>
        <v>418438571</v>
      </c>
      <c r="N394" s="93">
        <f>NŽP!N394-NŽP!M394</f>
        <v>335809825</v>
      </c>
      <c r="O394" s="92">
        <f>NŽP!O394</f>
        <v>650003700</v>
      </c>
      <c r="P394" s="92">
        <f>NŽP!P394-NŽP!O394</f>
        <v>496818378</v>
      </c>
      <c r="Q394" s="93">
        <f>NŽP!Q394-NŽP!P394</f>
        <v>480106735</v>
      </c>
      <c r="R394" s="93">
        <f>NŽP!R394-NŽP!Q394</f>
        <v>371464665</v>
      </c>
      <c r="S394" s="93">
        <f>NŽP!S394</f>
        <v>739315800</v>
      </c>
      <c r="T394" s="92">
        <f>NŽP!T394-NŽP!S394</f>
        <v>517272634</v>
      </c>
      <c r="U394" s="92">
        <f>NŽP!U394-NŽP!T394</f>
        <v>532778057</v>
      </c>
      <c r="V394" s="93">
        <f>NŽP!V394-NŽP!U394</f>
        <v>485117824</v>
      </c>
      <c r="W394" s="93">
        <f>NŽP!W394</f>
        <v>829223862</v>
      </c>
      <c r="X394" s="92">
        <f>NŽP!X394-NŽP!W394</f>
        <v>603951752</v>
      </c>
    </row>
    <row r="395" spans="2:24" ht="11.8" hidden="1" customHeight="1" outlineLevel="1" x14ac:dyDescent="0.3">
      <c r="B395" s="90"/>
      <c r="C395" s="94" t="s">
        <v>143</v>
      </c>
      <c r="D395" s="90" t="s">
        <v>172</v>
      </c>
      <c r="E395" s="90"/>
      <c r="F395" s="91" t="s">
        <v>142</v>
      </c>
      <c r="G395" s="92">
        <f>NŽP!G395</f>
        <v>51371655</v>
      </c>
      <c r="H395" s="92">
        <f>NŽP!H395-NŽP!G395</f>
        <v>52690429</v>
      </c>
      <c r="I395" s="93">
        <f>NŽP!I395-NŽP!H395</f>
        <v>52398899</v>
      </c>
      <c r="J395" s="93">
        <f>NŽP!J395-NŽP!I395</f>
        <v>62327200</v>
      </c>
      <c r="K395" s="92">
        <f>NŽP!K395</f>
        <v>64506842</v>
      </c>
      <c r="L395" s="92">
        <f>NŽP!L395-NŽP!K395</f>
        <v>43023164</v>
      </c>
      <c r="M395" s="93">
        <f>NŽP!M395-NŽP!L395</f>
        <v>70002261</v>
      </c>
      <c r="N395" s="93">
        <f>NŽP!N395-NŽP!M395</f>
        <v>59105302</v>
      </c>
      <c r="O395" s="92">
        <f>NŽP!O395</f>
        <v>76231567</v>
      </c>
      <c r="P395" s="92">
        <f>NŽP!P395-NŽP!O395</f>
        <v>65644096</v>
      </c>
      <c r="Q395" s="93">
        <f>NŽP!Q395-NŽP!P395</f>
        <v>75097460</v>
      </c>
      <c r="R395" s="93">
        <f>NŽP!R395-NŽP!Q395</f>
        <v>72945459</v>
      </c>
      <c r="S395" s="93">
        <f>NŽP!S395</f>
        <v>71703865</v>
      </c>
      <c r="T395" s="92">
        <f>NŽP!T395-NŽP!S395</f>
        <v>72338397</v>
      </c>
      <c r="U395" s="92">
        <f>NŽP!U395-NŽP!T395</f>
        <v>79581760</v>
      </c>
      <c r="V395" s="93">
        <f>NŽP!V395-NŽP!U395</f>
        <v>92675391</v>
      </c>
      <c r="W395" s="93">
        <f>NŽP!W395</f>
        <v>87769071</v>
      </c>
      <c r="X395" s="92">
        <f>NŽP!X395-NŽP!W395</f>
        <v>93789165</v>
      </c>
    </row>
    <row r="396" spans="2:24" ht="11.8" hidden="1" customHeight="1" outlineLevel="2" x14ac:dyDescent="0.3">
      <c r="B396" s="90"/>
      <c r="C396" s="94"/>
      <c r="D396" s="94" t="s">
        <v>143</v>
      </c>
      <c r="E396" s="90" t="s">
        <v>144</v>
      </c>
      <c r="F396" s="91" t="s">
        <v>142</v>
      </c>
      <c r="G396" s="92">
        <f>NŽP!G396</f>
        <v>410389105</v>
      </c>
      <c r="H396" s="92">
        <f>NŽP!H396-NŽP!G396</f>
        <v>190187773</v>
      </c>
      <c r="I396" s="93">
        <f>NŽP!I396-NŽP!H396</f>
        <v>229068400</v>
      </c>
      <c r="J396" s="93">
        <f>NŽP!J396-NŽP!I396</f>
        <v>233876229</v>
      </c>
      <c r="K396" s="92">
        <f>NŽP!K396</f>
        <v>385214156</v>
      </c>
      <c r="L396" s="92">
        <f>NŽP!L396-NŽP!K396</f>
        <v>309824146</v>
      </c>
      <c r="M396" s="93">
        <f>NŽP!M396-NŽP!L396</f>
        <v>363525330</v>
      </c>
      <c r="N396" s="93">
        <f>NŽP!N396-NŽP!M396</f>
        <v>299501468</v>
      </c>
      <c r="O396" s="92">
        <f>NŽP!O396</f>
        <v>556288835</v>
      </c>
      <c r="P396" s="92">
        <f>NŽP!P396-NŽP!O396</f>
        <v>435756019</v>
      </c>
      <c r="Q396" s="93">
        <f>NŽP!Q396-NŽP!P396</f>
        <v>422591576</v>
      </c>
      <c r="R396" s="93">
        <f>NŽP!R396-NŽP!Q396</f>
        <v>324711629</v>
      </c>
      <c r="S396" s="93">
        <f>NŽP!S396</f>
        <v>612221367</v>
      </c>
      <c r="T396" s="92">
        <f>NŽP!T396-NŽP!S396</f>
        <v>410263242</v>
      </c>
      <c r="U396" s="92">
        <f>NŽP!U396-NŽP!T396</f>
        <v>447329791</v>
      </c>
      <c r="V396" s="93">
        <f>NŽP!V396-NŽP!U396</f>
        <v>383716682</v>
      </c>
      <c r="W396" s="93">
        <f>NŽP!W396</f>
        <v>671915639</v>
      </c>
      <c r="X396" s="92">
        <f>NŽP!X396-NŽP!W396</f>
        <v>494301861</v>
      </c>
    </row>
    <row r="397" spans="2:24" ht="11.8" customHeight="1" collapsed="1" x14ac:dyDescent="0.3">
      <c r="B397" s="103"/>
      <c r="C397" s="103" t="s">
        <v>147</v>
      </c>
      <c r="D397" s="103"/>
      <c r="E397" s="103"/>
      <c r="F397" s="91" t="s">
        <v>142</v>
      </c>
      <c r="G397" s="92">
        <f>SUM(G398:G399)</f>
        <v>351287486</v>
      </c>
      <c r="H397" s="92">
        <f t="shared" ref="H397:J397" si="326">SUM(H398:H399)</f>
        <v>347353497</v>
      </c>
      <c r="I397" s="93">
        <f t="shared" si="326"/>
        <v>380749888</v>
      </c>
      <c r="J397" s="93">
        <f t="shared" si="326"/>
        <v>365109586</v>
      </c>
      <c r="K397" s="92">
        <f>SUM(K398:K399)</f>
        <v>372968638</v>
      </c>
      <c r="L397" s="92">
        <f t="shared" ref="L397:N397" si="327">SUM(L398:L399)</f>
        <v>420677860</v>
      </c>
      <c r="M397" s="93">
        <f t="shared" si="327"/>
        <v>558163541</v>
      </c>
      <c r="N397" s="93">
        <f t="shared" si="327"/>
        <v>436256555</v>
      </c>
      <c r="O397" s="92">
        <f>SUM(O398:O399)</f>
        <v>477748533</v>
      </c>
      <c r="P397" s="92">
        <f t="shared" ref="P397:R397" si="328">SUM(P398:P399)</f>
        <v>583959517</v>
      </c>
      <c r="Q397" s="93">
        <f t="shared" si="328"/>
        <v>697779569</v>
      </c>
      <c r="R397" s="93">
        <f t="shared" si="328"/>
        <v>501685805</v>
      </c>
      <c r="S397" s="93">
        <f>SUM(S398:S399)</f>
        <v>549044887</v>
      </c>
      <c r="T397" s="92">
        <f t="shared" ref="T397:V397" si="329">SUM(T398:T399)</f>
        <v>646260243</v>
      </c>
      <c r="U397" s="92">
        <f t="shared" si="329"/>
        <v>719043017</v>
      </c>
      <c r="V397" s="93">
        <f t="shared" si="329"/>
        <v>518215132</v>
      </c>
      <c r="W397" s="93">
        <f>SUM(W398:W399)</f>
        <v>576472624</v>
      </c>
      <c r="X397" s="92">
        <f t="shared" ref="X397" si="330">SUM(X398:X399)</f>
        <v>731002593</v>
      </c>
    </row>
    <row r="398" spans="2:24" ht="11.8" hidden="1" customHeight="1" outlineLevel="1" x14ac:dyDescent="0.3">
      <c r="B398" s="90"/>
      <c r="C398" s="94" t="s">
        <v>143</v>
      </c>
      <c r="D398" s="90" t="s">
        <v>145</v>
      </c>
      <c r="E398" s="90"/>
      <c r="F398" s="91" t="s">
        <v>142</v>
      </c>
      <c r="G398" s="92">
        <f>NŽP!G398</f>
        <v>301153419</v>
      </c>
      <c r="H398" s="92">
        <f>NŽP!H398-NŽP!G398</f>
        <v>296595229</v>
      </c>
      <c r="I398" s="93">
        <f>NŽP!I398-NŽP!H398</f>
        <v>327297106</v>
      </c>
      <c r="J398" s="93">
        <f>NŽP!J398-NŽP!I398</f>
        <v>300662379</v>
      </c>
      <c r="K398" s="92">
        <f>NŽP!K398</f>
        <v>315647010</v>
      </c>
      <c r="L398" s="92">
        <f>NŽP!L398-NŽP!K398</f>
        <v>374745096</v>
      </c>
      <c r="M398" s="93">
        <f>NŽP!M398-NŽP!L398</f>
        <v>487301710</v>
      </c>
      <c r="N398" s="93">
        <f>NŽP!N398-NŽP!M398</f>
        <v>374182626</v>
      </c>
      <c r="O398" s="92">
        <f>NŽP!O398</f>
        <v>411507638</v>
      </c>
      <c r="P398" s="92">
        <f>NŽP!P398-NŽP!O398</f>
        <v>515738624</v>
      </c>
      <c r="Q398" s="93">
        <f>NŽP!Q398-NŽP!P398</f>
        <v>621959111</v>
      </c>
      <c r="R398" s="93">
        <f>NŽP!R398-NŽP!Q398</f>
        <v>426251235</v>
      </c>
      <c r="S398" s="93">
        <f>NŽP!S398</f>
        <v>483387914</v>
      </c>
      <c r="T398" s="92">
        <f>NŽP!T398-NŽP!S398</f>
        <v>571284145</v>
      </c>
      <c r="U398" s="92">
        <f>NŽP!U398-NŽP!T398</f>
        <v>641154183</v>
      </c>
      <c r="V398" s="93">
        <f>NŽP!V398-NŽP!U398</f>
        <v>425022966</v>
      </c>
      <c r="W398" s="93">
        <f>NŽP!W398</f>
        <v>490587523</v>
      </c>
      <c r="X398" s="92">
        <f>NŽP!X398-NŽP!W398</f>
        <v>637273681</v>
      </c>
    </row>
    <row r="399" spans="2:24" ht="11.8" hidden="1" customHeight="1" outlineLevel="1" x14ac:dyDescent="0.3">
      <c r="B399" s="90"/>
      <c r="C399" s="94" t="s">
        <v>143</v>
      </c>
      <c r="D399" s="90" t="s">
        <v>172</v>
      </c>
      <c r="E399" s="90"/>
      <c r="F399" s="91" t="s">
        <v>142</v>
      </c>
      <c r="G399" s="92">
        <f>NŽP!G399</f>
        <v>50134067</v>
      </c>
      <c r="H399" s="92">
        <f>NŽP!H399-NŽP!G399</f>
        <v>50758268</v>
      </c>
      <c r="I399" s="93">
        <f>NŽP!I399-NŽP!H399</f>
        <v>53452782</v>
      </c>
      <c r="J399" s="93">
        <f>NŽP!J399-NŽP!I399</f>
        <v>64447207</v>
      </c>
      <c r="K399" s="92">
        <f>NŽP!K399</f>
        <v>57321628</v>
      </c>
      <c r="L399" s="92">
        <f>NŽP!L399-NŽP!K399</f>
        <v>45932764</v>
      </c>
      <c r="M399" s="93">
        <f>NŽP!M399-NŽP!L399</f>
        <v>70861831</v>
      </c>
      <c r="N399" s="93">
        <f>NŽP!N399-NŽP!M399</f>
        <v>62073929</v>
      </c>
      <c r="O399" s="92">
        <f>NŽP!O399</f>
        <v>66240895</v>
      </c>
      <c r="P399" s="92">
        <f>NŽP!P399-NŽP!O399</f>
        <v>68220893</v>
      </c>
      <c r="Q399" s="93">
        <f>NŽP!Q399-NŽP!P399</f>
        <v>75820458</v>
      </c>
      <c r="R399" s="93">
        <f>NŽP!R399-NŽP!Q399</f>
        <v>75434570</v>
      </c>
      <c r="S399" s="93">
        <f>NŽP!S399</f>
        <v>65656973</v>
      </c>
      <c r="T399" s="92">
        <f>NŽP!T399-NŽP!S399</f>
        <v>74976098</v>
      </c>
      <c r="U399" s="92">
        <f>NŽP!U399-NŽP!T399</f>
        <v>77888834</v>
      </c>
      <c r="V399" s="93">
        <f>NŽP!V399-NŽP!U399</f>
        <v>93192166</v>
      </c>
      <c r="W399" s="93">
        <f>NŽP!W399</f>
        <v>85885101</v>
      </c>
      <c r="X399" s="92">
        <f>NŽP!X399-NŽP!W399</f>
        <v>93728912</v>
      </c>
    </row>
    <row r="400" spans="2:24" ht="11.8" hidden="1" customHeight="1" outlineLevel="2" x14ac:dyDescent="0.3">
      <c r="B400" s="90"/>
      <c r="C400" s="94"/>
      <c r="D400" s="94" t="s">
        <v>143</v>
      </c>
      <c r="E400" s="90" t="s">
        <v>144</v>
      </c>
      <c r="F400" s="91" t="s">
        <v>142</v>
      </c>
      <c r="G400" s="92">
        <f>NŽP!G400</f>
        <v>262282754</v>
      </c>
      <c r="H400" s="92">
        <f>NŽP!H400-NŽP!G400</f>
        <v>227880609</v>
      </c>
      <c r="I400" s="93">
        <f>NŽP!I400-NŽP!H400</f>
        <v>267992593</v>
      </c>
      <c r="J400" s="93">
        <f>NŽP!J400-NŽP!I400</f>
        <v>250127089</v>
      </c>
      <c r="K400" s="92">
        <f>NŽP!K400</f>
        <v>264264658</v>
      </c>
      <c r="L400" s="92">
        <f>NŽP!L400-NŽP!K400</f>
        <v>309414286</v>
      </c>
      <c r="M400" s="93">
        <f>NŽP!M400-NŽP!L400</f>
        <v>428490004</v>
      </c>
      <c r="N400" s="93">
        <f>NŽP!N400-NŽP!M400</f>
        <v>317912756</v>
      </c>
      <c r="O400" s="92">
        <f>NŽP!O400</f>
        <v>360868677</v>
      </c>
      <c r="P400" s="92">
        <f>NŽP!P400-NŽP!O400</f>
        <v>453946555</v>
      </c>
      <c r="Q400" s="93">
        <f>NŽP!Q400-NŽP!P400</f>
        <v>550371090</v>
      </c>
      <c r="R400" s="93">
        <f>NŽP!R400-NŽP!Q400</f>
        <v>352465718</v>
      </c>
      <c r="S400" s="93">
        <f>NŽP!S400</f>
        <v>402747783</v>
      </c>
      <c r="T400" s="92">
        <f>NŽP!T400-NŽP!S400</f>
        <v>473286795</v>
      </c>
      <c r="U400" s="92">
        <f>NŽP!U400-NŽP!T400</f>
        <v>547036037</v>
      </c>
      <c r="V400" s="93">
        <f>NŽP!V400-NŽP!U400</f>
        <v>318855938</v>
      </c>
      <c r="W400" s="93">
        <f>NŽP!W400</f>
        <v>405285319</v>
      </c>
      <c r="X400" s="92">
        <f>NŽP!X400-NŽP!W400</f>
        <v>524623428</v>
      </c>
    </row>
    <row r="401" spans="2:24" ht="11.8" customHeight="1" collapsed="1" x14ac:dyDescent="0.3">
      <c r="B401" s="103"/>
      <c r="C401" s="103" t="s">
        <v>148</v>
      </c>
      <c r="D401" s="103"/>
      <c r="E401" s="103"/>
      <c r="F401" s="91" t="s">
        <v>142</v>
      </c>
      <c r="G401" s="92">
        <f>SUM(G402:G403)</f>
        <v>233839111</v>
      </c>
      <c r="H401" s="92">
        <f t="shared" ref="H401:J401" si="331">SUM(H402:H403)</f>
        <v>357305868</v>
      </c>
      <c r="I401" s="93">
        <f t="shared" si="331"/>
        <v>118712200</v>
      </c>
      <c r="J401" s="93">
        <f t="shared" si="331"/>
        <v>573688464</v>
      </c>
      <c r="K401" s="92">
        <f>SUM(K402:K403)</f>
        <v>120027993</v>
      </c>
      <c r="L401" s="92">
        <f t="shared" ref="L401:N401" si="332">SUM(L402:L403)</f>
        <v>402836080</v>
      </c>
      <c r="M401" s="93">
        <f t="shared" si="332"/>
        <v>644612887</v>
      </c>
      <c r="N401" s="93">
        <f t="shared" si="332"/>
        <v>550620564</v>
      </c>
      <c r="O401" s="92">
        <f>SUM(O402:O403)</f>
        <v>97290449</v>
      </c>
      <c r="P401" s="92">
        <f t="shared" ref="P401:R401" si="333">SUM(P402:P403)</f>
        <v>377586713</v>
      </c>
      <c r="Q401" s="93">
        <f t="shared" si="333"/>
        <v>327354205</v>
      </c>
      <c r="R401" s="93">
        <f t="shared" si="333"/>
        <v>242606015</v>
      </c>
      <c r="S401" s="93">
        <f>SUM(S402:S403)</f>
        <v>121722593</v>
      </c>
      <c r="T401" s="92">
        <f t="shared" ref="T401:V401" si="334">SUM(T402:T403)</f>
        <v>58202445</v>
      </c>
      <c r="U401" s="92">
        <f t="shared" si="334"/>
        <v>436369623</v>
      </c>
      <c r="V401" s="93">
        <f t="shared" si="334"/>
        <v>23909505</v>
      </c>
      <c r="W401" s="93">
        <f>SUM(W402:W403)</f>
        <v>314461250</v>
      </c>
      <c r="X401" s="92">
        <f t="shared" ref="X401" si="335">SUM(X402:X403)</f>
        <v>117611861</v>
      </c>
    </row>
    <row r="402" spans="2:24" ht="11.8" hidden="1" customHeight="1" outlineLevel="1" x14ac:dyDescent="0.3">
      <c r="B402" s="90"/>
      <c r="C402" s="94" t="s">
        <v>143</v>
      </c>
      <c r="D402" s="90" t="s">
        <v>145</v>
      </c>
      <c r="E402" s="90"/>
      <c r="F402" s="91" t="s">
        <v>142</v>
      </c>
      <c r="G402" s="92">
        <f>NŽP!G402</f>
        <v>225235235</v>
      </c>
      <c r="H402" s="92">
        <f>NŽP!H402-NŽP!G402</f>
        <v>334526555</v>
      </c>
      <c r="I402" s="93">
        <f>NŽP!I402-NŽP!H402</f>
        <v>104050661</v>
      </c>
      <c r="J402" s="93">
        <f>NŽP!J402-NŽP!I402</f>
        <v>494051417</v>
      </c>
      <c r="K402" s="92">
        <f>NŽP!K402</f>
        <v>102121407</v>
      </c>
      <c r="L402" s="92">
        <f>NŽP!L402-NŽP!K402</f>
        <v>399809430</v>
      </c>
      <c r="M402" s="93">
        <f>NŽP!M402-NŽP!L402</f>
        <v>329062348</v>
      </c>
      <c r="N402" s="93">
        <f>NŽP!N402-NŽP!M402</f>
        <v>207336044</v>
      </c>
      <c r="O402" s="92">
        <f>NŽP!O402</f>
        <v>82913752</v>
      </c>
      <c r="P402" s="92">
        <f>NŽP!P402-NŽP!O402</f>
        <v>305543890</v>
      </c>
      <c r="Q402" s="93">
        <f>NŽP!Q402-NŽP!P402</f>
        <v>224763035</v>
      </c>
      <c r="R402" s="93">
        <f>NŽP!R402-NŽP!Q402</f>
        <v>132246599</v>
      </c>
      <c r="S402" s="93">
        <f>NŽP!S402</f>
        <v>126614072</v>
      </c>
      <c r="T402" s="92">
        <f>NŽP!T402-NŽP!S402</f>
        <v>43549525</v>
      </c>
      <c r="U402" s="92">
        <f>NŽP!U402-NŽP!T402</f>
        <v>422493714</v>
      </c>
      <c r="V402" s="93">
        <f>NŽP!V402-NŽP!U402</f>
        <v>3069410</v>
      </c>
      <c r="W402" s="93">
        <f>NŽP!W402</f>
        <v>285703446</v>
      </c>
      <c r="X402" s="92">
        <f>NŽP!X402-NŽP!W402</f>
        <v>115710837</v>
      </c>
    </row>
    <row r="403" spans="2:24" ht="11.8" hidden="1" customHeight="1" outlineLevel="1" x14ac:dyDescent="0.3">
      <c r="B403" s="90"/>
      <c r="C403" s="94" t="s">
        <v>143</v>
      </c>
      <c r="D403" s="90" t="s">
        <v>172</v>
      </c>
      <c r="E403" s="90"/>
      <c r="F403" s="91" t="s">
        <v>142</v>
      </c>
      <c r="G403" s="92">
        <f>NŽP!G403</f>
        <v>8603876</v>
      </c>
      <c r="H403" s="92">
        <f>NŽP!H403-NŽP!G403</f>
        <v>22779313</v>
      </c>
      <c r="I403" s="93">
        <f>NŽP!I403-NŽP!H403</f>
        <v>14661539</v>
      </c>
      <c r="J403" s="93">
        <f>NŽP!J403-NŽP!I403</f>
        <v>79637047</v>
      </c>
      <c r="K403" s="92">
        <f>NŽP!K403</f>
        <v>17906586</v>
      </c>
      <c r="L403" s="92">
        <f>NŽP!L403-NŽP!K403</f>
        <v>3026650</v>
      </c>
      <c r="M403" s="93">
        <f>NŽP!M403-NŽP!L403</f>
        <v>315550539</v>
      </c>
      <c r="N403" s="93">
        <f>NŽP!N403-NŽP!M403</f>
        <v>343284520</v>
      </c>
      <c r="O403" s="92">
        <f>NŽP!O403</f>
        <v>14376697</v>
      </c>
      <c r="P403" s="92">
        <f>NŽP!P403-NŽP!O403</f>
        <v>72042823</v>
      </c>
      <c r="Q403" s="93">
        <f>NŽP!Q403-NŽP!P403</f>
        <v>102591170</v>
      </c>
      <c r="R403" s="93">
        <f>NŽP!R403-NŽP!Q403</f>
        <v>110359416</v>
      </c>
      <c r="S403" s="93">
        <f>NŽP!S403</f>
        <v>-4891479</v>
      </c>
      <c r="T403" s="92">
        <f>NŽP!T403-NŽP!S403</f>
        <v>14652920</v>
      </c>
      <c r="U403" s="92">
        <f>NŽP!U403-NŽP!T403</f>
        <v>13875909</v>
      </c>
      <c r="V403" s="93">
        <f>NŽP!V403-NŽP!U403</f>
        <v>20840095</v>
      </c>
      <c r="W403" s="93">
        <f>NŽP!W403</f>
        <v>28757804</v>
      </c>
      <c r="X403" s="92">
        <f>NŽP!X403-NŽP!W403</f>
        <v>1901024</v>
      </c>
    </row>
    <row r="404" spans="2:24" ht="11.8" hidden="1" customHeight="1" outlineLevel="2" x14ac:dyDescent="0.3">
      <c r="B404" s="90"/>
      <c r="C404" s="94"/>
      <c r="D404" s="94" t="s">
        <v>143</v>
      </c>
      <c r="E404" s="90" t="s">
        <v>144</v>
      </c>
      <c r="F404" s="91" t="s">
        <v>142</v>
      </c>
      <c r="G404" s="92">
        <f>NŽP!G404</f>
        <v>211806370</v>
      </c>
      <c r="H404" s="92">
        <f>NŽP!H404-NŽP!G404</f>
        <v>309843566</v>
      </c>
      <c r="I404" s="93">
        <f>NŽP!I404-NŽP!H404</f>
        <v>57452236</v>
      </c>
      <c r="J404" s="93">
        <f>NŽP!J404-NŽP!I404</f>
        <v>196990060</v>
      </c>
      <c r="K404" s="92">
        <f>NŽP!K404</f>
        <v>138035030</v>
      </c>
      <c r="L404" s="92">
        <f>NŽP!L404-NŽP!K404</f>
        <v>294917696</v>
      </c>
      <c r="M404" s="93">
        <f>NŽP!M404-NŽP!L404</f>
        <v>147872443</v>
      </c>
      <c r="N404" s="93">
        <f>NŽP!N404-NŽP!M404</f>
        <v>67626106</v>
      </c>
      <c r="O404" s="92">
        <f>NŽP!O404</f>
        <v>93379063</v>
      </c>
      <c r="P404" s="92">
        <f>NŽP!P404-NŽP!O404</f>
        <v>109010973</v>
      </c>
      <c r="Q404" s="93">
        <f>NŽP!Q404-NŽP!P404</f>
        <v>166129906</v>
      </c>
      <c r="R404" s="93">
        <f>NŽP!R404-NŽP!Q404</f>
        <v>115918081</v>
      </c>
      <c r="S404" s="93">
        <f>NŽP!S404</f>
        <v>66525534</v>
      </c>
      <c r="T404" s="92">
        <f>NŽP!T404-NŽP!S404</f>
        <v>211995606</v>
      </c>
      <c r="U404" s="92">
        <f>NŽP!U404-NŽP!T404</f>
        <v>172498981</v>
      </c>
      <c r="V404" s="93">
        <f>NŽP!V404-NŽP!U404</f>
        <v>-6809972</v>
      </c>
      <c r="W404" s="93">
        <f>NŽP!W404</f>
        <v>166898764</v>
      </c>
      <c r="X404" s="92">
        <f>NŽP!X404-NŽP!W404</f>
        <v>108417602</v>
      </c>
    </row>
    <row r="405" spans="2:24" ht="11.8" customHeight="1" x14ac:dyDescent="0.3">
      <c r="B405" s="90"/>
      <c r="C405" s="90" t="s">
        <v>149</v>
      </c>
      <c r="D405" s="90"/>
      <c r="E405" s="90"/>
      <c r="F405" s="91" t="s">
        <v>142</v>
      </c>
      <c r="G405" s="92">
        <f>NŽP!G405</f>
        <v>155258691</v>
      </c>
      <c r="H405" s="92">
        <f>NŽP!H405-NŽP!G405</f>
        <v>134671236</v>
      </c>
      <c r="I405" s="93">
        <f>NŽP!I405-NŽP!H405</f>
        <v>143908218</v>
      </c>
      <c r="J405" s="93">
        <f>NŽP!J405-NŽP!I405</f>
        <v>143246202</v>
      </c>
      <c r="K405" s="92">
        <f>NŽP!K405</f>
        <v>140191783</v>
      </c>
      <c r="L405" s="92">
        <f>NŽP!L405-NŽP!K405</f>
        <v>172531581</v>
      </c>
      <c r="M405" s="93">
        <f>NŽP!M405-NŽP!L405</f>
        <v>189885807</v>
      </c>
      <c r="N405" s="93">
        <f>NŽP!N405-NŽP!M405</f>
        <v>197372606</v>
      </c>
      <c r="O405" s="92">
        <f>NŽP!O405</f>
        <v>242728113</v>
      </c>
      <c r="P405" s="92">
        <f>NŽP!P405-NŽP!O405</f>
        <v>225392591</v>
      </c>
      <c r="Q405" s="93">
        <f>NŽP!Q405-NŽP!P405</f>
        <v>247177922</v>
      </c>
      <c r="R405" s="93">
        <f>NŽP!R405-NŽP!Q405</f>
        <v>162100433</v>
      </c>
      <c r="S405" s="93">
        <f>NŽP!S405</f>
        <v>208939713</v>
      </c>
      <c r="T405" s="92">
        <f>NŽP!T405-NŽP!S405</f>
        <v>244048592</v>
      </c>
      <c r="U405" s="92">
        <f>NŽP!U405-NŽP!T405</f>
        <v>305590906</v>
      </c>
      <c r="V405" s="93">
        <f>NŽP!V405-NŽP!U405</f>
        <v>282382236</v>
      </c>
      <c r="W405" s="93">
        <f>NŽP!W405</f>
        <v>288162332</v>
      </c>
      <c r="X405" s="92">
        <f>NŽP!X405-NŽP!W405</f>
        <v>285852512</v>
      </c>
    </row>
    <row r="406" spans="2:24" ht="11.8" customHeight="1" x14ac:dyDescent="0.3">
      <c r="B406" s="95"/>
      <c r="C406" s="95" t="s">
        <v>154</v>
      </c>
      <c r="D406" s="95"/>
      <c r="E406" s="95"/>
      <c r="F406" s="96" t="s">
        <v>142</v>
      </c>
      <c r="G406" s="97">
        <f>NŽP!G406</f>
        <v>28273165</v>
      </c>
      <c r="H406" s="97">
        <f>NŽP!H406-NŽP!G406</f>
        <v>26627501</v>
      </c>
      <c r="I406" s="98">
        <f>NŽP!I406-NŽP!H406</f>
        <v>36446228</v>
      </c>
      <c r="J406" s="98">
        <f>NŽP!J406-NŽP!I406</f>
        <v>28549819</v>
      </c>
      <c r="K406" s="97">
        <f>NŽP!K406</f>
        <v>42124669</v>
      </c>
      <c r="L406" s="97">
        <f>NŽP!L406-NŽP!K406</f>
        <v>34389640</v>
      </c>
      <c r="M406" s="98">
        <f>NŽP!M406-NŽP!L406</f>
        <v>34305892</v>
      </c>
      <c r="N406" s="98">
        <f>NŽP!N406-NŽP!M406</f>
        <v>36176151</v>
      </c>
      <c r="O406" s="97">
        <f>NŽP!O406</f>
        <v>23649157</v>
      </c>
      <c r="P406" s="97">
        <f>NŽP!P406-NŽP!O406</f>
        <v>25453546</v>
      </c>
      <c r="Q406" s="98">
        <f>NŽP!Q406-NŽP!P406</f>
        <v>29186722</v>
      </c>
      <c r="R406" s="98">
        <f>NŽP!R406-NŽP!Q406</f>
        <v>28765039</v>
      </c>
      <c r="S406" s="98">
        <f>NŽP!S406</f>
        <v>26476769</v>
      </c>
      <c r="T406" s="97">
        <f>NŽP!T406-NŽP!S406</f>
        <v>25894642</v>
      </c>
      <c r="U406" s="97">
        <f>NŽP!U406-NŽP!T406</f>
        <v>35221774</v>
      </c>
      <c r="V406" s="98">
        <f>NŽP!V406-NŽP!U406</f>
        <v>102408983</v>
      </c>
      <c r="W406" s="98">
        <f>NŽP!W406</f>
        <v>74781785</v>
      </c>
      <c r="X406" s="97">
        <f>NŽP!X406-NŽP!W406</f>
        <v>27745611</v>
      </c>
    </row>
    <row r="407" spans="2:24" ht="11.8" customHeight="1" x14ac:dyDescent="0.3">
      <c r="B407" s="99"/>
      <c r="C407" s="99" t="s">
        <v>155</v>
      </c>
      <c r="D407" s="99"/>
      <c r="E407" s="99"/>
      <c r="F407" s="100" t="s">
        <v>156</v>
      </c>
      <c r="G407" s="101">
        <f>NŽP!G407</f>
        <v>1546696</v>
      </c>
      <c r="H407" s="101">
        <f>NŽP!H407</f>
        <v>1437616</v>
      </c>
      <c r="I407" s="102">
        <f>NŽP!I407</f>
        <v>1356318</v>
      </c>
      <c r="J407" s="102">
        <f>NŽP!J407</f>
        <v>1276763</v>
      </c>
      <c r="K407" s="101">
        <f>NŽP!K407</f>
        <v>1250224</v>
      </c>
      <c r="L407" s="101">
        <f>NŽP!L407</f>
        <v>1192964</v>
      </c>
      <c r="M407" s="102">
        <f>NŽP!M407</f>
        <v>1233672</v>
      </c>
      <c r="N407" s="102">
        <f>NŽP!N407</f>
        <v>1218637</v>
      </c>
      <c r="O407" s="101">
        <f>NŽP!O407</f>
        <v>1203655</v>
      </c>
      <c r="P407" s="101">
        <f>NŽP!P407</f>
        <v>1201013</v>
      </c>
      <c r="Q407" s="102">
        <f>NŽP!Q407</f>
        <v>1173004</v>
      </c>
      <c r="R407" s="102">
        <f>NŽP!R407</f>
        <v>1171755</v>
      </c>
      <c r="S407" s="102">
        <f>NŽP!S407</f>
        <v>1167511</v>
      </c>
      <c r="T407" s="101">
        <f>NŽP!T407</f>
        <v>1104262</v>
      </c>
      <c r="U407" s="101">
        <f>NŽP!U407</f>
        <v>1108952</v>
      </c>
      <c r="V407" s="102">
        <f>NŽP!V407</f>
        <v>1118051</v>
      </c>
      <c r="W407" s="102">
        <f>NŽP!W407</f>
        <v>1106388</v>
      </c>
      <c r="X407" s="101">
        <f>NŽP!X407</f>
        <v>1104207</v>
      </c>
    </row>
    <row r="408" spans="2:24" ht="11.8" customHeight="1" x14ac:dyDescent="0.3">
      <c r="B408" s="90"/>
      <c r="C408" s="90" t="s">
        <v>175</v>
      </c>
      <c r="D408" s="90"/>
      <c r="E408" s="90"/>
      <c r="F408" s="91" t="s">
        <v>156</v>
      </c>
      <c r="G408" s="92">
        <f>NŽP!G408</f>
        <v>1913950</v>
      </c>
      <c r="H408" s="92">
        <f>NŽP!H408</f>
        <v>1814761</v>
      </c>
      <c r="I408" s="93">
        <f>NŽP!I408</f>
        <v>1632968</v>
      </c>
      <c r="J408" s="93">
        <f>NŽP!J408</f>
        <v>1677088</v>
      </c>
      <c r="K408" s="92">
        <f>NŽP!K408</f>
        <v>1545500</v>
      </c>
      <c r="L408" s="92">
        <f>NŽP!L408</f>
        <v>1659770</v>
      </c>
      <c r="M408" s="93">
        <f>NŽP!M408</f>
        <v>1669260</v>
      </c>
      <c r="N408" s="93">
        <f>NŽP!N408</f>
        <v>1674901</v>
      </c>
      <c r="O408" s="92">
        <f>NŽP!O408</f>
        <v>1628880</v>
      </c>
      <c r="P408" s="92">
        <f>NŽP!P408</f>
        <v>1646418</v>
      </c>
      <c r="Q408" s="93">
        <f>NŽP!Q408</f>
        <v>1615063</v>
      </c>
      <c r="R408" s="93">
        <f>NŽP!R408</f>
        <v>1650603</v>
      </c>
      <c r="S408" s="93">
        <f>NŽP!S408</f>
        <v>1755076</v>
      </c>
      <c r="T408" s="92">
        <f>NŽP!T408</f>
        <v>1648397</v>
      </c>
      <c r="U408" s="92">
        <f>NŽP!U408</f>
        <v>1626960</v>
      </c>
      <c r="V408" s="93">
        <f>NŽP!V408</f>
        <v>1631305</v>
      </c>
      <c r="W408" s="93">
        <f>NŽP!W408</f>
        <v>1601323</v>
      </c>
      <c r="X408" s="92">
        <f>NŽP!X408</f>
        <v>1628449</v>
      </c>
    </row>
    <row r="409" spans="2:24" ht="11.8" customHeight="1" x14ac:dyDescent="0.3">
      <c r="B409" s="103"/>
      <c r="C409" s="103" t="s">
        <v>157</v>
      </c>
      <c r="D409" s="103"/>
      <c r="E409" s="103"/>
      <c r="F409" s="91" t="s">
        <v>156</v>
      </c>
      <c r="G409" s="92">
        <f>NŽP!G409</f>
        <v>12425</v>
      </c>
      <c r="H409" s="92">
        <f>NŽP!H409-NŽP!G409</f>
        <v>11763</v>
      </c>
      <c r="I409" s="93">
        <f>NŽP!I409-NŽP!H409</f>
        <v>13973</v>
      </c>
      <c r="J409" s="93">
        <f>NŽP!J409-NŽP!I409</f>
        <v>10719</v>
      </c>
      <c r="K409" s="92">
        <f>NŽP!K409</f>
        <v>9724</v>
      </c>
      <c r="L409" s="92">
        <f>NŽP!L409-NŽP!K409</f>
        <v>5565</v>
      </c>
      <c r="M409" s="93">
        <f>NŽP!M409-NŽP!L409</f>
        <v>7690</v>
      </c>
      <c r="N409" s="93">
        <f>NŽP!N409-NŽP!M409</f>
        <v>22597</v>
      </c>
      <c r="O409" s="92">
        <f>NŽP!O409</f>
        <v>11333</v>
      </c>
      <c r="P409" s="92">
        <f>NŽP!P409-NŽP!O409</f>
        <v>13332</v>
      </c>
      <c r="Q409" s="93">
        <f>NŽP!Q409-NŽP!P409</f>
        <v>13378</v>
      </c>
      <c r="R409" s="93">
        <f>NŽP!R409-NŽP!Q409</f>
        <v>17718</v>
      </c>
      <c r="S409" s="93">
        <f>NŽP!S409</f>
        <v>13425</v>
      </c>
      <c r="T409" s="92">
        <f>NŽP!T409-NŽP!S409</f>
        <v>16831</v>
      </c>
      <c r="U409" s="92">
        <f>NŽP!U409-NŽP!T409</f>
        <v>14749</v>
      </c>
      <c r="V409" s="93">
        <f>NŽP!V409-NŽP!U409</f>
        <v>20170</v>
      </c>
      <c r="W409" s="93">
        <f>NŽP!W409</f>
        <v>14280</v>
      </c>
      <c r="X409" s="92">
        <f>NŽP!X409-NŽP!W409</f>
        <v>15431</v>
      </c>
    </row>
    <row r="410" spans="2:24" ht="11.8" customHeight="1" x14ac:dyDescent="0.3"/>
    <row r="411" spans="2:24" ht="11.8" customHeight="1" x14ac:dyDescent="0.3">
      <c r="B411" s="85"/>
      <c r="C411" s="85" t="s">
        <v>163</v>
      </c>
      <c r="D411" s="85"/>
      <c r="E411" s="86"/>
      <c r="F411" s="87"/>
      <c r="G411" s="87"/>
      <c r="H411" s="87"/>
      <c r="I411" s="104"/>
      <c r="J411" s="104"/>
      <c r="K411" s="87"/>
      <c r="L411" s="87"/>
      <c r="M411" s="104"/>
      <c r="N411" s="104"/>
      <c r="O411" s="87"/>
      <c r="P411" s="87"/>
      <c r="Q411" s="104"/>
      <c r="R411" s="104"/>
      <c r="S411" s="104"/>
      <c r="T411" s="87"/>
      <c r="U411" s="87"/>
      <c r="V411" s="104"/>
      <c r="W411" s="104"/>
      <c r="X411" s="87"/>
    </row>
    <row r="412" spans="2:24" ht="11.8" customHeight="1" x14ac:dyDescent="0.3">
      <c r="B412" s="90"/>
      <c r="C412" s="90" t="s">
        <v>158</v>
      </c>
      <c r="D412" s="90"/>
      <c r="E412" s="103"/>
      <c r="F412" s="105" t="s">
        <v>142</v>
      </c>
      <c r="G412" s="92">
        <f>NŽP!G412</f>
        <v>55583407</v>
      </c>
      <c r="H412" s="92">
        <f>NŽP!H412-NŽP!G412</f>
        <v>47758433</v>
      </c>
      <c r="I412" s="93">
        <f>NŽP!I412-NŽP!H412</f>
        <v>103951992</v>
      </c>
      <c r="J412" s="93">
        <f>NŽP!J412-NŽP!I412</f>
        <v>72660766</v>
      </c>
      <c r="K412" s="92">
        <f>NŽP!K412</f>
        <v>55250854</v>
      </c>
      <c r="L412" s="92">
        <f>NŽP!L412-NŽP!K412</f>
        <v>62307203</v>
      </c>
      <c r="M412" s="93">
        <f>NŽP!M412-NŽP!L412</f>
        <v>172034238</v>
      </c>
      <c r="N412" s="93">
        <f>NŽP!N412-NŽP!M412</f>
        <v>95193135</v>
      </c>
      <c r="O412" s="92">
        <f>NŽP!O412</f>
        <v>184936296</v>
      </c>
      <c r="P412" s="92">
        <f>NŽP!P412-NŽP!O412</f>
        <v>114460710</v>
      </c>
      <c r="Q412" s="93">
        <f>NŽP!Q412-NŽP!P412</f>
        <v>122407867</v>
      </c>
      <c r="R412" s="93">
        <f>NŽP!R412-NŽP!Q412</f>
        <v>133003258</v>
      </c>
      <c r="S412" s="93">
        <f>NŽP!S412</f>
        <v>155004614</v>
      </c>
      <c r="T412" s="92">
        <f>NŽP!T412-NŽP!S412</f>
        <v>179168589</v>
      </c>
      <c r="U412" s="92">
        <f>NŽP!U412-NŽP!T412</f>
        <v>127291017</v>
      </c>
      <c r="V412" s="93">
        <f>NŽP!V412-NŽP!U412</f>
        <v>233061562</v>
      </c>
      <c r="W412" s="93">
        <f>NŽP!W412</f>
        <v>222189738</v>
      </c>
      <c r="X412" s="92">
        <f>NŽP!X412-NŽP!W412</f>
        <v>177598311</v>
      </c>
    </row>
    <row r="413" spans="2:24" ht="11.8" customHeight="1" x14ac:dyDescent="0.3">
      <c r="B413" s="90"/>
      <c r="C413" s="90" t="s">
        <v>159</v>
      </c>
      <c r="D413" s="90"/>
      <c r="E413" s="103"/>
      <c r="F413" s="105" t="s">
        <v>156</v>
      </c>
      <c r="G413" s="92">
        <f>NŽP!G413</f>
        <v>44806</v>
      </c>
      <c r="H413" s="92">
        <f>NŽP!H413-NŽP!G413</f>
        <v>27497</v>
      </c>
      <c r="I413" s="93">
        <f>NŽP!I413-NŽP!H413</f>
        <v>33067</v>
      </c>
      <c r="J413" s="93">
        <f>NŽP!J413-NŽP!I413</f>
        <v>30382</v>
      </c>
      <c r="K413" s="92">
        <f>NŽP!K413</f>
        <v>30834</v>
      </c>
      <c r="L413" s="92">
        <f>NŽP!L413-NŽP!K413</f>
        <v>36528</v>
      </c>
      <c r="M413" s="93">
        <f>NŽP!M413-NŽP!L413</f>
        <v>36873</v>
      </c>
      <c r="N413" s="93">
        <f>NŽP!N413-NŽP!M413</f>
        <v>35961</v>
      </c>
      <c r="O413" s="92">
        <f>NŽP!O413</f>
        <v>46003</v>
      </c>
      <c r="P413" s="92">
        <f>NŽP!P413-NŽP!O413</f>
        <v>37935</v>
      </c>
      <c r="Q413" s="93">
        <f>NŽP!Q413-NŽP!P413</f>
        <v>43645</v>
      </c>
      <c r="R413" s="93">
        <f>NŽP!R413-NŽP!Q413</f>
        <v>38473</v>
      </c>
      <c r="S413" s="93">
        <f>NŽP!S413</f>
        <v>47432</v>
      </c>
      <c r="T413" s="92">
        <f>NŽP!T413-NŽP!S413</f>
        <v>39932</v>
      </c>
      <c r="U413" s="92">
        <f>NŽP!U413-NŽP!T413</f>
        <v>41573</v>
      </c>
      <c r="V413" s="93">
        <f>NŽP!V413-NŽP!U413</f>
        <v>39896</v>
      </c>
      <c r="W413" s="93">
        <f>NŽP!W413</f>
        <v>97893</v>
      </c>
      <c r="X413" s="92">
        <f>NŽP!X413-NŽP!W413</f>
        <v>91316</v>
      </c>
    </row>
    <row r="414" spans="2:24" ht="11.8" customHeight="1" x14ac:dyDescent="0.3">
      <c r="B414" s="103"/>
      <c r="C414" s="103" t="s">
        <v>176</v>
      </c>
      <c r="D414" s="103"/>
      <c r="E414" s="103"/>
      <c r="F414" s="105" t="s">
        <v>156</v>
      </c>
      <c r="G414" s="92">
        <f>NŽP!G414</f>
        <v>65717</v>
      </c>
      <c r="H414" s="92">
        <f>NŽP!H414-NŽP!G414</f>
        <v>39975</v>
      </c>
      <c r="I414" s="93">
        <f>NŽP!I414-NŽP!H414</f>
        <v>34023</v>
      </c>
      <c r="J414" s="93">
        <f>NŽP!J414-NŽP!I414</f>
        <v>78334</v>
      </c>
      <c r="K414" s="92">
        <f>NŽP!K414</f>
        <v>39392</v>
      </c>
      <c r="L414" s="92">
        <f>NŽP!L414-NŽP!K414</f>
        <v>68230</v>
      </c>
      <c r="M414" s="93">
        <f>NŽP!M414-NŽP!L414</f>
        <v>170510</v>
      </c>
      <c r="N414" s="93">
        <f>NŽP!N414-NŽP!M414</f>
        <v>56779</v>
      </c>
      <c r="O414" s="92">
        <f>NŽP!O414</f>
        <v>57340</v>
      </c>
      <c r="P414" s="92">
        <f>NŽP!P414-NŽP!O414</f>
        <v>72354</v>
      </c>
      <c r="Q414" s="93">
        <f>NŽP!Q414-NŽP!P414</f>
        <v>58899</v>
      </c>
      <c r="R414" s="93">
        <f>NŽP!R414-NŽP!Q414</f>
        <v>81304</v>
      </c>
      <c r="S414" s="93">
        <f>NŽP!S414</f>
        <v>78586</v>
      </c>
      <c r="T414" s="92">
        <f>NŽP!T414-NŽP!S414</f>
        <v>71949</v>
      </c>
      <c r="U414" s="92">
        <f>NŽP!U414-NŽP!T414</f>
        <v>36850</v>
      </c>
      <c r="V414" s="93">
        <f>NŽP!V414-NŽP!U414</f>
        <v>107943</v>
      </c>
      <c r="W414" s="93">
        <f>NŽP!W414</f>
        <v>126484</v>
      </c>
      <c r="X414" s="92">
        <f>NŽP!X414-NŽP!W414</f>
        <v>127114</v>
      </c>
    </row>
    <row r="415" spans="2:24" ht="11.8" customHeight="1" x14ac:dyDescent="0.3">
      <c r="B415" s="103"/>
      <c r="C415" s="103" t="s">
        <v>165</v>
      </c>
      <c r="D415" s="103"/>
      <c r="E415" s="103"/>
      <c r="F415" s="105" t="s">
        <v>156</v>
      </c>
      <c r="G415" s="92">
        <f>NŽP!G415</f>
        <v>51909</v>
      </c>
      <c r="H415" s="92">
        <f>NŽP!H415-NŽP!G415</f>
        <v>42512</v>
      </c>
      <c r="I415" s="93">
        <f>NŽP!I415-NŽP!H415</f>
        <v>52262</v>
      </c>
      <c r="J415" s="93">
        <f>NŽP!J415-NŽP!I415</f>
        <v>45543</v>
      </c>
      <c r="K415" s="92">
        <f>NŽP!K415</f>
        <v>46806</v>
      </c>
      <c r="L415" s="92">
        <f>NŽP!L415-NŽP!K415</f>
        <v>44212</v>
      </c>
      <c r="M415" s="93">
        <f>NŽP!M415-NŽP!L415</f>
        <v>33201</v>
      </c>
      <c r="N415" s="93">
        <f>NŽP!N415-NŽP!M415</f>
        <v>74922</v>
      </c>
      <c r="O415" s="92">
        <f>NŽP!O415</f>
        <v>59605</v>
      </c>
      <c r="P415" s="92">
        <f>NŽP!P415-NŽP!O415</f>
        <v>39059</v>
      </c>
      <c r="Q415" s="93">
        <f>NŽP!Q415-NŽP!P415</f>
        <v>45582</v>
      </c>
      <c r="R415" s="93">
        <f>NŽP!R415-NŽP!Q415</f>
        <v>24109</v>
      </c>
      <c r="S415" s="93">
        <f>NŽP!S415</f>
        <v>34074</v>
      </c>
      <c r="T415" s="92">
        <f>NŽP!T415-NŽP!S415</f>
        <v>59091</v>
      </c>
      <c r="U415" s="92">
        <f>NŽP!U415-NŽP!T415</f>
        <v>34116</v>
      </c>
      <c r="V415" s="93">
        <f>NŽP!V415-NŽP!U415</f>
        <v>32918</v>
      </c>
      <c r="W415" s="93">
        <f>NŽP!W415</f>
        <v>95001</v>
      </c>
      <c r="X415" s="92">
        <f>NŽP!X415-NŽP!W415</f>
        <v>71674</v>
      </c>
    </row>
    <row r="416" spans="2:24" ht="11.8" customHeight="1" x14ac:dyDescent="0.3"/>
    <row r="417" spans="2:24" ht="11.8" customHeight="1" x14ac:dyDescent="0.3">
      <c r="B417" s="85"/>
      <c r="C417" s="85" t="s">
        <v>166</v>
      </c>
      <c r="D417" s="85"/>
      <c r="E417" s="86"/>
      <c r="F417" s="87"/>
      <c r="G417" s="87"/>
      <c r="H417" s="87"/>
      <c r="I417" s="104"/>
      <c r="J417" s="104"/>
      <c r="K417" s="87"/>
      <c r="L417" s="87"/>
      <c r="M417" s="104"/>
      <c r="N417" s="104"/>
      <c r="O417" s="87"/>
      <c r="P417" s="87"/>
      <c r="Q417" s="104"/>
      <c r="R417" s="104"/>
      <c r="S417" s="104"/>
      <c r="T417" s="87"/>
      <c r="U417" s="87"/>
      <c r="V417" s="104"/>
      <c r="W417" s="104"/>
      <c r="X417" s="87"/>
    </row>
    <row r="418" spans="2:24" ht="11.8" customHeight="1" x14ac:dyDescent="0.3">
      <c r="B418" s="90"/>
      <c r="C418" s="90" t="s">
        <v>167</v>
      </c>
      <c r="D418" s="90"/>
      <c r="E418" s="103"/>
      <c r="F418" s="105" t="s">
        <v>142</v>
      </c>
      <c r="G418" s="92">
        <f t="shared" ref="G418:X418" si="336">IFERROR(G393*4/G407,"-")</f>
        <v>1334.0320631850086</v>
      </c>
      <c r="H418" s="92">
        <f t="shared" si="336"/>
        <v>909.11689908849098</v>
      </c>
      <c r="I418" s="93">
        <f t="shared" si="336"/>
        <v>972.56264681291555</v>
      </c>
      <c r="J418" s="93">
        <f t="shared" si="336"/>
        <v>1033.6130229337787</v>
      </c>
      <c r="K418" s="92">
        <f t="shared" si="336"/>
        <v>1661.1573318061403</v>
      </c>
      <c r="L418" s="92">
        <f t="shared" si="336"/>
        <v>1408.6650225824083</v>
      </c>
      <c r="M418" s="93">
        <f t="shared" si="336"/>
        <v>1583.6975533204936</v>
      </c>
      <c r="N418" s="93">
        <f t="shared" si="336"/>
        <v>1296.2518846875648</v>
      </c>
      <c r="O418" s="92">
        <f t="shared" si="336"/>
        <v>2413.4333077169122</v>
      </c>
      <c r="P418" s="92">
        <f t="shared" si="336"/>
        <v>1873.2935413688278</v>
      </c>
      <c r="Q418" s="93">
        <f t="shared" si="336"/>
        <v>1893.2729811663046</v>
      </c>
      <c r="R418" s="93">
        <f t="shared" si="336"/>
        <v>1517.0752384244147</v>
      </c>
      <c r="S418" s="93">
        <f t="shared" si="336"/>
        <v>2778.6279187091172</v>
      </c>
      <c r="T418" s="92">
        <f t="shared" si="336"/>
        <v>2135.7649941771065</v>
      </c>
      <c r="U418" s="92">
        <f t="shared" si="336"/>
        <v>2208.7874569864161</v>
      </c>
      <c r="V418" s="93">
        <f t="shared" si="336"/>
        <v>2067.1443968119524</v>
      </c>
      <c r="W418" s="93">
        <f t="shared" si="336"/>
        <v>3315.2670961724098</v>
      </c>
      <c r="X418" s="92">
        <f t="shared" si="336"/>
        <v>2527.5728808094859</v>
      </c>
    </row>
    <row r="419" spans="2:24" ht="11.8" customHeight="1" x14ac:dyDescent="0.3">
      <c r="B419" s="90"/>
      <c r="C419" s="90" t="s">
        <v>168</v>
      </c>
      <c r="D419" s="90"/>
      <c r="E419" s="103"/>
      <c r="F419" s="105" t="s">
        <v>142</v>
      </c>
      <c r="G419" s="92">
        <f>IFERROR(G412/G413,"-")</f>
        <v>1240.5349060393696</v>
      </c>
      <c r="H419" s="92">
        <f t="shared" ref="H419:J419" si="337">IFERROR(H412/H413,"-")</f>
        <v>1736.8597665199841</v>
      </c>
      <c r="I419" s="93">
        <f t="shared" si="337"/>
        <v>3143.6777451840203</v>
      </c>
      <c r="J419" s="93">
        <f t="shared" si="337"/>
        <v>2391.572839181094</v>
      </c>
      <c r="K419" s="92">
        <f>IFERROR(K412/K413,"-")</f>
        <v>1791.8808458195499</v>
      </c>
      <c r="L419" s="92">
        <f t="shared" ref="L419:N419" si="338">IFERROR(L412/L413,"-")</f>
        <v>1705.7381460797196</v>
      </c>
      <c r="M419" s="93">
        <f t="shared" si="338"/>
        <v>4665.5883166544627</v>
      </c>
      <c r="N419" s="93">
        <f t="shared" si="338"/>
        <v>2647.1214649203303</v>
      </c>
      <c r="O419" s="92">
        <f>IFERROR(O412/O413,"-")</f>
        <v>4020.0920809512422</v>
      </c>
      <c r="P419" s="92">
        <f t="shared" ref="P419:R419" si="339">IFERROR(P412/P413,"-")</f>
        <v>3017.2850929221036</v>
      </c>
      <c r="Q419" s="93">
        <f t="shared" si="339"/>
        <v>2804.6252033451715</v>
      </c>
      <c r="R419" s="93">
        <f t="shared" si="339"/>
        <v>3457.0545057572845</v>
      </c>
      <c r="S419" s="93">
        <f>IFERROR(S412/S413,"-")</f>
        <v>3267.9333361443751</v>
      </c>
      <c r="T419" s="92">
        <f t="shared" ref="T419:V419" si="340">IFERROR(T412/T413,"-")</f>
        <v>4486.8423570069117</v>
      </c>
      <c r="U419" s="92">
        <f t="shared" si="340"/>
        <v>3061.8674861087725</v>
      </c>
      <c r="V419" s="93">
        <f t="shared" si="340"/>
        <v>5841.7275416081811</v>
      </c>
      <c r="W419" s="93">
        <f>IFERROR(W412/W413,"-")</f>
        <v>2269.7203885875397</v>
      </c>
      <c r="X419" s="92">
        <f t="shared" ref="X419" si="341">IFERROR(X412/X413,"-")</f>
        <v>1944.8761553287486</v>
      </c>
    </row>
    <row r="420" spans="2:24" ht="11.8" customHeight="1" x14ac:dyDescent="0.3">
      <c r="B420" s="90"/>
      <c r="C420" s="90" t="s">
        <v>169</v>
      </c>
      <c r="D420" s="90"/>
      <c r="E420" s="103"/>
      <c r="F420" s="105" t="s">
        <v>142</v>
      </c>
      <c r="G420" s="92">
        <f t="shared" ref="G420:X420" si="342">IFERROR(G401/G409,"-")</f>
        <v>18820.049175050302</v>
      </c>
      <c r="H420" s="92">
        <f t="shared" si="342"/>
        <v>30375.403213465954</v>
      </c>
      <c r="I420" s="93">
        <f t="shared" si="342"/>
        <v>8495.827667644744</v>
      </c>
      <c r="J420" s="93">
        <f t="shared" si="342"/>
        <v>53520.707528687381</v>
      </c>
      <c r="K420" s="92">
        <f t="shared" si="342"/>
        <v>12343.479329494035</v>
      </c>
      <c r="L420" s="92">
        <f t="shared" si="342"/>
        <v>72387.435759209344</v>
      </c>
      <c r="M420" s="93">
        <f t="shared" si="342"/>
        <v>83824.822756827052</v>
      </c>
      <c r="N420" s="93">
        <f t="shared" si="342"/>
        <v>24366.976324290834</v>
      </c>
      <c r="O420" s="92">
        <f t="shared" si="342"/>
        <v>8584.7038736433424</v>
      </c>
      <c r="P420" s="92">
        <f t="shared" si="342"/>
        <v>28321.835658565855</v>
      </c>
      <c r="Q420" s="93">
        <f t="shared" si="342"/>
        <v>24469.592240992675</v>
      </c>
      <c r="R420" s="93">
        <f t="shared" si="342"/>
        <v>13692.629811491139</v>
      </c>
      <c r="S420" s="93">
        <f t="shared" si="342"/>
        <v>9066.8598137802601</v>
      </c>
      <c r="T420" s="92">
        <f t="shared" si="342"/>
        <v>3458.0503238072606</v>
      </c>
      <c r="U420" s="92">
        <f t="shared" si="342"/>
        <v>29586.387077089974</v>
      </c>
      <c r="V420" s="93">
        <f t="shared" si="342"/>
        <v>1185.3993554784333</v>
      </c>
      <c r="W420" s="93">
        <f t="shared" si="342"/>
        <v>22021.095938375351</v>
      </c>
      <c r="X420" s="92">
        <f t="shared" si="342"/>
        <v>7621.7912643380205</v>
      </c>
    </row>
    <row r="421" spans="2:24" ht="11.8" customHeight="1" x14ac:dyDescent="0.3">
      <c r="B421" s="90"/>
      <c r="C421" s="90" t="s">
        <v>177</v>
      </c>
      <c r="D421" s="90"/>
      <c r="E421" s="103"/>
      <c r="F421" s="105" t="s">
        <v>14</v>
      </c>
      <c r="G421" s="106">
        <f t="shared" ref="G421:X421" si="343">IFERROR(G409*4/G407,"-")</f>
        <v>3.2133011270475902E-2</v>
      </c>
      <c r="H421" s="106">
        <f t="shared" si="343"/>
        <v>3.2729184984029117E-2</v>
      </c>
      <c r="I421" s="107">
        <f t="shared" si="343"/>
        <v>4.1208625115938889E-2</v>
      </c>
      <c r="J421" s="107">
        <f t="shared" si="343"/>
        <v>3.3581800224473921E-2</v>
      </c>
      <c r="K421" s="106">
        <f t="shared" si="343"/>
        <v>3.1111224868503564E-2</v>
      </c>
      <c r="L421" s="106">
        <f t="shared" si="343"/>
        <v>1.8659406319050699E-2</v>
      </c>
      <c r="M421" s="107">
        <f t="shared" si="343"/>
        <v>2.4933693882977E-2</v>
      </c>
      <c r="N421" s="107">
        <f t="shared" si="343"/>
        <v>7.4171389839632312E-2</v>
      </c>
      <c r="O421" s="106">
        <f t="shared" si="343"/>
        <v>3.766195462985656E-2</v>
      </c>
      <c r="P421" s="106">
        <f t="shared" si="343"/>
        <v>4.4402516875337736E-2</v>
      </c>
      <c r="Q421" s="107">
        <f t="shared" si="343"/>
        <v>4.5619622780484974E-2</v>
      </c>
      <c r="R421" s="107">
        <f t="shared" si="343"/>
        <v>6.0483633524072863E-2</v>
      </c>
      <c r="S421" s="107">
        <f t="shared" si="343"/>
        <v>4.599528398447638E-2</v>
      </c>
      <c r="T421" s="106">
        <f t="shared" si="343"/>
        <v>6.0967415341648991E-2</v>
      </c>
      <c r="U421" s="106">
        <f t="shared" si="343"/>
        <v>5.3199777808236967E-2</v>
      </c>
      <c r="V421" s="107">
        <f t="shared" si="343"/>
        <v>7.2161287812452207E-2</v>
      </c>
      <c r="W421" s="107">
        <f t="shared" si="343"/>
        <v>5.1627457998459851E-2</v>
      </c>
      <c r="X421" s="106">
        <f t="shared" si="343"/>
        <v>5.5898939238747808E-2</v>
      </c>
    </row>
    <row r="422" spans="2:24" ht="11.8" customHeight="1" x14ac:dyDescent="0.3">
      <c r="B422" s="90"/>
      <c r="C422" s="90" t="s">
        <v>178</v>
      </c>
      <c r="D422" s="90"/>
      <c r="E422" s="103"/>
      <c r="F422" s="105" t="s">
        <v>14</v>
      </c>
      <c r="G422" s="106">
        <f t="shared" ref="G422:X422" si="344">IFERROR(G401/G397,"-")</f>
        <v>0.66566308314210776</v>
      </c>
      <c r="H422" s="106">
        <f t="shared" si="344"/>
        <v>1.0286519959809128</v>
      </c>
      <c r="I422" s="107">
        <f t="shared" si="344"/>
        <v>0.31178525258029754</v>
      </c>
      <c r="J422" s="107">
        <f t="shared" si="344"/>
        <v>1.5712774629806625</v>
      </c>
      <c r="K422" s="106">
        <f t="shared" si="344"/>
        <v>0.32181792454088326</v>
      </c>
      <c r="L422" s="106">
        <f t="shared" si="344"/>
        <v>0.95758802234089524</v>
      </c>
      <c r="M422" s="107">
        <f t="shared" si="344"/>
        <v>1.1548817499708388</v>
      </c>
      <c r="N422" s="107">
        <f t="shared" si="344"/>
        <v>1.2621485171724238</v>
      </c>
      <c r="O422" s="106">
        <f t="shared" si="344"/>
        <v>0.20364363735262375</v>
      </c>
      <c r="P422" s="106">
        <f t="shared" si="344"/>
        <v>0.64659741301895757</v>
      </c>
      <c r="Q422" s="107">
        <f t="shared" si="344"/>
        <v>0.46913698758640493</v>
      </c>
      <c r="R422" s="107">
        <f t="shared" si="344"/>
        <v>0.48358158150398534</v>
      </c>
      <c r="S422" s="107">
        <f t="shared" si="344"/>
        <v>0.22169880073940113</v>
      </c>
      <c r="T422" s="106">
        <f t="shared" si="344"/>
        <v>9.0060382996513685E-2</v>
      </c>
      <c r="U422" s="106">
        <f t="shared" si="344"/>
        <v>0.60687554524988874</v>
      </c>
      <c r="V422" s="107">
        <f t="shared" si="344"/>
        <v>4.6138183784258928E-2</v>
      </c>
      <c r="W422" s="107">
        <f t="shared" si="344"/>
        <v>0.54549207873572847</v>
      </c>
      <c r="X422" s="106">
        <f t="shared" si="344"/>
        <v>0.16089116800164346</v>
      </c>
    </row>
    <row r="423" spans="2:24" ht="11.8" customHeight="1" x14ac:dyDescent="0.3">
      <c r="B423" s="90"/>
      <c r="C423" s="90" t="s">
        <v>179</v>
      </c>
      <c r="D423" s="90"/>
      <c r="E423" s="103"/>
      <c r="F423" s="105" t="s">
        <v>14</v>
      </c>
      <c r="G423" s="106">
        <f t="shared" ref="G423:X423" si="345">IFERROR((G401+G405)/G397,"-")</f>
        <v>1.1076335409226619</v>
      </c>
      <c r="H423" s="106">
        <f t="shared" si="345"/>
        <v>1.4163585749073371</v>
      </c>
      <c r="I423" s="107">
        <f t="shared" si="345"/>
        <v>0.6897452271870399</v>
      </c>
      <c r="J423" s="107">
        <f t="shared" si="345"/>
        <v>1.9636150172184195</v>
      </c>
      <c r="K423" s="106">
        <f t="shared" si="345"/>
        <v>0.69769881294952207</v>
      </c>
      <c r="L423" s="106">
        <f t="shared" si="345"/>
        <v>1.3677155745729048</v>
      </c>
      <c r="M423" s="107">
        <f t="shared" si="345"/>
        <v>1.4950791886279795</v>
      </c>
      <c r="N423" s="107">
        <f t="shared" si="345"/>
        <v>1.7145717615635598</v>
      </c>
      <c r="O423" s="106">
        <f t="shared" si="345"/>
        <v>0.71171032146319535</v>
      </c>
      <c r="P423" s="106">
        <f t="shared" si="345"/>
        <v>1.0325703862105222</v>
      </c>
      <c r="Q423" s="107">
        <f t="shared" si="345"/>
        <v>0.82337195372941618</v>
      </c>
      <c r="R423" s="107">
        <f t="shared" si="345"/>
        <v>0.80669304167376232</v>
      </c>
      <c r="S423" s="107">
        <f t="shared" si="345"/>
        <v>0.60225004153440009</v>
      </c>
      <c r="T423" s="106">
        <f t="shared" si="345"/>
        <v>0.46769245094967105</v>
      </c>
      <c r="U423" s="106">
        <f t="shared" si="345"/>
        <v>1.0318722405449632</v>
      </c>
      <c r="V423" s="107">
        <f t="shared" si="345"/>
        <v>0.59105132615077705</v>
      </c>
      <c r="W423" s="107">
        <f t="shared" si="345"/>
        <v>1.0453637465358632</v>
      </c>
      <c r="X423" s="106">
        <f t="shared" si="345"/>
        <v>0.55193288897129811</v>
      </c>
    </row>
    <row r="424" spans="2:24" ht="11.8" customHeight="1" x14ac:dyDescent="0.3"/>
    <row r="425" spans="2:24" ht="11.8" customHeight="1" x14ac:dyDescent="0.3"/>
    <row r="426" spans="2:24" ht="29.95" customHeight="1" x14ac:dyDescent="0.3">
      <c r="B426" s="85"/>
      <c r="C426" s="85" t="s">
        <v>113</v>
      </c>
      <c r="D426" s="85"/>
      <c r="E426" s="86"/>
      <c r="F426" s="87" t="s">
        <v>122</v>
      </c>
      <c r="G426" s="88" t="str">
        <f t="shared" ref="G426:X426" si="346">G5</f>
        <v>2020
Q1</v>
      </c>
      <c r="H426" s="88" t="str">
        <f t="shared" si="346"/>
        <v>2020
Q2</v>
      </c>
      <c r="I426" s="89" t="str">
        <f t="shared" si="346"/>
        <v>2020
Q3</v>
      </c>
      <c r="J426" s="89" t="str">
        <f t="shared" si="346"/>
        <v>2020
Q4</v>
      </c>
      <c r="K426" s="88" t="str">
        <f t="shared" si="346"/>
        <v>2021
Q1</v>
      </c>
      <c r="L426" s="88" t="str">
        <f t="shared" si="346"/>
        <v>2021
Q2</v>
      </c>
      <c r="M426" s="89" t="str">
        <f t="shared" si="346"/>
        <v>2021
Q3</v>
      </c>
      <c r="N426" s="89" t="str">
        <f t="shared" si="346"/>
        <v>2021
Q4</v>
      </c>
      <c r="O426" s="88" t="str">
        <f t="shared" si="346"/>
        <v>2022
Q1</v>
      </c>
      <c r="P426" s="88" t="str">
        <f t="shared" si="346"/>
        <v>2022
Q2</v>
      </c>
      <c r="Q426" s="89" t="str">
        <f t="shared" si="346"/>
        <v>2022
Q3</v>
      </c>
      <c r="R426" s="89" t="str">
        <f t="shared" si="346"/>
        <v>2022
Q4</v>
      </c>
      <c r="S426" s="89" t="str">
        <f t="shared" si="346"/>
        <v>2023
Q1</v>
      </c>
      <c r="T426" s="88" t="str">
        <f t="shared" si="346"/>
        <v>2023
Q2</v>
      </c>
      <c r="U426" s="88" t="str">
        <f t="shared" si="346"/>
        <v>2023
Q3</v>
      </c>
      <c r="V426" s="89" t="str">
        <f t="shared" si="346"/>
        <v>2023
Q4</v>
      </c>
      <c r="W426" s="89" t="str">
        <f t="shared" si="346"/>
        <v>2024
Q1</v>
      </c>
      <c r="X426" s="88" t="str">
        <f t="shared" si="346"/>
        <v>2024
Q2</v>
      </c>
    </row>
    <row r="427" spans="2:24" ht="11.8" customHeight="1" collapsed="1" x14ac:dyDescent="0.3">
      <c r="B427" s="90"/>
      <c r="C427" s="90" t="s">
        <v>141</v>
      </c>
      <c r="D427" s="90"/>
      <c r="E427" s="90"/>
      <c r="F427" s="91" t="s">
        <v>142</v>
      </c>
      <c r="G427" s="92">
        <f>SUM(G428:G429)</f>
        <v>1810072526</v>
      </c>
      <c r="H427" s="92">
        <f t="shared" ref="H427:J427" si="347">SUM(H428:H429)</f>
        <v>1215076476</v>
      </c>
      <c r="I427" s="93">
        <f t="shared" si="347"/>
        <v>1511713625</v>
      </c>
      <c r="J427" s="93">
        <f t="shared" si="347"/>
        <v>1250162810</v>
      </c>
      <c r="K427" s="92">
        <f>SUM(K428:K429)</f>
        <v>1609449799</v>
      </c>
      <c r="L427" s="92">
        <f t="shared" ref="L427:N427" si="348">SUM(L428:L429)</f>
        <v>1517378049</v>
      </c>
      <c r="M427" s="93">
        <f t="shared" si="348"/>
        <v>1961809464</v>
      </c>
      <c r="N427" s="93">
        <f t="shared" si="348"/>
        <v>1537586892</v>
      </c>
      <c r="O427" s="92">
        <f>SUM(O428:O429)</f>
        <v>2162654006</v>
      </c>
      <c r="P427" s="92">
        <f t="shared" ref="P427:R427" si="349">SUM(P428:P429)</f>
        <v>2053416451</v>
      </c>
      <c r="Q427" s="93">
        <f t="shared" si="349"/>
        <v>2372463423</v>
      </c>
      <c r="R427" s="93">
        <f t="shared" si="349"/>
        <v>1775478900</v>
      </c>
      <c r="S427" s="93">
        <f>SUM(S428:S429)</f>
        <v>2468937434</v>
      </c>
      <c r="T427" s="92">
        <f t="shared" ref="T427:V427" si="350">SUM(T428:T429)</f>
        <v>2197829263</v>
      </c>
      <c r="U427" s="92">
        <f t="shared" si="350"/>
        <v>2618580565</v>
      </c>
      <c r="V427" s="93">
        <f t="shared" si="350"/>
        <v>2116059494</v>
      </c>
      <c r="W427" s="93">
        <f>SUM(W428:W429)</f>
        <v>2861918137</v>
      </c>
      <c r="X427" s="92">
        <f t="shared" ref="X427" si="351">SUM(X428:X429)</f>
        <v>2530252250</v>
      </c>
    </row>
    <row r="428" spans="2:24" ht="11.8" hidden="1" customHeight="1" outlineLevel="1" x14ac:dyDescent="0.3">
      <c r="B428" s="90"/>
      <c r="C428" s="94" t="s">
        <v>143</v>
      </c>
      <c r="D428" s="90" t="s">
        <v>145</v>
      </c>
      <c r="E428" s="90"/>
      <c r="F428" s="91" t="s">
        <v>142</v>
      </c>
      <c r="G428" s="92">
        <f t="shared" ref="G428:X428" si="352">G54+G190+G292+G326+G360+G394</f>
        <v>1738746381</v>
      </c>
      <c r="H428" s="92">
        <f t="shared" si="352"/>
        <v>1145315194</v>
      </c>
      <c r="I428" s="93">
        <f t="shared" si="352"/>
        <v>1439736581</v>
      </c>
      <c r="J428" s="93">
        <f t="shared" si="352"/>
        <v>1174627655</v>
      </c>
      <c r="K428" s="92">
        <f t="shared" si="352"/>
        <v>1527978521</v>
      </c>
      <c r="L428" s="92">
        <f t="shared" si="352"/>
        <v>1462260591</v>
      </c>
      <c r="M428" s="93">
        <f t="shared" si="352"/>
        <v>1876592840</v>
      </c>
      <c r="N428" s="93">
        <f t="shared" si="352"/>
        <v>1457398609</v>
      </c>
      <c r="O428" s="92">
        <f t="shared" si="352"/>
        <v>2049641880</v>
      </c>
      <c r="P428" s="92">
        <f t="shared" si="352"/>
        <v>1938484908</v>
      </c>
      <c r="Q428" s="93">
        <f t="shared" si="352"/>
        <v>2252099526</v>
      </c>
      <c r="R428" s="93">
        <f t="shared" si="352"/>
        <v>1647276219</v>
      </c>
      <c r="S428" s="93">
        <f t="shared" si="352"/>
        <v>2340153919</v>
      </c>
      <c r="T428" s="92">
        <f t="shared" si="352"/>
        <v>2085119638</v>
      </c>
      <c r="U428" s="92">
        <f t="shared" si="352"/>
        <v>2454621187</v>
      </c>
      <c r="V428" s="93">
        <f t="shared" si="352"/>
        <v>1959867689</v>
      </c>
      <c r="W428" s="93">
        <f t="shared" si="352"/>
        <v>2680571057</v>
      </c>
      <c r="X428" s="92">
        <f t="shared" si="352"/>
        <v>2369390504</v>
      </c>
    </row>
    <row r="429" spans="2:24" ht="11.8" hidden="1" customHeight="1" outlineLevel="1" x14ac:dyDescent="0.3">
      <c r="B429" s="90"/>
      <c r="C429" s="94" t="s">
        <v>143</v>
      </c>
      <c r="D429" s="90" t="s">
        <v>172</v>
      </c>
      <c r="E429" s="90"/>
      <c r="F429" s="91" t="s">
        <v>142</v>
      </c>
      <c r="G429" s="92">
        <f t="shared" ref="G429:X429" si="353">G55+G191+G293+G327+G361+G395</f>
        <v>71326145</v>
      </c>
      <c r="H429" s="92">
        <f t="shared" si="353"/>
        <v>69761282</v>
      </c>
      <c r="I429" s="93">
        <f t="shared" si="353"/>
        <v>71977044</v>
      </c>
      <c r="J429" s="93">
        <f t="shared" si="353"/>
        <v>75535155</v>
      </c>
      <c r="K429" s="92">
        <f t="shared" si="353"/>
        <v>81471278</v>
      </c>
      <c r="L429" s="92">
        <f t="shared" si="353"/>
        <v>55117458</v>
      </c>
      <c r="M429" s="93">
        <f t="shared" si="353"/>
        <v>85216624</v>
      </c>
      <c r="N429" s="93">
        <f t="shared" si="353"/>
        <v>80188283</v>
      </c>
      <c r="O429" s="92">
        <f t="shared" si="353"/>
        <v>113012126</v>
      </c>
      <c r="P429" s="92">
        <f t="shared" si="353"/>
        <v>114931543</v>
      </c>
      <c r="Q429" s="93">
        <f t="shared" si="353"/>
        <v>120363897</v>
      </c>
      <c r="R429" s="93">
        <f t="shared" si="353"/>
        <v>128202681</v>
      </c>
      <c r="S429" s="93">
        <f t="shared" si="353"/>
        <v>128783515</v>
      </c>
      <c r="T429" s="92">
        <f t="shared" si="353"/>
        <v>112709625</v>
      </c>
      <c r="U429" s="92">
        <f t="shared" si="353"/>
        <v>163959378</v>
      </c>
      <c r="V429" s="93">
        <f t="shared" si="353"/>
        <v>156191805</v>
      </c>
      <c r="W429" s="93">
        <f t="shared" si="353"/>
        <v>181347080</v>
      </c>
      <c r="X429" s="92">
        <f t="shared" si="353"/>
        <v>160861746</v>
      </c>
    </row>
    <row r="430" spans="2:24" ht="11.8" hidden="1" customHeight="1" outlineLevel="2" x14ac:dyDescent="0.3">
      <c r="B430" s="90"/>
      <c r="C430" s="94"/>
      <c r="D430" s="94" t="s">
        <v>143</v>
      </c>
      <c r="E430" s="90" t="s">
        <v>144</v>
      </c>
      <c r="F430" s="91" t="s">
        <v>142</v>
      </c>
      <c r="G430" s="92">
        <f t="shared" ref="G430:X430" si="354">G56+G192+G294+G328+G362+G396</f>
        <v>1398227247</v>
      </c>
      <c r="H430" s="92">
        <f t="shared" si="354"/>
        <v>-128760823</v>
      </c>
      <c r="I430" s="93">
        <f t="shared" si="354"/>
        <v>2216088984</v>
      </c>
      <c r="J430" s="93">
        <f t="shared" si="354"/>
        <v>982546553</v>
      </c>
      <c r="K430" s="92">
        <f t="shared" si="354"/>
        <v>1244352648</v>
      </c>
      <c r="L430" s="92">
        <f t="shared" si="354"/>
        <v>1211724912</v>
      </c>
      <c r="M430" s="93">
        <f t="shared" si="354"/>
        <v>1539216046</v>
      </c>
      <c r="N430" s="93">
        <f t="shared" si="354"/>
        <v>1225520069</v>
      </c>
      <c r="O430" s="92">
        <f t="shared" si="354"/>
        <v>1630481020</v>
      </c>
      <c r="P430" s="92">
        <f t="shared" si="354"/>
        <v>1554515035</v>
      </c>
      <c r="Q430" s="93">
        <f t="shared" si="354"/>
        <v>1740943427</v>
      </c>
      <c r="R430" s="93">
        <f t="shared" si="354"/>
        <v>1311899716</v>
      </c>
      <c r="S430" s="93">
        <f t="shared" si="354"/>
        <v>1837927453</v>
      </c>
      <c r="T430" s="92">
        <f t="shared" si="354"/>
        <v>1582004489</v>
      </c>
      <c r="U430" s="92">
        <f t="shared" si="354"/>
        <v>1956952657</v>
      </c>
      <c r="V430" s="93">
        <f t="shared" si="354"/>
        <v>1505157088</v>
      </c>
      <c r="W430" s="93">
        <f t="shared" si="354"/>
        <v>2087645628</v>
      </c>
      <c r="X430" s="92">
        <f t="shared" si="354"/>
        <v>1910732576</v>
      </c>
    </row>
    <row r="431" spans="2:24" ht="11.8" customHeight="1" collapsed="1" x14ac:dyDescent="0.3">
      <c r="B431" s="103"/>
      <c r="C431" s="103" t="s">
        <v>147</v>
      </c>
      <c r="D431" s="103"/>
      <c r="E431" s="103"/>
      <c r="F431" s="91" t="s">
        <v>142</v>
      </c>
      <c r="G431" s="92">
        <f>SUM(G432:G433)</f>
        <v>1521804610</v>
      </c>
      <c r="H431" s="92">
        <f t="shared" ref="H431:J431" si="355">SUM(H432:H433)</f>
        <v>1312444516</v>
      </c>
      <c r="I431" s="93">
        <f t="shared" si="355"/>
        <v>1536540414</v>
      </c>
      <c r="J431" s="93">
        <f t="shared" si="355"/>
        <v>1310830957</v>
      </c>
      <c r="K431" s="92">
        <f>SUM(K432:K433)</f>
        <v>1372045110</v>
      </c>
      <c r="L431" s="92">
        <f t="shared" ref="L431:N431" si="356">SUM(L432:L433)</f>
        <v>1468701024</v>
      </c>
      <c r="M431" s="93">
        <f t="shared" si="356"/>
        <v>2025058326</v>
      </c>
      <c r="N431" s="93">
        <f t="shared" si="356"/>
        <v>1683115999</v>
      </c>
      <c r="O431" s="92">
        <f>SUM(O432:O433)</f>
        <v>1825740303</v>
      </c>
      <c r="P431" s="92">
        <f t="shared" ref="P431:R431" si="357">SUM(P432:P433)</f>
        <v>2073978388</v>
      </c>
      <c r="Q431" s="93">
        <f t="shared" si="357"/>
        <v>2672608774</v>
      </c>
      <c r="R431" s="93">
        <f t="shared" si="357"/>
        <v>1923914939</v>
      </c>
      <c r="S431" s="93">
        <f>SUM(S432:S433)</f>
        <v>2015931706</v>
      </c>
      <c r="T431" s="92">
        <f t="shared" ref="T431:V431" si="358">SUM(T432:T433)</f>
        <v>2244483496</v>
      </c>
      <c r="U431" s="92">
        <f t="shared" si="358"/>
        <v>2827471310</v>
      </c>
      <c r="V431" s="93">
        <f t="shared" si="358"/>
        <v>2059119838</v>
      </c>
      <c r="W431" s="93">
        <f>SUM(W432:W433)</f>
        <v>2241630454</v>
      </c>
      <c r="X431" s="92">
        <f t="shared" ref="X431" si="359">SUM(X432:X433)</f>
        <v>2461585324</v>
      </c>
    </row>
    <row r="432" spans="2:24" ht="11.8" hidden="1" customHeight="1" outlineLevel="1" x14ac:dyDescent="0.3">
      <c r="B432" s="90"/>
      <c r="C432" s="94" t="s">
        <v>143</v>
      </c>
      <c r="D432" s="90" t="s">
        <v>145</v>
      </c>
      <c r="E432" s="90"/>
      <c r="F432" s="91" t="s">
        <v>142</v>
      </c>
      <c r="G432" s="92">
        <f t="shared" ref="G432:X432" si="360">G58+G194+G296+G330+G364+G398</f>
        <v>1448632746</v>
      </c>
      <c r="H432" s="92">
        <f t="shared" si="360"/>
        <v>1242497469</v>
      </c>
      <c r="I432" s="93">
        <f t="shared" si="360"/>
        <v>1462106731</v>
      </c>
      <c r="J432" s="93">
        <f t="shared" si="360"/>
        <v>1233060029</v>
      </c>
      <c r="K432" s="92">
        <f t="shared" si="360"/>
        <v>1296836132</v>
      </c>
      <c r="L432" s="92">
        <f t="shared" si="360"/>
        <v>1410867560</v>
      </c>
      <c r="M432" s="93">
        <f t="shared" si="360"/>
        <v>1938396906</v>
      </c>
      <c r="N432" s="93">
        <f t="shared" si="360"/>
        <v>1600683911</v>
      </c>
      <c r="O432" s="92">
        <f t="shared" si="360"/>
        <v>1732585236</v>
      </c>
      <c r="P432" s="92">
        <f t="shared" si="360"/>
        <v>1953323174</v>
      </c>
      <c r="Q432" s="93">
        <f t="shared" si="360"/>
        <v>2548793780</v>
      </c>
      <c r="R432" s="93">
        <f t="shared" si="360"/>
        <v>1793035674</v>
      </c>
      <c r="S432" s="93">
        <f t="shared" si="360"/>
        <v>1895837103</v>
      </c>
      <c r="T432" s="92">
        <f t="shared" si="360"/>
        <v>2126444133</v>
      </c>
      <c r="U432" s="92">
        <f t="shared" si="360"/>
        <v>2662745327</v>
      </c>
      <c r="V432" s="93">
        <f t="shared" si="360"/>
        <v>1906546814</v>
      </c>
      <c r="W432" s="93">
        <f t="shared" si="360"/>
        <v>2086348546</v>
      </c>
      <c r="X432" s="92">
        <f t="shared" si="360"/>
        <v>2294837860</v>
      </c>
    </row>
    <row r="433" spans="2:24" ht="11.8" hidden="1" customHeight="1" outlineLevel="1" x14ac:dyDescent="0.3">
      <c r="B433" s="90"/>
      <c r="C433" s="94" t="s">
        <v>143</v>
      </c>
      <c r="D433" s="90" t="s">
        <v>172</v>
      </c>
      <c r="E433" s="90"/>
      <c r="F433" s="91" t="s">
        <v>142</v>
      </c>
      <c r="G433" s="92">
        <f t="shared" ref="G433:X433" si="361">G59+G195+G297+G331+G365+G399</f>
        <v>73171864</v>
      </c>
      <c r="H433" s="92">
        <f t="shared" si="361"/>
        <v>69947047</v>
      </c>
      <c r="I433" s="93">
        <f t="shared" si="361"/>
        <v>74433683</v>
      </c>
      <c r="J433" s="93">
        <f t="shared" si="361"/>
        <v>77770928</v>
      </c>
      <c r="K433" s="92">
        <f t="shared" si="361"/>
        <v>75208978</v>
      </c>
      <c r="L433" s="92">
        <f t="shared" si="361"/>
        <v>57833464</v>
      </c>
      <c r="M433" s="93">
        <f t="shared" si="361"/>
        <v>86661420</v>
      </c>
      <c r="N433" s="93">
        <f t="shared" si="361"/>
        <v>82432088</v>
      </c>
      <c r="O433" s="92">
        <f t="shared" si="361"/>
        <v>93155067</v>
      </c>
      <c r="P433" s="92">
        <f t="shared" si="361"/>
        <v>120655214</v>
      </c>
      <c r="Q433" s="93">
        <f t="shared" si="361"/>
        <v>123814994</v>
      </c>
      <c r="R433" s="93">
        <f t="shared" si="361"/>
        <v>130879265</v>
      </c>
      <c r="S433" s="93">
        <f t="shared" si="361"/>
        <v>120094603</v>
      </c>
      <c r="T433" s="92">
        <f t="shared" si="361"/>
        <v>118039363</v>
      </c>
      <c r="U433" s="92">
        <f t="shared" si="361"/>
        <v>164725983</v>
      </c>
      <c r="V433" s="93">
        <f t="shared" si="361"/>
        <v>152573024</v>
      </c>
      <c r="W433" s="93">
        <f t="shared" si="361"/>
        <v>155281908</v>
      </c>
      <c r="X433" s="92">
        <f t="shared" si="361"/>
        <v>166747464</v>
      </c>
    </row>
    <row r="434" spans="2:24" ht="11.8" hidden="1" customHeight="1" outlineLevel="2" x14ac:dyDescent="0.3">
      <c r="B434" s="90"/>
      <c r="C434" s="94"/>
      <c r="D434" s="94" t="s">
        <v>143</v>
      </c>
      <c r="E434" s="90" t="s">
        <v>144</v>
      </c>
      <c r="F434" s="91" t="s">
        <v>142</v>
      </c>
      <c r="G434" s="92">
        <f t="shared" ref="G434:X434" si="362">G60+G196+G298+G332+G366+G400</f>
        <v>1174051517</v>
      </c>
      <c r="H434" s="92">
        <f t="shared" si="362"/>
        <v>1005932065</v>
      </c>
      <c r="I434" s="93">
        <f t="shared" si="362"/>
        <v>1171729225</v>
      </c>
      <c r="J434" s="93">
        <f t="shared" si="362"/>
        <v>994933466</v>
      </c>
      <c r="K434" s="92">
        <f t="shared" si="362"/>
        <v>1080289411</v>
      </c>
      <c r="L434" s="92">
        <f t="shared" si="362"/>
        <v>1162074699</v>
      </c>
      <c r="M434" s="93">
        <f t="shared" si="362"/>
        <v>1580904680</v>
      </c>
      <c r="N434" s="93">
        <f t="shared" si="362"/>
        <v>1328667610</v>
      </c>
      <c r="O434" s="92">
        <f t="shared" si="362"/>
        <v>1419769638</v>
      </c>
      <c r="P434" s="92">
        <f t="shared" si="362"/>
        <v>1586791750</v>
      </c>
      <c r="Q434" s="93">
        <f t="shared" si="362"/>
        <v>2019796548</v>
      </c>
      <c r="R434" s="93">
        <f t="shared" si="362"/>
        <v>1401797102</v>
      </c>
      <c r="S434" s="93">
        <f t="shared" si="362"/>
        <v>1498283133</v>
      </c>
      <c r="T434" s="92">
        <f t="shared" si="362"/>
        <v>1640047720</v>
      </c>
      <c r="U434" s="92">
        <f t="shared" si="362"/>
        <v>2123825526</v>
      </c>
      <c r="V434" s="93">
        <f t="shared" si="362"/>
        <v>1431723704</v>
      </c>
      <c r="W434" s="93">
        <f t="shared" si="362"/>
        <v>1615821735</v>
      </c>
      <c r="X434" s="92">
        <f t="shared" si="362"/>
        <v>1824122557</v>
      </c>
    </row>
    <row r="435" spans="2:24" ht="11.8" customHeight="1" collapsed="1" x14ac:dyDescent="0.3">
      <c r="B435" s="103"/>
      <c r="C435" s="103" t="s">
        <v>148</v>
      </c>
      <c r="D435" s="103"/>
      <c r="E435" s="103"/>
      <c r="F435" s="91" t="s">
        <v>142</v>
      </c>
      <c r="G435" s="92">
        <f>SUM(G436:G437)</f>
        <v>827264003</v>
      </c>
      <c r="H435" s="92">
        <f t="shared" ref="H435:J435" si="363">SUM(H436:H437)</f>
        <v>678278785</v>
      </c>
      <c r="I435" s="93">
        <f t="shared" si="363"/>
        <v>410345698</v>
      </c>
      <c r="J435" s="93">
        <f t="shared" si="363"/>
        <v>722152252</v>
      </c>
      <c r="K435" s="92">
        <f>SUM(K436:K437)</f>
        <v>478799577</v>
      </c>
      <c r="L435" s="92">
        <f t="shared" ref="L435:N435" si="364">SUM(L436:L437)</f>
        <v>711540253</v>
      </c>
      <c r="M435" s="93">
        <f t="shared" si="364"/>
        <v>987367101</v>
      </c>
      <c r="N435" s="93">
        <f t="shared" si="364"/>
        <v>994620240</v>
      </c>
      <c r="O435" s="92">
        <f>SUM(O436:O437)</f>
        <v>607654361</v>
      </c>
      <c r="P435" s="92">
        <f t="shared" ref="P435:R435" si="365">SUM(P436:P437)</f>
        <v>847829941</v>
      </c>
      <c r="Q435" s="93">
        <f t="shared" si="365"/>
        <v>915114729</v>
      </c>
      <c r="R435" s="93">
        <f t="shared" si="365"/>
        <v>608289371</v>
      </c>
      <c r="S435" s="93">
        <f>SUM(S436:S437)</f>
        <v>682263100</v>
      </c>
      <c r="T435" s="92">
        <f t="shared" ref="T435:V435" si="366">SUM(T436:T437)</f>
        <v>741094324</v>
      </c>
      <c r="U435" s="92">
        <f t="shared" si="366"/>
        <v>1400195012</v>
      </c>
      <c r="V435" s="93">
        <f t="shared" si="366"/>
        <v>490195148</v>
      </c>
      <c r="W435" s="93">
        <f>SUM(W436:W437)</f>
        <v>1004392696</v>
      </c>
      <c r="X435" s="92">
        <f t="shared" ref="X435" si="367">SUM(X436:X437)</f>
        <v>812813021</v>
      </c>
    </row>
    <row r="436" spans="2:24" ht="11.8" hidden="1" customHeight="1" outlineLevel="1" x14ac:dyDescent="0.3">
      <c r="B436" s="90"/>
      <c r="C436" s="94" t="s">
        <v>143</v>
      </c>
      <c r="D436" s="90" t="s">
        <v>145</v>
      </c>
      <c r="E436" s="90"/>
      <c r="F436" s="91" t="s">
        <v>142</v>
      </c>
      <c r="G436" s="92">
        <f t="shared" ref="G436:X436" si="368">G62+G198+G300+G334+G368+G402</f>
        <v>804939626</v>
      </c>
      <c r="H436" s="92">
        <f t="shared" si="368"/>
        <v>649236876</v>
      </c>
      <c r="I436" s="93">
        <f t="shared" si="368"/>
        <v>408342072</v>
      </c>
      <c r="J436" s="93">
        <f t="shared" si="368"/>
        <v>700630438</v>
      </c>
      <c r="K436" s="92">
        <f t="shared" si="368"/>
        <v>440707362</v>
      </c>
      <c r="L436" s="92">
        <f t="shared" si="368"/>
        <v>709368160</v>
      </c>
      <c r="M436" s="93">
        <f t="shared" si="368"/>
        <v>670605279</v>
      </c>
      <c r="N436" s="93">
        <f t="shared" si="368"/>
        <v>652915937</v>
      </c>
      <c r="O436" s="92">
        <f t="shared" si="368"/>
        <v>588894514</v>
      </c>
      <c r="P436" s="92">
        <f t="shared" si="368"/>
        <v>746374235</v>
      </c>
      <c r="Q436" s="93">
        <f t="shared" si="368"/>
        <v>816405559</v>
      </c>
      <c r="R436" s="93">
        <f t="shared" si="368"/>
        <v>500617095</v>
      </c>
      <c r="S436" s="93">
        <f t="shared" si="368"/>
        <v>713993211</v>
      </c>
      <c r="T436" s="92">
        <f t="shared" si="368"/>
        <v>712356680</v>
      </c>
      <c r="U436" s="92">
        <f t="shared" si="368"/>
        <v>1373081850</v>
      </c>
      <c r="V436" s="93">
        <f t="shared" si="368"/>
        <v>470412412</v>
      </c>
      <c r="W436" s="93">
        <f t="shared" si="368"/>
        <v>971743450</v>
      </c>
      <c r="X436" s="92">
        <f t="shared" si="368"/>
        <v>812920706</v>
      </c>
    </row>
    <row r="437" spans="2:24" ht="11.8" hidden="1" customHeight="1" outlineLevel="1" x14ac:dyDescent="0.3">
      <c r="B437" s="90"/>
      <c r="C437" s="94" t="s">
        <v>143</v>
      </c>
      <c r="D437" s="90" t="s">
        <v>172</v>
      </c>
      <c r="E437" s="90"/>
      <c r="F437" s="91" t="s">
        <v>142</v>
      </c>
      <c r="G437" s="92">
        <f t="shared" ref="G437:X437" si="369">G63+G199+G301+G335+G369+G403</f>
        <v>22324377</v>
      </c>
      <c r="H437" s="92">
        <f t="shared" si="369"/>
        <v>29041909</v>
      </c>
      <c r="I437" s="93">
        <f t="shared" si="369"/>
        <v>2003626</v>
      </c>
      <c r="J437" s="93">
        <f t="shared" si="369"/>
        <v>21521814</v>
      </c>
      <c r="K437" s="92">
        <f t="shared" si="369"/>
        <v>38092215</v>
      </c>
      <c r="L437" s="92">
        <f t="shared" si="369"/>
        <v>2172093</v>
      </c>
      <c r="M437" s="93">
        <f t="shared" si="369"/>
        <v>316761822</v>
      </c>
      <c r="N437" s="93">
        <f t="shared" si="369"/>
        <v>341704303</v>
      </c>
      <c r="O437" s="92">
        <f t="shared" si="369"/>
        <v>18759847</v>
      </c>
      <c r="P437" s="92">
        <f t="shared" si="369"/>
        <v>101455706</v>
      </c>
      <c r="Q437" s="93">
        <f t="shared" si="369"/>
        <v>98709170</v>
      </c>
      <c r="R437" s="93">
        <f t="shared" si="369"/>
        <v>107672276</v>
      </c>
      <c r="S437" s="93">
        <f t="shared" si="369"/>
        <v>-31730111</v>
      </c>
      <c r="T437" s="92">
        <f t="shared" si="369"/>
        <v>28737644</v>
      </c>
      <c r="U437" s="92">
        <f t="shared" si="369"/>
        <v>27113162</v>
      </c>
      <c r="V437" s="93">
        <f t="shared" si="369"/>
        <v>19782736</v>
      </c>
      <c r="W437" s="93">
        <f t="shared" si="369"/>
        <v>32649246</v>
      </c>
      <c r="X437" s="92">
        <f t="shared" si="369"/>
        <v>-107685</v>
      </c>
    </row>
    <row r="438" spans="2:24" ht="11.8" hidden="1" customHeight="1" outlineLevel="2" x14ac:dyDescent="0.3">
      <c r="B438" s="90"/>
      <c r="C438" s="94"/>
      <c r="D438" s="94" t="s">
        <v>143</v>
      </c>
      <c r="E438" s="90" t="s">
        <v>144</v>
      </c>
      <c r="F438" s="91" t="s">
        <v>142</v>
      </c>
      <c r="G438" s="92">
        <f t="shared" ref="G438:X438" si="370">G64+G200+G302+G336+G370+G404</f>
        <v>713015123</v>
      </c>
      <c r="H438" s="92">
        <f t="shared" si="370"/>
        <v>594057432</v>
      </c>
      <c r="I438" s="93">
        <f t="shared" si="370"/>
        <v>275702373</v>
      </c>
      <c r="J438" s="93">
        <f t="shared" si="370"/>
        <v>308135583</v>
      </c>
      <c r="K438" s="92">
        <f t="shared" si="370"/>
        <v>426835083</v>
      </c>
      <c r="L438" s="92">
        <f t="shared" si="370"/>
        <v>468504784</v>
      </c>
      <c r="M438" s="93">
        <f t="shared" si="370"/>
        <v>415983126</v>
      </c>
      <c r="N438" s="93">
        <f t="shared" si="370"/>
        <v>356541175</v>
      </c>
      <c r="O438" s="92">
        <f t="shared" si="370"/>
        <v>489948149</v>
      </c>
      <c r="P438" s="92">
        <f t="shared" si="370"/>
        <v>490716852</v>
      </c>
      <c r="Q438" s="93">
        <f t="shared" si="370"/>
        <v>656083146</v>
      </c>
      <c r="R438" s="93">
        <f t="shared" si="370"/>
        <v>370238328</v>
      </c>
      <c r="S438" s="93">
        <f t="shared" si="370"/>
        <v>599862236</v>
      </c>
      <c r="T438" s="92">
        <f t="shared" si="370"/>
        <v>754735692</v>
      </c>
      <c r="U438" s="92">
        <f t="shared" si="370"/>
        <v>858070356</v>
      </c>
      <c r="V438" s="93">
        <f t="shared" si="370"/>
        <v>371328171</v>
      </c>
      <c r="W438" s="93">
        <f t="shared" si="370"/>
        <v>715184113</v>
      </c>
      <c r="X438" s="92">
        <f t="shared" si="370"/>
        <v>638016399</v>
      </c>
    </row>
    <row r="439" spans="2:24" ht="11.8" customHeight="1" x14ac:dyDescent="0.3">
      <c r="B439" s="90"/>
      <c r="C439" s="90" t="s">
        <v>149</v>
      </c>
      <c r="D439" s="90"/>
      <c r="E439" s="90"/>
      <c r="F439" s="91" t="s">
        <v>142</v>
      </c>
      <c r="G439" s="92">
        <f t="shared" ref="G439:X439" si="371">G65+G201+G303+G337+G371+G405</f>
        <v>632385013</v>
      </c>
      <c r="H439" s="92">
        <f t="shared" si="371"/>
        <v>560368772</v>
      </c>
      <c r="I439" s="93">
        <f t="shared" si="371"/>
        <v>644066148</v>
      </c>
      <c r="J439" s="93">
        <f t="shared" si="371"/>
        <v>628600884</v>
      </c>
      <c r="K439" s="92">
        <f t="shared" si="371"/>
        <v>590108169</v>
      </c>
      <c r="L439" s="92">
        <f t="shared" si="371"/>
        <v>635543909</v>
      </c>
      <c r="M439" s="93">
        <f t="shared" si="371"/>
        <v>724412767</v>
      </c>
      <c r="N439" s="93">
        <f t="shared" si="371"/>
        <v>784553347</v>
      </c>
      <c r="O439" s="92">
        <f t="shared" si="371"/>
        <v>689389575</v>
      </c>
      <c r="P439" s="92">
        <f t="shared" si="371"/>
        <v>749112412</v>
      </c>
      <c r="Q439" s="93">
        <f t="shared" si="371"/>
        <v>913931307</v>
      </c>
      <c r="R439" s="93">
        <f t="shared" si="371"/>
        <v>704617928</v>
      </c>
      <c r="S439" s="93">
        <f t="shared" si="371"/>
        <v>717413685</v>
      </c>
      <c r="T439" s="92">
        <f t="shared" si="371"/>
        <v>852754003</v>
      </c>
      <c r="U439" s="92">
        <f t="shared" si="371"/>
        <v>978875439</v>
      </c>
      <c r="V439" s="93">
        <f t="shared" si="371"/>
        <v>883805248</v>
      </c>
      <c r="W439" s="93">
        <f t="shared" si="371"/>
        <v>844619018</v>
      </c>
      <c r="X439" s="92">
        <f t="shared" si="371"/>
        <v>999705123</v>
      </c>
    </row>
    <row r="440" spans="2:24" ht="11.8" customHeight="1" x14ac:dyDescent="0.3">
      <c r="B440" s="95"/>
      <c r="C440" s="95" t="s">
        <v>154</v>
      </c>
      <c r="D440" s="95"/>
      <c r="E440" s="95"/>
      <c r="F440" s="96" t="s">
        <v>142</v>
      </c>
      <c r="G440" s="97">
        <f t="shared" ref="G440:X440" si="372">G66+G202+G304+G338+G372+G406</f>
        <v>163371205</v>
      </c>
      <c r="H440" s="97">
        <f t="shared" si="372"/>
        <v>135675160</v>
      </c>
      <c r="I440" s="98">
        <f t="shared" si="372"/>
        <v>197032018</v>
      </c>
      <c r="J440" s="98">
        <f t="shared" si="372"/>
        <v>165452809</v>
      </c>
      <c r="K440" s="97">
        <f t="shared" si="372"/>
        <v>156320072</v>
      </c>
      <c r="L440" s="97">
        <f t="shared" si="372"/>
        <v>183698116</v>
      </c>
      <c r="M440" s="98">
        <f t="shared" si="372"/>
        <v>215694029</v>
      </c>
      <c r="N440" s="98">
        <f t="shared" si="372"/>
        <v>157277612</v>
      </c>
      <c r="O440" s="97">
        <f t="shared" si="372"/>
        <v>151256125</v>
      </c>
      <c r="P440" s="97">
        <f t="shared" si="372"/>
        <v>144723184</v>
      </c>
      <c r="Q440" s="98">
        <f t="shared" si="372"/>
        <v>201927200</v>
      </c>
      <c r="R440" s="98">
        <f t="shared" si="372"/>
        <v>180705232</v>
      </c>
      <c r="S440" s="98">
        <f t="shared" si="372"/>
        <v>157743542</v>
      </c>
      <c r="T440" s="97">
        <f t="shared" si="372"/>
        <v>179359694</v>
      </c>
      <c r="U440" s="97">
        <f t="shared" si="372"/>
        <v>232133608</v>
      </c>
      <c r="V440" s="98">
        <f t="shared" si="372"/>
        <v>232273029</v>
      </c>
      <c r="W440" s="98">
        <f t="shared" si="372"/>
        <v>216911098</v>
      </c>
      <c r="X440" s="97">
        <f t="shared" si="372"/>
        <v>196584900</v>
      </c>
    </row>
    <row r="441" spans="2:24" ht="11.8" customHeight="1" x14ac:dyDescent="0.3">
      <c r="B441" s="99"/>
      <c r="C441" s="99" t="s">
        <v>155</v>
      </c>
      <c r="D441" s="99"/>
      <c r="E441" s="99"/>
      <c r="F441" s="100" t="s">
        <v>156</v>
      </c>
      <c r="G441" s="101">
        <f t="shared" ref="G441:X441" si="373">G67+G203+G305+G339+G373+G407</f>
        <v>2490586</v>
      </c>
      <c r="H441" s="101">
        <f t="shared" si="373"/>
        <v>2444133</v>
      </c>
      <c r="I441" s="102">
        <f t="shared" si="373"/>
        <v>2312479</v>
      </c>
      <c r="J441" s="102">
        <f t="shared" si="373"/>
        <v>2137042</v>
      </c>
      <c r="K441" s="101">
        <f t="shared" si="373"/>
        <v>2078089</v>
      </c>
      <c r="L441" s="101">
        <f t="shared" si="373"/>
        <v>2094910</v>
      </c>
      <c r="M441" s="102">
        <f t="shared" si="373"/>
        <v>2143702</v>
      </c>
      <c r="N441" s="102">
        <f t="shared" si="373"/>
        <v>2118097</v>
      </c>
      <c r="O441" s="101">
        <f t="shared" si="373"/>
        <v>2076412</v>
      </c>
      <c r="P441" s="101">
        <f t="shared" si="373"/>
        <v>2145276</v>
      </c>
      <c r="Q441" s="102">
        <f t="shared" si="373"/>
        <v>2118899</v>
      </c>
      <c r="R441" s="102">
        <f t="shared" si="373"/>
        <v>2142627</v>
      </c>
      <c r="S441" s="102">
        <f t="shared" si="373"/>
        <v>2168110</v>
      </c>
      <c r="T441" s="101">
        <f t="shared" si="373"/>
        <v>2170001</v>
      </c>
      <c r="U441" s="101">
        <f t="shared" si="373"/>
        <v>2276611</v>
      </c>
      <c r="V441" s="102">
        <f t="shared" si="373"/>
        <v>2279383</v>
      </c>
      <c r="W441" s="102">
        <f t="shared" si="373"/>
        <v>2339736</v>
      </c>
      <c r="X441" s="101">
        <f t="shared" si="373"/>
        <v>2458288</v>
      </c>
    </row>
    <row r="442" spans="2:24" ht="11.8" customHeight="1" x14ac:dyDescent="0.3">
      <c r="B442" s="90"/>
      <c r="C442" s="90" t="s">
        <v>175</v>
      </c>
      <c r="D442" s="90"/>
      <c r="E442" s="90"/>
      <c r="F442" s="91" t="s">
        <v>156</v>
      </c>
      <c r="G442" s="92">
        <f t="shared" ref="G442:X442" si="374">G68+G204+G306+G340+G374+G408</f>
        <v>6642285</v>
      </c>
      <c r="H442" s="92">
        <f t="shared" si="374"/>
        <v>7471823</v>
      </c>
      <c r="I442" s="93">
        <f t="shared" si="374"/>
        <v>7247361</v>
      </c>
      <c r="J442" s="93">
        <f t="shared" si="374"/>
        <v>7213580</v>
      </c>
      <c r="K442" s="92">
        <f t="shared" si="374"/>
        <v>11070333</v>
      </c>
      <c r="L442" s="92">
        <f t="shared" si="374"/>
        <v>7415692</v>
      </c>
      <c r="M442" s="93">
        <f t="shared" si="374"/>
        <v>7550348</v>
      </c>
      <c r="N442" s="93">
        <f t="shared" si="374"/>
        <v>7895752</v>
      </c>
      <c r="O442" s="92">
        <f t="shared" si="374"/>
        <v>7983372</v>
      </c>
      <c r="P442" s="92">
        <f t="shared" si="374"/>
        <v>8289186</v>
      </c>
      <c r="Q442" s="93">
        <f t="shared" si="374"/>
        <v>8338681</v>
      </c>
      <c r="R442" s="93">
        <f t="shared" si="374"/>
        <v>8372304</v>
      </c>
      <c r="S442" s="93">
        <f t="shared" si="374"/>
        <v>8679464</v>
      </c>
      <c r="T442" s="92">
        <f t="shared" si="374"/>
        <v>8740958</v>
      </c>
      <c r="U442" s="92">
        <f t="shared" si="374"/>
        <v>8935661</v>
      </c>
      <c r="V442" s="93">
        <f t="shared" si="374"/>
        <v>8903819</v>
      </c>
      <c r="W442" s="93">
        <f t="shared" si="374"/>
        <v>9153794</v>
      </c>
      <c r="X442" s="92">
        <f t="shared" si="374"/>
        <v>9568797</v>
      </c>
    </row>
    <row r="443" spans="2:24" ht="11.8" customHeight="1" x14ac:dyDescent="0.3">
      <c r="B443" s="103"/>
      <c r="C443" s="103" t="s">
        <v>157</v>
      </c>
      <c r="D443" s="103"/>
      <c r="E443" s="103"/>
      <c r="F443" s="91" t="s">
        <v>156</v>
      </c>
      <c r="G443" s="92">
        <f t="shared" ref="G443:X443" si="375">G69+G205+G307+G341+G375+G409</f>
        <v>69655</v>
      </c>
      <c r="H443" s="92">
        <f t="shared" si="375"/>
        <v>52869</v>
      </c>
      <c r="I443" s="93">
        <f t="shared" si="375"/>
        <v>61869</v>
      </c>
      <c r="J443" s="93">
        <f t="shared" si="375"/>
        <v>57596</v>
      </c>
      <c r="K443" s="92">
        <f t="shared" si="375"/>
        <v>48910</v>
      </c>
      <c r="L443" s="92">
        <f t="shared" si="375"/>
        <v>67955</v>
      </c>
      <c r="M443" s="93">
        <f t="shared" si="375"/>
        <v>66307</v>
      </c>
      <c r="N443" s="93">
        <f t="shared" si="375"/>
        <v>82128</v>
      </c>
      <c r="O443" s="92">
        <f t="shared" si="375"/>
        <v>74967</v>
      </c>
      <c r="P443" s="92">
        <f t="shared" si="375"/>
        <v>71914</v>
      </c>
      <c r="Q443" s="93">
        <f t="shared" si="375"/>
        <v>93460</v>
      </c>
      <c r="R443" s="93">
        <f t="shared" si="375"/>
        <v>84923</v>
      </c>
      <c r="S443" s="93">
        <f t="shared" si="375"/>
        <v>72746</v>
      </c>
      <c r="T443" s="92">
        <f t="shared" si="375"/>
        <v>84023</v>
      </c>
      <c r="U443" s="92">
        <f t="shared" si="375"/>
        <v>99938</v>
      </c>
      <c r="V443" s="93">
        <f t="shared" si="375"/>
        <v>92566</v>
      </c>
      <c r="W443" s="93">
        <f t="shared" si="375"/>
        <v>79483</v>
      </c>
      <c r="X443" s="92">
        <f t="shared" si="375"/>
        <v>88329</v>
      </c>
    </row>
    <row r="444" spans="2:24" ht="11.8" customHeight="1" x14ac:dyDescent="0.3"/>
    <row r="445" spans="2:24" ht="11.8" customHeight="1" x14ac:dyDescent="0.3">
      <c r="B445" s="85"/>
      <c r="C445" s="85" t="s">
        <v>163</v>
      </c>
      <c r="D445" s="85"/>
      <c r="E445" s="86"/>
      <c r="F445" s="87"/>
      <c r="G445" s="87"/>
      <c r="H445" s="87"/>
      <c r="I445" s="104"/>
      <c r="J445" s="104"/>
      <c r="K445" s="87"/>
      <c r="L445" s="87"/>
      <c r="M445" s="104"/>
      <c r="N445" s="104"/>
      <c r="O445" s="87"/>
      <c r="P445" s="87"/>
      <c r="Q445" s="104"/>
      <c r="R445" s="104"/>
      <c r="S445" s="104"/>
      <c r="T445" s="87"/>
      <c r="U445" s="87"/>
      <c r="V445" s="104"/>
      <c r="W445" s="104"/>
      <c r="X445" s="87"/>
    </row>
    <row r="446" spans="2:24" ht="11.8" customHeight="1" x14ac:dyDescent="0.3">
      <c r="B446" s="90"/>
      <c r="C446" s="90" t="s">
        <v>158</v>
      </c>
      <c r="D446" s="90"/>
      <c r="E446" s="103"/>
      <c r="F446" s="105" t="s">
        <v>142</v>
      </c>
      <c r="G446" s="92">
        <f t="shared" ref="G446:X446" si="376">G72+G208+G310+G344+G378+G412</f>
        <v>582560383</v>
      </c>
      <c r="H446" s="92">
        <f t="shared" si="376"/>
        <v>391194699</v>
      </c>
      <c r="I446" s="93">
        <f t="shared" si="376"/>
        <v>667124653</v>
      </c>
      <c r="J446" s="93">
        <f t="shared" si="376"/>
        <v>449828630</v>
      </c>
      <c r="K446" s="92">
        <f t="shared" si="376"/>
        <v>458536230</v>
      </c>
      <c r="L446" s="92">
        <f t="shared" si="376"/>
        <v>461524496</v>
      </c>
      <c r="M446" s="93">
        <f t="shared" si="376"/>
        <v>789320639</v>
      </c>
      <c r="N446" s="93">
        <f t="shared" si="376"/>
        <v>545672122</v>
      </c>
      <c r="O446" s="92">
        <f t="shared" si="376"/>
        <v>788690258</v>
      </c>
      <c r="P446" s="92">
        <f t="shared" si="376"/>
        <v>641203217</v>
      </c>
      <c r="Q446" s="93">
        <f t="shared" si="376"/>
        <v>969577369</v>
      </c>
      <c r="R446" s="93">
        <f t="shared" si="376"/>
        <v>774185420</v>
      </c>
      <c r="S446" s="93">
        <f t="shared" si="376"/>
        <v>862318856</v>
      </c>
      <c r="T446" s="92">
        <f t="shared" si="376"/>
        <v>856562830</v>
      </c>
      <c r="U446" s="92">
        <f t="shared" si="376"/>
        <v>1039301446</v>
      </c>
      <c r="V446" s="93">
        <f t="shared" si="376"/>
        <v>908152155</v>
      </c>
      <c r="W446" s="93">
        <f t="shared" si="376"/>
        <v>1033459545</v>
      </c>
      <c r="X446" s="92">
        <f t="shared" si="376"/>
        <v>997637101</v>
      </c>
    </row>
    <row r="447" spans="2:24" ht="11.8" customHeight="1" x14ac:dyDescent="0.3">
      <c r="B447" s="90"/>
      <c r="C447" s="90" t="s">
        <v>159</v>
      </c>
      <c r="D447" s="90"/>
      <c r="E447" s="103"/>
      <c r="F447" s="105" t="s">
        <v>156</v>
      </c>
      <c r="G447" s="92">
        <f t="shared" ref="G447:X447" si="377">G73+G209+G311+G345+G379+G413</f>
        <v>892376</v>
      </c>
      <c r="H447" s="92">
        <f t="shared" si="377"/>
        <v>452787</v>
      </c>
      <c r="I447" s="93">
        <f t="shared" si="377"/>
        <v>862965</v>
      </c>
      <c r="J447" s="93">
        <f t="shared" si="377"/>
        <v>535145</v>
      </c>
      <c r="K447" s="92">
        <f t="shared" si="377"/>
        <v>428615</v>
      </c>
      <c r="L447" s="92">
        <f t="shared" si="377"/>
        <v>656756</v>
      </c>
      <c r="M447" s="93">
        <f t="shared" si="377"/>
        <v>953206</v>
      </c>
      <c r="N447" s="93">
        <f t="shared" si="377"/>
        <v>583329</v>
      </c>
      <c r="O447" s="92">
        <f t="shared" si="377"/>
        <v>692058</v>
      </c>
      <c r="P447" s="92">
        <f t="shared" si="377"/>
        <v>722577</v>
      </c>
      <c r="Q447" s="93">
        <f t="shared" si="377"/>
        <v>1090797</v>
      </c>
      <c r="R447" s="93">
        <f t="shared" si="377"/>
        <v>761080</v>
      </c>
      <c r="S447" s="93">
        <f t="shared" si="377"/>
        <v>816877</v>
      </c>
      <c r="T447" s="92">
        <f t="shared" si="377"/>
        <v>971329</v>
      </c>
      <c r="U447" s="92">
        <f t="shared" si="377"/>
        <v>1624520</v>
      </c>
      <c r="V447" s="93">
        <f t="shared" si="377"/>
        <v>839152</v>
      </c>
      <c r="W447" s="93">
        <f t="shared" si="377"/>
        <v>1037528</v>
      </c>
      <c r="X447" s="92">
        <f t="shared" si="377"/>
        <v>1146278</v>
      </c>
    </row>
    <row r="448" spans="2:24" ht="11.8" customHeight="1" x14ac:dyDescent="0.3">
      <c r="B448" s="103"/>
      <c r="C448" s="103" t="s">
        <v>176</v>
      </c>
      <c r="D448" s="103"/>
      <c r="E448" s="103"/>
      <c r="F448" s="105" t="s">
        <v>156</v>
      </c>
      <c r="G448" s="92">
        <f t="shared" ref="G448:X448" si="378">G74+G210+G312+G346+G380+G414</f>
        <v>2315413</v>
      </c>
      <c r="H448" s="92">
        <f t="shared" si="378"/>
        <v>1148989</v>
      </c>
      <c r="I448" s="93">
        <f t="shared" si="378"/>
        <v>2340729</v>
      </c>
      <c r="J448" s="93">
        <f t="shared" si="378"/>
        <v>1371241</v>
      </c>
      <c r="K448" s="92">
        <f t="shared" si="378"/>
        <v>1240220</v>
      </c>
      <c r="L448" s="92">
        <f t="shared" si="378"/>
        <v>1639719</v>
      </c>
      <c r="M448" s="93">
        <f t="shared" si="378"/>
        <v>3167624</v>
      </c>
      <c r="N448" s="93">
        <f t="shared" si="378"/>
        <v>1681361</v>
      </c>
      <c r="O448" s="92">
        <f t="shared" si="378"/>
        <v>2202740</v>
      </c>
      <c r="P448" s="92">
        <f t="shared" si="378"/>
        <v>3014051</v>
      </c>
      <c r="Q448" s="93">
        <f t="shared" si="378"/>
        <v>3828295</v>
      </c>
      <c r="R448" s="93">
        <f t="shared" si="378"/>
        <v>2424775</v>
      </c>
      <c r="S448" s="93">
        <f t="shared" si="378"/>
        <v>2915827</v>
      </c>
      <c r="T448" s="92">
        <f t="shared" si="378"/>
        <v>3634724</v>
      </c>
      <c r="U448" s="92">
        <f t="shared" si="378"/>
        <v>5917252</v>
      </c>
      <c r="V448" s="93">
        <f t="shared" si="378"/>
        <v>2946023</v>
      </c>
      <c r="W448" s="93">
        <f t="shared" si="378"/>
        <v>3565871</v>
      </c>
      <c r="X448" s="92">
        <f t="shared" si="378"/>
        <v>4482159</v>
      </c>
    </row>
    <row r="449" spans="2:24" ht="11.8" customHeight="1" x14ac:dyDescent="0.3">
      <c r="B449" s="103"/>
      <c r="C449" s="103" t="s">
        <v>165</v>
      </c>
      <c r="D449" s="103"/>
      <c r="E449" s="103"/>
      <c r="F449" s="105" t="s">
        <v>156</v>
      </c>
      <c r="G449" s="92">
        <f t="shared" ref="G449:X449" si="379">G75+G211+G313+G347+G381+G415</f>
        <v>106412</v>
      </c>
      <c r="H449" s="92">
        <f t="shared" si="379"/>
        <v>69183</v>
      </c>
      <c r="I449" s="93">
        <f t="shared" si="379"/>
        <v>93896</v>
      </c>
      <c r="J449" s="93">
        <f t="shared" si="379"/>
        <v>58890</v>
      </c>
      <c r="K449" s="92">
        <f t="shared" si="379"/>
        <v>66490</v>
      </c>
      <c r="L449" s="92">
        <f t="shared" si="379"/>
        <v>57994</v>
      </c>
      <c r="M449" s="93">
        <f t="shared" si="379"/>
        <v>48850</v>
      </c>
      <c r="N449" s="93">
        <f t="shared" si="379"/>
        <v>87864</v>
      </c>
      <c r="O449" s="92">
        <f t="shared" si="379"/>
        <v>74096</v>
      </c>
      <c r="P449" s="92">
        <f t="shared" si="379"/>
        <v>53670</v>
      </c>
      <c r="Q449" s="93">
        <f t="shared" si="379"/>
        <v>62684</v>
      </c>
      <c r="R449" s="93">
        <f t="shared" si="379"/>
        <v>48222</v>
      </c>
      <c r="S449" s="93">
        <f t="shared" si="379"/>
        <v>55445</v>
      </c>
      <c r="T449" s="92">
        <f t="shared" si="379"/>
        <v>70944</v>
      </c>
      <c r="U449" s="92">
        <f t="shared" si="379"/>
        <v>67291</v>
      </c>
      <c r="V449" s="93">
        <f t="shared" si="379"/>
        <v>53703</v>
      </c>
      <c r="W449" s="93">
        <f t="shared" si="379"/>
        <v>113627</v>
      </c>
      <c r="X449" s="92">
        <f t="shared" si="379"/>
        <v>103779</v>
      </c>
    </row>
    <row r="450" spans="2:24" ht="11.8" customHeight="1" x14ac:dyDescent="0.3"/>
    <row r="451" spans="2:24" ht="11.8" customHeight="1" x14ac:dyDescent="0.3">
      <c r="B451" s="85"/>
      <c r="C451" s="85" t="s">
        <v>166</v>
      </c>
      <c r="D451" s="85"/>
      <c r="E451" s="86"/>
      <c r="F451" s="87"/>
      <c r="G451" s="87"/>
      <c r="H451" s="87"/>
      <c r="I451" s="104"/>
      <c r="J451" s="104"/>
      <c r="K451" s="87"/>
      <c r="L451" s="87"/>
      <c r="M451" s="104"/>
      <c r="N451" s="104"/>
      <c r="O451" s="87"/>
      <c r="P451" s="87"/>
      <c r="Q451" s="104"/>
      <c r="R451" s="104"/>
      <c r="S451" s="104"/>
      <c r="T451" s="87"/>
      <c r="U451" s="87"/>
      <c r="V451" s="104"/>
      <c r="W451" s="104"/>
      <c r="X451" s="87"/>
    </row>
    <row r="452" spans="2:24" ht="11.8" customHeight="1" x14ac:dyDescent="0.3">
      <c r="B452" s="90"/>
      <c r="C452" s="90" t="s">
        <v>167</v>
      </c>
      <c r="D452" s="90"/>
      <c r="E452" s="103"/>
      <c r="F452" s="105" t="s">
        <v>142</v>
      </c>
      <c r="G452" s="92">
        <f t="shared" ref="G452:X452" si="380">IFERROR(G427*4/G441,"-")</f>
        <v>2907.0628775717842</v>
      </c>
      <c r="H452" s="92">
        <f t="shared" si="380"/>
        <v>1988.560321390039</v>
      </c>
      <c r="I452" s="93">
        <f t="shared" si="380"/>
        <v>2614.8797459349903</v>
      </c>
      <c r="J452" s="93">
        <f t="shared" si="380"/>
        <v>2339.9873469964559</v>
      </c>
      <c r="K452" s="92">
        <f t="shared" si="380"/>
        <v>3097.9420015215901</v>
      </c>
      <c r="L452" s="92">
        <f t="shared" si="380"/>
        <v>2897.2663245676426</v>
      </c>
      <c r="M452" s="93">
        <f t="shared" si="380"/>
        <v>3660.6010798142652</v>
      </c>
      <c r="N452" s="93">
        <f t="shared" si="380"/>
        <v>2903.7138374682559</v>
      </c>
      <c r="O452" s="92">
        <f t="shared" si="380"/>
        <v>4166.1365971685773</v>
      </c>
      <c r="P452" s="92">
        <f t="shared" si="380"/>
        <v>3828.7221802695785</v>
      </c>
      <c r="Q452" s="93">
        <f t="shared" si="380"/>
        <v>4478.6720329756163</v>
      </c>
      <c r="R452" s="93">
        <f t="shared" si="380"/>
        <v>3314.5832662427943</v>
      </c>
      <c r="S452" s="93">
        <f t="shared" si="380"/>
        <v>4555.0040062542948</v>
      </c>
      <c r="T452" s="92">
        <f t="shared" si="380"/>
        <v>4051.2963136883345</v>
      </c>
      <c r="U452" s="92">
        <f t="shared" si="380"/>
        <v>4600.8396954947511</v>
      </c>
      <c r="V452" s="93">
        <f t="shared" si="380"/>
        <v>3713.389972637332</v>
      </c>
      <c r="W452" s="93">
        <f t="shared" si="380"/>
        <v>4892.7197547073683</v>
      </c>
      <c r="X452" s="92">
        <f t="shared" si="380"/>
        <v>4117.0965322207976</v>
      </c>
    </row>
    <row r="453" spans="2:24" ht="11.8" customHeight="1" x14ac:dyDescent="0.3">
      <c r="B453" s="90"/>
      <c r="C453" s="90" t="s">
        <v>168</v>
      </c>
      <c r="D453" s="90"/>
      <c r="E453" s="103"/>
      <c r="F453" s="105" t="s">
        <v>142</v>
      </c>
      <c r="G453" s="92">
        <f>IFERROR(G446/G447,"-")</f>
        <v>652.81942028920548</v>
      </c>
      <c r="H453" s="92">
        <f t="shared" ref="H453:J453" si="381">IFERROR(H446/H447,"-")</f>
        <v>863.9706948300194</v>
      </c>
      <c r="I453" s="93">
        <f t="shared" si="381"/>
        <v>773.06107779573915</v>
      </c>
      <c r="J453" s="93">
        <f t="shared" si="381"/>
        <v>840.5733586224294</v>
      </c>
      <c r="K453" s="92">
        <f>IFERROR(K446/K447,"-")</f>
        <v>1069.8091060742158</v>
      </c>
      <c r="L453" s="92">
        <f t="shared" ref="L453:N453" si="382">IFERROR(L446/L447,"-")</f>
        <v>702.73358142141069</v>
      </c>
      <c r="M453" s="93">
        <f t="shared" si="382"/>
        <v>828.06931450284617</v>
      </c>
      <c r="N453" s="93">
        <f t="shared" si="382"/>
        <v>935.44487244762388</v>
      </c>
      <c r="O453" s="92">
        <f>IFERROR(O446/O447,"-")</f>
        <v>1139.6302882128377</v>
      </c>
      <c r="P453" s="92">
        <f t="shared" ref="P453:R453" si="383">IFERROR(P446/P447,"-")</f>
        <v>887.38392863321144</v>
      </c>
      <c r="Q453" s="93">
        <f t="shared" si="383"/>
        <v>888.87058636941617</v>
      </c>
      <c r="R453" s="93">
        <f t="shared" si="383"/>
        <v>1017.2195038629317</v>
      </c>
      <c r="S453" s="93">
        <f>IFERROR(S446/S447,"-")</f>
        <v>1055.628761735243</v>
      </c>
      <c r="T453" s="92">
        <f t="shared" ref="T453:V453" si="384">IFERROR(T446/T447,"-")</f>
        <v>881.84624365173897</v>
      </c>
      <c r="U453" s="92">
        <f t="shared" si="384"/>
        <v>639.75909560978016</v>
      </c>
      <c r="V453" s="93">
        <f t="shared" si="384"/>
        <v>1082.2260508227353</v>
      </c>
      <c r="W453" s="93">
        <f>IFERROR(W446/W447,"-")</f>
        <v>996.07870341812463</v>
      </c>
      <c r="X453" s="92">
        <f t="shared" ref="X453" si="385">IFERROR(X446/X447,"-")</f>
        <v>870.32735601660329</v>
      </c>
    </row>
    <row r="454" spans="2:24" ht="11.8" customHeight="1" x14ac:dyDescent="0.3">
      <c r="B454" s="90"/>
      <c r="C454" s="90" t="s">
        <v>169</v>
      </c>
      <c r="D454" s="90"/>
      <c r="E454" s="103"/>
      <c r="F454" s="105" t="s">
        <v>142</v>
      </c>
      <c r="G454" s="92">
        <f t="shared" ref="G454:X454" si="386">IFERROR(G435/G443,"-")</f>
        <v>11876.591816811428</v>
      </c>
      <c r="H454" s="92">
        <f t="shared" si="386"/>
        <v>12829.42338610528</v>
      </c>
      <c r="I454" s="93">
        <f t="shared" si="386"/>
        <v>6632.4928154649342</v>
      </c>
      <c r="J454" s="93">
        <f t="shared" si="386"/>
        <v>12538.236196958122</v>
      </c>
      <c r="K454" s="92">
        <f t="shared" si="386"/>
        <v>9789.4004702514831</v>
      </c>
      <c r="L454" s="92">
        <f t="shared" si="386"/>
        <v>10470.75642704731</v>
      </c>
      <c r="M454" s="93">
        <f t="shared" si="386"/>
        <v>14890.842610885729</v>
      </c>
      <c r="N454" s="93">
        <f t="shared" si="386"/>
        <v>12110.610753945062</v>
      </c>
      <c r="O454" s="92">
        <f t="shared" si="386"/>
        <v>8105.6246215001265</v>
      </c>
      <c r="P454" s="92">
        <f t="shared" si="386"/>
        <v>11789.497747309286</v>
      </c>
      <c r="Q454" s="93">
        <f t="shared" si="386"/>
        <v>9791.5121870318853</v>
      </c>
      <c r="R454" s="93">
        <f t="shared" si="386"/>
        <v>7162.8342262991182</v>
      </c>
      <c r="S454" s="93">
        <f t="shared" si="386"/>
        <v>9378.7026090781619</v>
      </c>
      <c r="T454" s="92">
        <f t="shared" si="386"/>
        <v>8820.1364388322254</v>
      </c>
      <c r="U454" s="92">
        <f t="shared" si="386"/>
        <v>14010.636714763154</v>
      </c>
      <c r="V454" s="93">
        <f t="shared" si="386"/>
        <v>5295.6285029060346</v>
      </c>
      <c r="W454" s="93">
        <f t="shared" si="386"/>
        <v>12636.572550105055</v>
      </c>
      <c r="X454" s="92">
        <f t="shared" si="386"/>
        <v>9202.1082656885046</v>
      </c>
    </row>
    <row r="455" spans="2:24" ht="11.8" customHeight="1" x14ac:dyDescent="0.3">
      <c r="B455" s="90"/>
      <c r="C455" s="90" t="s">
        <v>177</v>
      </c>
      <c r="D455" s="90"/>
      <c r="E455" s="103"/>
      <c r="F455" s="105" t="s">
        <v>14</v>
      </c>
      <c r="G455" s="106">
        <f t="shared" ref="G455:X455" si="387">IFERROR(G443*4/G441,"-")</f>
        <v>0.11186925486612388</v>
      </c>
      <c r="H455" s="106">
        <f t="shared" si="387"/>
        <v>8.6523933026557878E-2</v>
      </c>
      <c r="I455" s="107">
        <f t="shared" si="387"/>
        <v>0.10701762048433737</v>
      </c>
      <c r="J455" s="107">
        <f t="shared" si="387"/>
        <v>0.10780508759303747</v>
      </c>
      <c r="K455" s="106">
        <f t="shared" si="387"/>
        <v>9.4144187279755584E-2</v>
      </c>
      <c r="L455" s="106">
        <f t="shared" si="387"/>
        <v>0.12975259080342352</v>
      </c>
      <c r="M455" s="107">
        <f t="shared" si="387"/>
        <v>0.12372428630471959</v>
      </c>
      <c r="N455" s="107">
        <f t="shared" si="387"/>
        <v>0.15509771271098538</v>
      </c>
      <c r="O455" s="106">
        <f t="shared" si="387"/>
        <v>0.14441642602720461</v>
      </c>
      <c r="P455" s="106">
        <f t="shared" si="387"/>
        <v>0.1340881080103446</v>
      </c>
      <c r="Q455" s="107">
        <f t="shared" si="387"/>
        <v>0.17643125038050422</v>
      </c>
      <c r="R455" s="107">
        <f t="shared" si="387"/>
        <v>0.15853996052509373</v>
      </c>
      <c r="S455" s="107">
        <f t="shared" si="387"/>
        <v>0.13421090258335602</v>
      </c>
      <c r="T455" s="106">
        <f t="shared" si="387"/>
        <v>0.15488103461703473</v>
      </c>
      <c r="U455" s="106">
        <f t="shared" si="387"/>
        <v>0.1755908233773798</v>
      </c>
      <c r="V455" s="107">
        <f t="shared" si="387"/>
        <v>0.16244044989367737</v>
      </c>
      <c r="W455" s="107">
        <f t="shared" si="387"/>
        <v>0.13588370653783161</v>
      </c>
      <c r="X455" s="106">
        <f t="shared" si="387"/>
        <v>0.14372441308748202</v>
      </c>
    </row>
    <row r="456" spans="2:24" ht="11.8" customHeight="1" x14ac:dyDescent="0.3">
      <c r="B456" s="90"/>
      <c r="C456" s="90" t="s">
        <v>178</v>
      </c>
      <c r="D456" s="90"/>
      <c r="E456" s="103"/>
      <c r="F456" s="105" t="s">
        <v>14</v>
      </c>
      <c r="G456" s="106">
        <f t="shared" ref="G456:X456" si="388">IFERROR(G435/G431,"-")</f>
        <v>0.54360723943397704</v>
      </c>
      <c r="H456" s="106">
        <f t="shared" si="388"/>
        <v>0.51680568338783783</v>
      </c>
      <c r="I456" s="107">
        <f t="shared" si="388"/>
        <v>0.26705818751084276</v>
      </c>
      <c r="J456" s="107">
        <f t="shared" si="388"/>
        <v>0.5509118076160906</v>
      </c>
      <c r="K456" s="106">
        <f t="shared" si="388"/>
        <v>0.3489678098120258</v>
      </c>
      <c r="L456" s="106">
        <f t="shared" si="388"/>
        <v>0.48446909300990587</v>
      </c>
      <c r="M456" s="107">
        <f t="shared" si="388"/>
        <v>0.48757464825731639</v>
      </c>
      <c r="N456" s="107">
        <f t="shared" si="388"/>
        <v>0.59093980485655162</v>
      </c>
      <c r="O456" s="106">
        <f t="shared" si="388"/>
        <v>0.33282628422099308</v>
      </c>
      <c r="P456" s="106">
        <f t="shared" si="388"/>
        <v>0.40879400957383555</v>
      </c>
      <c r="Q456" s="107">
        <f t="shared" si="388"/>
        <v>0.34240504555044915</v>
      </c>
      <c r="R456" s="107">
        <f t="shared" si="388"/>
        <v>0.31617269488856542</v>
      </c>
      <c r="S456" s="107">
        <f t="shared" si="388"/>
        <v>0.33843562158846269</v>
      </c>
      <c r="T456" s="106">
        <f t="shared" si="388"/>
        <v>0.33018479544213142</v>
      </c>
      <c r="U456" s="106">
        <f t="shared" si="388"/>
        <v>0.49521104141636718</v>
      </c>
      <c r="V456" s="107">
        <f t="shared" si="388"/>
        <v>0.23806052418790791</v>
      </c>
      <c r="W456" s="107">
        <f t="shared" si="388"/>
        <v>0.44806345943763665</v>
      </c>
      <c r="X456" s="106">
        <f t="shared" si="388"/>
        <v>0.33019900349389636</v>
      </c>
    </row>
    <row r="457" spans="2:24" ht="11.8" customHeight="1" x14ac:dyDescent="0.3">
      <c r="B457" s="90"/>
      <c r="C457" s="90" t="s">
        <v>179</v>
      </c>
      <c r="D457" s="90"/>
      <c r="E457" s="103"/>
      <c r="F457" s="105" t="s">
        <v>14</v>
      </c>
      <c r="G457" s="106">
        <f t="shared" ref="G457:X457" si="389">IFERROR((G435+G439)/G431,"-")</f>
        <v>0.95915665283731788</v>
      </c>
      <c r="H457" s="106">
        <f t="shared" si="389"/>
        <v>0.94377136854141874</v>
      </c>
      <c r="I457" s="107">
        <f t="shared" si="389"/>
        <v>0.6862246097745659</v>
      </c>
      <c r="J457" s="107">
        <f t="shared" si="389"/>
        <v>1.0304556272392031</v>
      </c>
      <c r="K457" s="106">
        <f t="shared" si="389"/>
        <v>0.77906166365040286</v>
      </c>
      <c r="L457" s="106">
        <f t="shared" si="389"/>
        <v>0.91719426894060641</v>
      </c>
      <c r="M457" s="107">
        <f t="shared" si="389"/>
        <v>0.8452990444878673</v>
      </c>
      <c r="N457" s="107">
        <f t="shared" si="389"/>
        <v>1.0570712821083463</v>
      </c>
      <c r="O457" s="106">
        <f t="shared" si="389"/>
        <v>0.71042082703040377</v>
      </c>
      <c r="P457" s="106">
        <f t="shared" si="389"/>
        <v>0.76998987175559708</v>
      </c>
      <c r="Q457" s="107">
        <f t="shared" si="389"/>
        <v>0.68436729453017953</v>
      </c>
      <c r="R457" s="107">
        <f t="shared" si="389"/>
        <v>0.6824144209215478</v>
      </c>
      <c r="S457" s="107">
        <f t="shared" si="389"/>
        <v>0.69430763990374977</v>
      </c>
      <c r="T457" s="106">
        <f t="shared" si="389"/>
        <v>0.71011808723052428</v>
      </c>
      <c r="U457" s="106">
        <f t="shared" si="389"/>
        <v>0.84141276432615686</v>
      </c>
      <c r="V457" s="107">
        <f t="shared" si="389"/>
        <v>0.66727558573499601</v>
      </c>
      <c r="W457" s="107">
        <f t="shared" si="389"/>
        <v>0.82485126426641597</v>
      </c>
      <c r="X457" s="106">
        <f t="shared" si="389"/>
        <v>0.73632147800374192</v>
      </c>
    </row>
    <row r="458" spans="2:24" ht="11.8" customHeight="1" x14ac:dyDescent="0.3">
      <c r="C458" s="1" t="s">
        <v>203</v>
      </c>
    </row>
  </sheetData>
  <pageMargins left="0.7" right="0.7" top="0.78740157499999996" bottom="0.78740157499999996" header="0.3" footer="0.3"/>
  <pageSetup paperSize="9" orientation="portrait" r:id="rId1"/>
  <ignoredErrors>
    <ignoredError sqref="A1:X435"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91DF9-D373-4F04-BA4E-E47E333F5FAF}">
  <sheetPr>
    <tabColor theme="1"/>
    <outlinePr summaryBelow="0" summaryRight="0"/>
  </sheetPr>
  <dimension ref="B2:X17"/>
  <sheetViews>
    <sheetView workbookViewId="0"/>
  </sheetViews>
  <sheetFormatPr defaultColWidth="10.77734375" defaultRowHeight="11.8" outlineLevelCol="1" x14ac:dyDescent="0.3"/>
  <cols>
    <col min="1" max="2" width="1.77734375" style="1" customWidth="1"/>
    <col min="3" max="4" width="2.77734375" style="1" customWidth="1"/>
    <col min="5" max="5" width="70.77734375" style="1" customWidth="1"/>
    <col min="6" max="6" width="6.77734375" style="1" customWidth="1" collapsed="1"/>
    <col min="7" max="16" width="15.77734375" style="1" hidden="1" customWidth="1" outlineLevel="1"/>
    <col min="17" max="24" width="15.77734375" style="1" customWidth="1"/>
    <col min="25" max="16384" width="10.77734375" style="1"/>
  </cols>
  <sheetData>
    <row r="2" spans="2:24" ht="20.149999999999999" customHeight="1" x14ac:dyDescent="0.3">
      <c r="X2" s="2" t="s">
        <v>31</v>
      </c>
    </row>
    <row r="3" spans="2:24" ht="20.149999999999999" customHeight="1" x14ac:dyDescent="0.3">
      <c r="X3" s="2" t="s">
        <v>1</v>
      </c>
    </row>
    <row r="4" spans="2:24" ht="11.95" customHeight="1" x14ac:dyDescent="0.3"/>
    <row r="5" spans="2:24" ht="29.95" customHeight="1" x14ac:dyDescent="0.3">
      <c r="B5" s="16"/>
      <c r="C5" s="16" t="s">
        <v>253</v>
      </c>
      <c r="D5" s="16"/>
      <c r="E5" s="16"/>
      <c r="F5" s="29" t="s">
        <v>122</v>
      </c>
      <c r="G5" s="18" t="s">
        <v>123</v>
      </c>
      <c r="H5" s="18" t="s">
        <v>124</v>
      </c>
      <c r="I5" s="53" t="s">
        <v>125</v>
      </c>
      <c r="J5" s="53" t="s">
        <v>126</v>
      </c>
      <c r="K5" s="53" t="s">
        <v>127</v>
      </c>
      <c r="L5" s="53" t="s">
        <v>128</v>
      </c>
      <c r="M5" s="53" t="s">
        <v>129</v>
      </c>
      <c r="N5" s="53" t="s">
        <v>130</v>
      </c>
      <c r="O5" s="53" t="s">
        <v>131</v>
      </c>
      <c r="P5" s="53" t="s">
        <v>132</v>
      </c>
      <c r="Q5" s="53" t="s">
        <v>133</v>
      </c>
      <c r="R5" s="53" t="s">
        <v>134</v>
      </c>
      <c r="S5" s="53" t="s">
        <v>135</v>
      </c>
      <c r="T5" s="53" t="s">
        <v>136</v>
      </c>
      <c r="U5" s="53" t="s">
        <v>137</v>
      </c>
      <c r="V5" s="53" t="s">
        <v>138</v>
      </c>
      <c r="W5" s="53" t="s">
        <v>139</v>
      </c>
      <c r="X5" s="53" t="s">
        <v>140</v>
      </c>
    </row>
    <row r="6" spans="2:24" x14ac:dyDescent="0.3">
      <c r="B6" s="23"/>
      <c r="C6" s="23" t="s">
        <v>254</v>
      </c>
      <c r="D6" s="23"/>
      <c r="E6" s="23"/>
      <c r="F6" s="56" t="s">
        <v>142</v>
      </c>
      <c r="G6" s="21">
        <v>92610100726.105072</v>
      </c>
      <c r="H6" s="21">
        <v>108526291438.9659</v>
      </c>
      <c r="I6" s="57">
        <v>109727028763.36403</v>
      </c>
      <c r="J6" s="57">
        <v>108528850153.10416</v>
      </c>
      <c r="K6" s="57">
        <v>110753838661.73746</v>
      </c>
      <c r="L6" s="57">
        <v>105819453003.75967</v>
      </c>
      <c r="M6" s="57">
        <v>111320767951.01053</v>
      </c>
      <c r="N6" s="57">
        <v>110840729245.08916</v>
      </c>
      <c r="O6" s="57">
        <v>104660295139.83116</v>
      </c>
      <c r="P6" s="57">
        <v>100319719658.87822</v>
      </c>
      <c r="Q6" s="57">
        <v>99168812678.495407</v>
      </c>
      <c r="R6" s="57">
        <v>102599427308.52974</v>
      </c>
      <c r="S6" s="57">
        <v>107122890947.90013</v>
      </c>
      <c r="T6" s="57">
        <v>108006450724.95941</v>
      </c>
      <c r="U6" s="57">
        <v>107800771329.30423</v>
      </c>
      <c r="V6" s="57">
        <v>109756033601.56104</v>
      </c>
      <c r="W6" s="57">
        <v>107029421882.75078</v>
      </c>
      <c r="X6" s="57">
        <v>107566543836.79059</v>
      </c>
    </row>
    <row r="7" spans="2:24" x14ac:dyDescent="0.3">
      <c r="B7" s="59"/>
      <c r="C7" s="59" t="s">
        <v>255</v>
      </c>
      <c r="D7" s="59"/>
      <c r="E7" s="59"/>
      <c r="F7" s="60" t="s">
        <v>142</v>
      </c>
      <c r="G7" s="61">
        <v>91839173690.792267</v>
      </c>
      <c r="H7" s="61">
        <v>108047279105.86299</v>
      </c>
      <c r="I7" s="62">
        <v>109654211675.12732</v>
      </c>
      <c r="J7" s="62">
        <v>108459689079.42154</v>
      </c>
      <c r="K7" s="62">
        <v>109635358896.90047</v>
      </c>
      <c r="L7" s="62">
        <v>104429859462.12421</v>
      </c>
      <c r="M7" s="62">
        <v>110243200303.72003</v>
      </c>
      <c r="N7" s="62">
        <v>108799149973.64433</v>
      </c>
      <c r="O7" s="62">
        <v>100433856930.20041</v>
      </c>
      <c r="P7" s="62">
        <v>94811322342.916306</v>
      </c>
      <c r="Q7" s="62">
        <v>93263734309.755386</v>
      </c>
      <c r="R7" s="62">
        <v>96960875308.235596</v>
      </c>
      <c r="S7" s="62">
        <v>100708248147.81255</v>
      </c>
      <c r="T7" s="62">
        <v>101752007597.07016</v>
      </c>
      <c r="U7" s="62">
        <v>101338997681.81186</v>
      </c>
      <c r="V7" s="62">
        <v>105482841459.18143</v>
      </c>
      <c r="W7" s="62">
        <v>102844012446.28116</v>
      </c>
      <c r="X7" s="62">
        <v>102971616577.67049</v>
      </c>
    </row>
    <row r="8" spans="2:24" x14ac:dyDescent="0.3">
      <c r="B8" s="23"/>
      <c r="C8" s="23" t="s">
        <v>256</v>
      </c>
      <c r="D8" s="23"/>
      <c r="E8" s="23"/>
      <c r="F8" s="56" t="s">
        <v>142</v>
      </c>
      <c r="G8" s="21">
        <v>92610100726.102264</v>
      </c>
      <c r="H8" s="21">
        <v>108526291438.97299</v>
      </c>
      <c r="I8" s="57">
        <v>109727028763.36732</v>
      </c>
      <c r="J8" s="57">
        <v>108528850153.10155</v>
      </c>
      <c r="K8" s="57">
        <v>110753838661.73895</v>
      </c>
      <c r="L8" s="57">
        <v>105819453003.76189</v>
      </c>
      <c r="M8" s="57">
        <v>111320767951.01074</v>
      </c>
      <c r="N8" s="57">
        <v>110831874777.0529</v>
      </c>
      <c r="O8" s="57">
        <v>104486598015.34348</v>
      </c>
      <c r="P8" s="57">
        <v>99851916620.143372</v>
      </c>
      <c r="Q8" s="57">
        <v>98682904232.503891</v>
      </c>
      <c r="R8" s="57">
        <v>102209306492.34357</v>
      </c>
      <c r="S8" s="57">
        <v>106154963750.64433</v>
      </c>
      <c r="T8" s="57">
        <v>106975419817.16568</v>
      </c>
      <c r="U8" s="57">
        <v>106864930131.61823</v>
      </c>
      <c r="V8" s="57">
        <v>109396044619.13995</v>
      </c>
      <c r="W8" s="57">
        <v>106872323689.94899</v>
      </c>
      <c r="X8" s="57">
        <v>107338126710.65726</v>
      </c>
    </row>
    <row r="9" spans="2:24" x14ac:dyDescent="0.3">
      <c r="B9" s="23"/>
      <c r="C9" s="23" t="s">
        <v>257</v>
      </c>
      <c r="D9" s="23"/>
      <c r="E9" s="23"/>
      <c r="F9" s="56" t="s">
        <v>142</v>
      </c>
      <c r="G9" s="21">
        <v>91839173690.792267</v>
      </c>
      <c r="H9" s="21">
        <v>108047279105.86299</v>
      </c>
      <c r="I9" s="57">
        <v>108952673614.12732</v>
      </c>
      <c r="J9" s="57">
        <v>107726028733.42155</v>
      </c>
      <c r="K9" s="57">
        <v>108942334904.90047</v>
      </c>
      <c r="L9" s="57">
        <v>103724263237.12421</v>
      </c>
      <c r="M9" s="57">
        <v>109575414576.72003</v>
      </c>
      <c r="N9" s="57">
        <v>108133364415.64433</v>
      </c>
      <c r="O9" s="57">
        <v>99754646940.200409</v>
      </c>
      <c r="P9" s="57">
        <v>94115766176.916306</v>
      </c>
      <c r="Q9" s="57">
        <v>92580928689.755386</v>
      </c>
      <c r="R9" s="57">
        <v>96206604347.976791</v>
      </c>
      <c r="S9" s="57">
        <v>99951560095.898544</v>
      </c>
      <c r="T9" s="57">
        <v>100983308729.07967</v>
      </c>
      <c r="U9" s="57">
        <v>100589306079.04926</v>
      </c>
      <c r="V9" s="57">
        <v>104702770857.31543</v>
      </c>
      <c r="W9" s="57">
        <v>101828407342.33733</v>
      </c>
      <c r="X9" s="57">
        <v>101937462477.10364</v>
      </c>
    </row>
    <row r="10" spans="2:24" x14ac:dyDescent="0.3">
      <c r="B10" s="66"/>
      <c r="C10" s="66"/>
      <c r="D10" s="66"/>
      <c r="E10" s="66"/>
      <c r="F10" s="141"/>
      <c r="G10" s="142"/>
      <c r="H10" s="142"/>
      <c r="I10" s="143"/>
      <c r="J10" s="143"/>
      <c r="K10" s="143"/>
      <c r="L10" s="143"/>
      <c r="M10" s="143"/>
      <c r="N10" s="143"/>
      <c r="O10" s="143"/>
      <c r="P10" s="143"/>
      <c r="Q10" s="143"/>
      <c r="R10" s="143"/>
      <c r="S10" s="143"/>
      <c r="T10" s="143"/>
      <c r="U10" s="143"/>
      <c r="V10" s="143"/>
      <c r="W10" s="143"/>
      <c r="X10" s="143"/>
    </row>
    <row r="11" spans="2:24" x14ac:dyDescent="0.3">
      <c r="B11" s="16"/>
      <c r="C11" s="16" t="s">
        <v>258</v>
      </c>
      <c r="D11" s="16"/>
      <c r="E11" s="16"/>
      <c r="F11" s="29"/>
      <c r="G11" s="18"/>
      <c r="H11" s="18"/>
      <c r="I11" s="53"/>
      <c r="J11" s="53"/>
      <c r="K11" s="53"/>
      <c r="L11" s="53"/>
      <c r="M11" s="53"/>
      <c r="N11" s="53"/>
      <c r="O11" s="53"/>
      <c r="P11" s="53"/>
      <c r="Q11" s="53"/>
      <c r="R11" s="53"/>
      <c r="S11" s="53"/>
      <c r="T11" s="53"/>
      <c r="U11" s="53"/>
      <c r="V11" s="53"/>
      <c r="W11" s="53"/>
      <c r="X11" s="53"/>
    </row>
    <row r="12" spans="2:24" x14ac:dyDescent="0.3">
      <c r="B12" s="23"/>
      <c r="C12" s="23" t="s">
        <v>259</v>
      </c>
      <c r="D12" s="23"/>
      <c r="E12" s="23"/>
      <c r="F12" s="56" t="s">
        <v>142</v>
      </c>
      <c r="G12" s="21">
        <v>47063846421.315987</v>
      </c>
      <c r="H12" s="21">
        <v>44836442244.944145</v>
      </c>
      <c r="I12" s="57">
        <v>44442163862.418091</v>
      </c>
      <c r="J12" s="57">
        <v>42620170200.942741</v>
      </c>
      <c r="K12" s="57">
        <v>46021636831.721748</v>
      </c>
      <c r="L12" s="57">
        <v>44038596640.616547</v>
      </c>
      <c r="M12" s="57">
        <v>44638548419.249672</v>
      </c>
      <c r="N12" s="57">
        <v>49387953655.941833</v>
      </c>
      <c r="O12" s="57">
        <v>47224773326.181221</v>
      </c>
      <c r="P12" s="57">
        <v>46701720923.222389</v>
      </c>
      <c r="Q12" s="57">
        <v>46338449555.590027</v>
      </c>
      <c r="R12" s="57">
        <v>45366652261.530037</v>
      </c>
      <c r="S12" s="57">
        <v>46748612140.811859</v>
      </c>
      <c r="T12" s="57">
        <v>46982235132.550453</v>
      </c>
      <c r="U12" s="57">
        <v>48676727948.717346</v>
      </c>
      <c r="V12" s="57">
        <v>47961664519.423714</v>
      </c>
      <c r="W12" s="57">
        <v>49772599350.705292</v>
      </c>
      <c r="X12" s="57">
        <v>49966497861.807396</v>
      </c>
    </row>
    <row r="13" spans="2:24" x14ac:dyDescent="0.3">
      <c r="B13" s="23"/>
      <c r="C13" s="23" t="s">
        <v>260</v>
      </c>
      <c r="D13" s="23"/>
      <c r="E13" s="23"/>
      <c r="F13" s="56" t="s">
        <v>142</v>
      </c>
      <c r="G13" s="21">
        <v>16324010747.383629</v>
      </c>
      <c r="H13" s="21">
        <v>16391702300.410919</v>
      </c>
      <c r="I13" s="57">
        <v>16551599292.171822</v>
      </c>
      <c r="J13" s="57">
        <v>16197618930.573492</v>
      </c>
      <c r="K13" s="57">
        <v>16497019992.270824</v>
      </c>
      <c r="L13" s="57">
        <v>16491484430.829765</v>
      </c>
      <c r="M13" s="57">
        <v>16347834449.134073</v>
      </c>
      <c r="N13" s="57">
        <v>16924883089.363008</v>
      </c>
      <c r="O13" s="57">
        <v>17004502466.33128</v>
      </c>
      <c r="P13" s="57">
        <v>16925366198.679377</v>
      </c>
      <c r="Q13" s="57">
        <v>17040891273.152046</v>
      </c>
      <c r="R13" s="57">
        <v>17127104868.99049</v>
      </c>
      <c r="S13" s="57">
        <v>17472014824.769184</v>
      </c>
      <c r="T13" s="57">
        <v>17928186364.982544</v>
      </c>
      <c r="U13" s="57">
        <v>18449494709.346333</v>
      </c>
      <c r="V13" s="57">
        <v>18522206375.677784</v>
      </c>
      <c r="W13" s="57">
        <v>18850480862.036461</v>
      </c>
      <c r="X13" s="57">
        <v>19162181409.788116</v>
      </c>
    </row>
    <row r="14" spans="2:24" x14ac:dyDescent="0.3">
      <c r="B14" s="66"/>
      <c r="C14" s="66"/>
      <c r="D14" s="66"/>
      <c r="E14" s="66"/>
      <c r="F14" s="141"/>
      <c r="G14" s="142"/>
      <c r="H14" s="142"/>
      <c r="I14" s="143"/>
      <c r="J14" s="143"/>
      <c r="K14" s="143"/>
      <c r="L14" s="143"/>
      <c r="M14" s="143"/>
      <c r="N14" s="143"/>
      <c r="O14" s="143"/>
      <c r="P14" s="143"/>
      <c r="Q14" s="143"/>
      <c r="R14" s="143"/>
      <c r="S14" s="143"/>
      <c r="T14" s="143"/>
      <c r="U14" s="143"/>
      <c r="V14" s="143"/>
      <c r="W14" s="143"/>
      <c r="X14" s="143"/>
    </row>
    <row r="15" spans="2:24" x14ac:dyDescent="0.3">
      <c r="B15" s="16"/>
      <c r="C15" s="16" t="s">
        <v>261</v>
      </c>
      <c r="D15" s="16"/>
      <c r="E15" s="16"/>
      <c r="F15" s="29"/>
      <c r="G15" s="18"/>
      <c r="H15" s="18"/>
      <c r="I15" s="53"/>
      <c r="J15" s="53"/>
      <c r="K15" s="53"/>
      <c r="L15" s="53"/>
      <c r="M15" s="53"/>
      <c r="N15" s="53"/>
      <c r="O15" s="53"/>
      <c r="P15" s="53"/>
      <c r="Q15" s="53"/>
      <c r="R15" s="53"/>
      <c r="S15" s="53"/>
      <c r="T15" s="53"/>
      <c r="U15" s="53"/>
      <c r="V15" s="53"/>
      <c r="W15" s="53"/>
      <c r="X15" s="53"/>
    </row>
    <row r="16" spans="2:24" x14ac:dyDescent="0.3">
      <c r="B16" s="55"/>
      <c r="C16" s="55" t="s">
        <v>262</v>
      </c>
      <c r="D16" s="55"/>
      <c r="E16" s="55"/>
      <c r="F16" s="56" t="s">
        <v>263</v>
      </c>
      <c r="G16" s="144">
        <f t="shared" ref="G16:X17" si="0">IFERROR(G8/G12,"")</f>
        <v>1.9677546092823734</v>
      </c>
      <c r="H16" s="144">
        <f t="shared" si="0"/>
        <v>2.4204929295256616</v>
      </c>
      <c r="I16" s="145">
        <f t="shared" si="0"/>
        <v>2.4689848384307966</v>
      </c>
      <c r="J16" s="145">
        <f t="shared" si="0"/>
        <v>2.5464199143601949</v>
      </c>
      <c r="K16" s="145">
        <f t="shared" si="0"/>
        <v>2.4065601809581585</v>
      </c>
      <c r="L16" s="145">
        <f t="shared" si="0"/>
        <v>2.4028797708364125</v>
      </c>
      <c r="M16" s="145">
        <f t="shared" si="0"/>
        <v>2.4938258947283645</v>
      </c>
      <c r="N16" s="145">
        <f t="shared" si="0"/>
        <v>2.2441074507592762</v>
      </c>
      <c r="O16" s="145">
        <f t="shared" si="0"/>
        <v>2.2125378409686625</v>
      </c>
      <c r="P16" s="145">
        <f t="shared" si="0"/>
        <v>2.1380778833460954</v>
      </c>
      <c r="Q16" s="145">
        <f t="shared" si="0"/>
        <v>2.1296116978216699</v>
      </c>
      <c r="R16" s="145">
        <f t="shared" si="0"/>
        <v>2.2529611817756918</v>
      </c>
      <c r="S16" s="145">
        <f t="shared" si="0"/>
        <v>2.2707618234931584</v>
      </c>
      <c r="T16" s="145">
        <f t="shared" si="0"/>
        <v>2.2769333880211771</v>
      </c>
      <c r="U16" s="145">
        <f t="shared" si="0"/>
        <v>2.1954008544741175</v>
      </c>
      <c r="V16" s="145">
        <f t="shared" si="0"/>
        <v>2.2809059217458203</v>
      </c>
      <c r="W16" s="145">
        <f t="shared" si="0"/>
        <v>2.1472120219583144</v>
      </c>
      <c r="X16" s="145">
        <f t="shared" si="0"/>
        <v>2.1482019213658496</v>
      </c>
    </row>
    <row r="17" spans="2:24" x14ac:dyDescent="0.3">
      <c r="B17" s="55"/>
      <c r="C17" s="55" t="s">
        <v>264</v>
      </c>
      <c r="D17" s="55"/>
      <c r="E17" s="55"/>
      <c r="F17" s="56" t="s">
        <v>263</v>
      </c>
      <c r="G17" s="144">
        <f t="shared" si="0"/>
        <v>5.6260177178278337</v>
      </c>
      <c r="H17" s="144">
        <f t="shared" si="0"/>
        <v>6.5915837858496484</v>
      </c>
      <c r="I17" s="145">
        <f t="shared" si="0"/>
        <v>6.5826070152421545</v>
      </c>
      <c r="J17" s="145">
        <f t="shared" si="0"/>
        <v>6.6507323820345867</v>
      </c>
      <c r="K17" s="145">
        <f t="shared" si="0"/>
        <v>6.6037584337014854</v>
      </c>
      <c r="L17" s="145">
        <f t="shared" si="0"/>
        <v>6.2895649977523185</v>
      </c>
      <c r="M17" s="145">
        <f t="shared" si="0"/>
        <v>6.7027479950119098</v>
      </c>
      <c r="N17" s="145">
        <f t="shared" si="0"/>
        <v>6.3890169193312927</v>
      </c>
      <c r="O17" s="145">
        <f t="shared" si="0"/>
        <v>5.8663666953922036</v>
      </c>
      <c r="P17" s="145">
        <f t="shared" si="0"/>
        <v>5.5606339663279964</v>
      </c>
      <c r="Q17" s="145">
        <f t="shared" si="0"/>
        <v>5.4328689272031685</v>
      </c>
      <c r="R17" s="145">
        <f t="shared" si="0"/>
        <v>5.6172134802633122</v>
      </c>
      <c r="S17" s="145">
        <f t="shared" si="0"/>
        <v>5.7206659391223909</v>
      </c>
      <c r="T17" s="145">
        <f t="shared" si="0"/>
        <v>5.6326561244544484</v>
      </c>
      <c r="U17" s="145">
        <f t="shared" si="0"/>
        <v>5.4521442274563601</v>
      </c>
      <c r="V17" s="145">
        <f t="shared" si="0"/>
        <v>5.6528238987124464</v>
      </c>
      <c r="W17" s="145">
        <f t="shared" si="0"/>
        <v>5.4018997227499144</v>
      </c>
      <c r="X17" s="145">
        <f t="shared" si="0"/>
        <v>5.3197211892083223</v>
      </c>
    </row>
  </sheetData>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82FB1-6FFC-49B0-97AF-1E7D492F5C2C}">
  <sheetPr codeName="List16">
    <tabColor theme="0"/>
  </sheetPr>
  <dimension ref="B2:H27"/>
  <sheetViews>
    <sheetView zoomScaleNormal="100" workbookViewId="0"/>
  </sheetViews>
  <sheetFormatPr defaultColWidth="10.77734375" defaultRowHeight="11.8" x14ac:dyDescent="0.3"/>
  <cols>
    <col min="1" max="1" width="1.77734375" style="1" customWidth="1"/>
    <col min="2" max="2" width="3.77734375" style="1" customWidth="1"/>
    <col min="3" max="4" width="1.77734375" style="1" customWidth="1"/>
    <col min="5" max="5" width="25.77734375" style="1" customWidth="1"/>
    <col min="6" max="7" width="1.77734375" style="1" customWidth="1"/>
    <col min="8" max="8" width="60.77734375" style="1" customWidth="1"/>
    <col min="9" max="16384" width="10.77734375" style="1"/>
  </cols>
  <sheetData>
    <row r="2" spans="2:8" ht="20.3" customHeight="1" x14ac:dyDescent="0.3">
      <c r="H2" s="2" t="s">
        <v>33</v>
      </c>
    </row>
    <row r="3" spans="2:8" ht="20.3" customHeight="1" x14ac:dyDescent="0.3">
      <c r="H3" s="2" t="s">
        <v>1</v>
      </c>
    </row>
    <row r="5" spans="2:8" ht="29.95" customHeight="1" x14ac:dyDescent="0.3">
      <c r="B5" s="3" t="s">
        <v>2</v>
      </c>
      <c r="C5" s="4"/>
      <c r="D5" s="5"/>
      <c r="E5" s="6" t="s">
        <v>204</v>
      </c>
      <c r="F5" s="4"/>
      <c r="G5" s="5"/>
      <c r="H5" s="6" t="s">
        <v>39</v>
      </c>
    </row>
    <row r="6" spans="2:8" ht="15.05" customHeight="1" x14ac:dyDescent="0.3">
      <c r="B6" s="7">
        <v>1</v>
      </c>
      <c r="C6" s="8"/>
      <c r="D6" s="9"/>
      <c r="E6" s="10" t="s">
        <v>42</v>
      </c>
      <c r="F6" s="13"/>
      <c r="G6" s="14"/>
      <c r="H6" s="10" t="s">
        <v>205</v>
      </c>
    </row>
    <row r="7" spans="2:8" ht="15.05" customHeight="1" x14ac:dyDescent="0.3">
      <c r="B7" s="10">
        <v>2</v>
      </c>
      <c r="C7" s="11"/>
      <c r="D7" s="12"/>
      <c r="E7" s="10" t="s">
        <v>43</v>
      </c>
      <c r="F7" s="13"/>
      <c r="G7" s="14"/>
      <c r="H7" s="10" t="s">
        <v>206</v>
      </c>
    </row>
    <row r="8" spans="2:8" ht="15.05" customHeight="1" x14ac:dyDescent="0.3">
      <c r="B8" s="10">
        <v>3</v>
      </c>
      <c r="C8" s="11"/>
      <c r="D8" s="12"/>
      <c r="E8" s="10" t="s">
        <v>44</v>
      </c>
      <c r="F8" s="13"/>
      <c r="G8" s="14"/>
      <c r="H8" s="10" t="s">
        <v>207</v>
      </c>
    </row>
    <row r="9" spans="2:8" ht="15.05" customHeight="1" x14ac:dyDescent="0.3">
      <c r="B9" s="10">
        <v>4</v>
      </c>
      <c r="C9" s="11"/>
      <c r="D9" s="12"/>
      <c r="E9" s="10" t="s">
        <v>45</v>
      </c>
      <c r="F9" s="13"/>
      <c r="G9" s="14"/>
      <c r="H9" s="10" t="s">
        <v>208</v>
      </c>
    </row>
    <row r="10" spans="2:8" ht="15.05" customHeight="1" x14ac:dyDescent="0.3">
      <c r="B10" s="10">
        <v>5</v>
      </c>
      <c r="C10" s="11"/>
      <c r="D10" s="12"/>
      <c r="E10" s="10" t="s">
        <v>46</v>
      </c>
      <c r="F10" s="13"/>
      <c r="G10" s="14"/>
      <c r="H10" s="10" t="s">
        <v>209</v>
      </c>
    </row>
    <row r="11" spans="2:8" ht="15.05" customHeight="1" x14ac:dyDescent="0.3">
      <c r="B11" s="10">
        <v>6</v>
      </c>
      <c r="C11" s="11"/>
      <c r="D11" s="12"/>
      <c r="E11" s="10" t="s">
        <v>47</v>
      </c>
      <c r="F11" s="13"/>
      <c r="G11" s="14"/>
      <c r="H11" s="10" t="s">
        <v>210</v>
      </c>
    </row>
    <row r="12" spans="2:8" ht="15.05" customHeight="1" x14ac:dyDescent="0.3">
      <c r="B12" s="10">
        <v>7</v>
      </c>
      <c r="C12" s="11"/>
      <c r="D12" s="12"/>
      <c r="E12" s="10" t="s">
        <v>48</v>
      </c>
      <c r="F12" s="13"/>
      <c r="G12" s="14"/>
      <c r="H12" s="10" t="s">
        <v>211</v>
      </c>
    </row>
    <row r="13" spans="2:8" ht="15.05" customHeight="1" x14ac:dyDescent="0.3">
      <c r="B13" s="10">
        <v>8</v>
      </c>
      <c r="C13" s="11"/>
      <c r="D13" s="12"/>
      <c r="E13" s="10" t="s">
        <v>49</v>
      </c>
      <c r="F13" s="13"/>
      <c r="G13" s="14"/>
      <c r="H13" s="10" t="s">
        <v>212</v>
      </c>
    </row>
    <row r="14" spans="2:8" ht="15.05" customHeight="1" x14ac:dyDescent="0.3">
      <c r="B14" s="10">
        <v>9</v>
      </c>
      <c r="C14" s="11"/>
      <c r="D14" s="12"/>
      <c r="E14" s="10" t="s">
        <v>50</v>
      </c>
      <c r="F14" s="13"/>
      <c r="G14" s="14"/>
      <c r="H14" s="10" t="s">
        <v>213</v>
      </c>
    </row>
    <row r="15" spans="2:8" ht="15.05" customHeight="1" x14ac:dyDescent="0.3">
      <c r="B15" s="10">
        <v>10</v>
      </c>
      <c r="C15" s="11"/>
      <c r="D15" s="12"/>
      <c r="E15" s="10" t="s">
        <v>51</v>
      </c>
      <c r="F15" s="13"/>
      <c r="G15" s="14"/>
      <c r="H15" s="10" t="s">
        <v>214</v>
      </c>
    </row>
    <row r="16" spans="2:8" ht="15.05" customHeight="1" x14ac:dyDescent="0.3">
      <c r="B16" s="10">
        <v>11</v>
      </c>
      <c r="C16" s="11"/>
      <c r="D16" s="12"/>
      <c r="E16" s="10" t="s">
        <v>52</v>
      </c>
      <c r="F16" s="13"/>
      <c r="G16" s="14"/>
      <c r="H16" s="10" t="s">
        <v>215</v>
      </c>
    </row>
    <row r="17" spans="2:8" ht="15.05" customHeight="1" x14ac:dyDescent="0.3">
      <c r="B17" s="10">
        <v>12</v>
      </c>
      <c r="C17" s="11"/>
      <c r="D17" s="12"/>
      <c r="E17" s="10" t="s">
        <v>53</v>
      </c>
      <c r="F17" s="13"/>
      <c r="G17" s="14"/>
      <c r="H17" s="10" t="s">
        <v>216</v>
      </c>
    </row>
    <row r="18" spans="2:8" ht="15.05" customHeight="1" x14ac:dyDescent="0.3">
      <c r="B18" s="10">
        <v>13</v>
      </c>
      <c r="C18" s="11"/>
      <c r="D18" s="12"/>
      <c r="E18" s="10" t="s">
        <v>54</v>
      </c>
      <c r="F18" s="13"/>
      <c r="G18" s="14"/>
      <c r="H18" s="10" t="s">
        <v>217</v>
      </c>
    </row>
    <row r="19" spans="2:8" ht="15.05" customHeight="1" x14ac:dyDescent="0.3">
      <c r="B19" s="10">
        <v>14</v>
      </c>
      <c r="C19" s="11"/>
      <c r="D19" s="12"/>
      <c r="E19" s="10" t="s">
        <v>55</v>
      </c>
      <c r="F19" s="13"/>
      <c r="G19" s="14"/>
      <c r="H19" s="10" t="s">
        <v>218</v>
      </c>
    </row>
    <row r="20" spans="2:8" ht="15.05" customHeight="1" x14ac:dyDescent="0.3">
      <c r="B20" s="10">
        <v>15</v>
      </c>
      <c r="C20" s="11"/>
      <c r="D20" s="12"/>
      <c r="E20" s="10" t="s">
        <v>56</v>
      </c>
      <c r="F20" s="13"/>
      <c r="G20" s="14"/>
      <c r="H20" s="10" t="s">
        <v>219</v>
      </c>
    </row>
    <row r="21" spans="2:8" ht="15.05" customHeight="1" x14ac:dyDescent="0.3">
      <c r="B21" s="10">
        <v>16</v>
      </c>
      <c r="C21" s="11"/>
      <c r="D21" s="12"/>
      <c r="E21" s="10" t="s">
        <v>57</v>
      </c>
      <c r="F21" s="13"/>
      <c r="G21" s="14"/>
      <c r="H21" s="10" t="s">
        <v>220</v>
      </c>
    </row>
    <row r="22" spans="2:8" ht="15.05" customHeight="1" x14ac:dyDescent="0.3">
      <c r="B22" s="10">
        <v>17</v>
      </c>
      <c r="C22" s="11"/>
      <c r="D22" s="12"/>
      <c r="E22" s="10" t="s">
        <v>58</v>
      </c>
      <c r="F22" s="13"/>
      <c r="G22" s="14"/>
      <c r="H22" s="10" t="s">
        <v>221</v>
      </c>
    </row>
    <row r="23" spans="2:8" ht="15.05" customHeight="1" x14ac:dyDescent="0.3">
      <c r="B23" s="10">
        <v>18</v>
      </c>
      <c r="C23" s="11"/>
      <c r="D23" s="12"/>
      <c r="E23" s="10" t="s">
        <v>59</v>
      </c>
      <c r="F23" s="13"/>
      <c r="G23" s="14"/>
      <c r="H23" s="10" t="s">
        <v>222</v>
      </c>
    </row>
    <row r="24" spans="2:8" ht="15.05" customHeight="1" x14ac:dyDescent="0.3">
      <c r="B24" s="10">
        <v>19</v>
      </c>
      <c r="C24" s="11"/>
      <c r="D24" s="12"/>
      <c r="E24" s="10" t="s">
        <v>60</v>
      </c>
      <c r="F24" s="13"/>
      <c r="G24" s="14"/>
      <c r="H24" s="10" t="s">
        <v>223</v>
      </c>
    </row>
    <row r="25" spans="2:8" ht="15.05" customHeight="1" x14ac:dyDescent="0.3">
      <c r="B25" s="10">
        <v>20</v>
      </c>
      <c r="C25" s="11"/>
      <c r="D25" s="12"/>
      <c r="E25" s="10" t="s">
        <v>61</v>
      </c>
      <c r="F25" s="13"/>
      <c r="G25" s="14"/>
      <c r="H25" s="10" t="s">
        <v>224</v>
      </c>
    </row>
    <row r="26" spans="2:8" ht="15.05" customHeight="1" x14ac:dyDescent="0.3">
      <c r="B26" s="10">
        <v>21</v>
      </c>
      <c r="C26" s="11"/>
      <c r="D26" s="12"/>
      <c r="E26" s="10" t="s">
        <v>62</v>
      </c>
      <c r="F26" s="13"/>
      <c r="G26" s="14"/>
      <c r="H26" s="10" t="s">
        <v>225</v>
      </c>
    </row>
    <row r="27" spans="2:8" ht="15.05" customHeight="1" x14ac:dyDescent="0.3">
      <c r="B27" s="10">
        <v>22</v>
      </c>
      <c r="C27" s="11"/>
      <c r="D27" s="12"/>
      <c r="E27" s="10" t="s">
        <v>63</v>
      </c>
      <c r="F27" s="13"/>
      <c r="G27" s="14"/>
      <c r="H27" s="10" t="s">
        <v>226</v>
      </c>
    </row>
  </sheetData>
  <pageMargins left="0.7" right="0.7" top="0.78740157499999996" bottom="0.78740157499999996" header="0.3" footer="0.3"/>
  <pageSetup paperSize="9" scale="8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402BE-92FF-476B-A659-2782C536F711}">
  <sheetPr codeName="List17">
    <tabColor theme="0"/>
  </sheetPr>
  <dimension ref="B2:D27"/>
  <sheetViews>
    <sheetView zoomScaleNormal="100" workbookViewId="0"/>
  </sheetViews>
  <sheetFormatPr defaultColWidth="10.77734375" defaultRowHeight="11.8" x14ac:dyDescent="0.3"/>
  <cols>
    <col min="1" max="2" width="1.77734375" style="1" customWidth="1"/>
    <col min="3" max="3" width="98.77734375" style="1" customWidth="1"/>
    <col min="4" max="4" width="1.77734375" style="1" customWidth="1"/>
    <col min="5" max="16384" width="10.77734375" style="1"/>
  </cols>
  <sheetData>
    <row r="2" spans="2:4" ht="20.3" customHeight="1" x14ac:dyDescent="0.3">
      <c r="D2" s="2" t="s">
        <v>35</v>
      </c>
    </row>
    <row r="3" spans="2:4" ht="20.3" customHeight="1" x14ac:dyDescent="0.3">
      <c r="D3" s="2" t="s">
        <v>1</v>
      </c>
    </row>
    <row r="5" spans="2:4" ht="29.95" customHeight="1" x14ac:dyDescent="0.3">
      <c r="B5" s="133"/>
      <c r="C5" s="6" t="s">
        <v>227</v>
      </c>
      <c r="D5" s="6"/>
    </row>
    <row r="6" spans="2:4" ht="29.95" customHeight="1" x14ac:dyDescent="0.3">
      <c r="B6" s="134"/>
      <c r="C6" s="135" t="s">
        <v>228</v>
      </c>
      <c r="D6" s="10"/>
    </row>
    <row r="7" spans="2:4" ht="29.95" customHeight="1" x14ac:dyDescent="0.3">
      <c r="B7" s="136"/>
      <c r="C7" s="135" t="s">
        <v>229</v>
      </c>
      <c r="D7" s="10"/>
    </row>
    <row r="8" spans="2:4" ht="15.05" customHeight="1" x14ac:dyDescent="0.3">
      <c r="B8" s="136"/>
      <c r="C8" s="135" t="s">
        <v>230</v>
      </c>
      <c r="D8" s="10"/>
    </row>
    <row r="9" spans="2:4" ht="15.05" customHeight="1" x14ac:dyDescent="0.3">
      <c r="B9" s="136"/>
      <c r="C9" s="135" t="s">
        <v>231</v>
      </c>
      <c r="D9" s="10"/>
    </row>
    <row r="10" spans="2:4" ht="15.05" customHeight="1" x14ac:dyDescent="0.3">
      <c r="B10" s="136"/>
      <c r="C10" s="135" t="s">
        <v>232</v>
      </c>
      <c r="D10" s="10"/>
    </row>
    <row r="11" spans="2:4" ht="15.05" customHeight="1" x14ac:dyDescent="0.3">
      <c r="B11" s="136"/>
      <c r="C11" s="135" t="s">
        <v>233</v>
      </c>
      <c r="D11" s="10"/>
    </row>
    <row r="12" spans="2:4" x14ac:dyDescent="0.3">
      <c r="B12" s="137"/>
      <c r="C12" s="137"/>
      <c r="D12" s="137"/>
    </row>
    <row r="13" spans="2:4" ht="29.95" customHeight="1" x14ac:dyDescent="0.3">
      <c r="B13" s="133"/>
      <c r="C13" s="6" t="s">
        <v>234</v>
      </c>
      <c r="D13" s="6"/>
    </row>
    <row r="14" spans="2:4" ht="15.05" customHeight="1" x14ac:dyDescent="0.3">
      <c r="B14" s="134"/>
      <c r="C14" s="135" t="s">
        <v>235</v>
      </c>
      <c r="D14" s="10"/>
    </row>
    <row r="15" spans="2:4" ht="15.05" customHeight="1" x14ac:dyDescent="0.3">
      <c r="B15" s="136"/>
      <c r="C15" s="135" t="s">
        <v>236</v>
      </c>
      <c r="D15" s="10"/>
    </row>
    <row r="16" spans="2:4" ht="15.05" customHeight="1" x14ac:dyDescent="0.3">
      <c r="B16" s="136"/>
      <c r="C16" s="135" t="s">
        <v>230</v>
      </c>
      <c r="D16" s="10"/>
    </row>
    <row r="17" spans="2:4" ht="15.05" customHeight="1" x14ac:dyDescent="0.3">
      <c r="B17" s="136"/>
      <c r="C17" s="135" t="s">
        <v>237</v>
      </c>
      <c r="D17" s="10"/>
    </row>
    <row r="18" spans="2:4" x14ac:dyDescent="0.3">
      <c r="B18" s="137"/>
      <c r="C18" s="137"/>
      <c r="D18" s="137"/>
    </row>
    <row r="19" spans="2:4" ht="29.95" customHeight="1" x14ac:dyDescent="0.3">
      <c r="B19" s="133"/>
      <c r="C19" s="6" t="s">
        <v>238</v>
      </c>
      <c r="D19" s="6"/>
    </row>
    <row r="20" spans="2:4" ht="60.05" customHeight="1" x14ac:dyDescent="0.3">
      <c r="B20" s="136"/>
      <c r="C20" s="135" t="s">
        <v>239</v>
      </c>
      <c r="D20" s="10"/>
    </row>
    <row r="21" spans="2:4" ht="29.95" customHeight="1" x14ac:dyDescent="0.3">
      <c r="B21" s="136"/>
      <c r="C21" s="135" t="s">
        <v>240</v>
      </c>
      <c r="D21" s="10"/>
    </row>
    <row r="22" spans="2:4" ht="45" customHeight="1" x14ac:dyDescent="0.3">
      <c r="B22" s="136"/>
      <c r="C22" s="135" t="s">
        <v>241</v>
      </c>
      <c r="D22" s="10"/>
    </row>
    <row r="23" spans="2:4" ht="15.05" customHeight="1" x14ac:dyDescent="0.3">
      <c r="B23" s="136"/>
      <c r="C23" s="135" t="s">
        <v>242</v>
      </c>
      <c r="D23" s="10"/>
    </row>
    <row r="24" spans="2:4" ht="45" customHeight="1" x14ac:dyDescent="0.3">
      <c r="B24" s="136"/>
      <c r="C24" s="135" t="s">
        <v>243</v>
      </c>
      <c r="D24" s="10"/>
    </row>
    <row r="25" spans="2:4" ht="29.95" customHeight="1" x14ac:dyDescent="0.3">
      <c r="B25" s="136"/>
      <c r="C25" s="135" t="s">
        <v>244</v>
      </c>
      <c r="D25" s="10"/>
    </row>
    <row r="26" spans="2:4" ht="45" customHeight="1" x14ac:dyDescent="0.3">
      <c r="B26" s="136"/>
      <c r="C26" s="135" t="s">
        <v>245</v>
      </c>
      <c r="D26" s="10"/>
    </row>
    <row r="27" spans="2:4" ht="29.95" customHeight="1" x14ac:dyDescent="0.3">
      <c r="B27" s="136"/>
      <c r="C27" s="135" t="s">
        <v>246</v>
      </c>
      <c r="D27" s="10"/>
    </row>
  </sheetData>
  <pageMargins left="0.7" right="0.7" top="0.78740157499999996" bottom="0.78740157499999996" header="0.3" footer="0.3"/>
  <pageSetup paperSize="9" scale="8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BE4B-7CF6-49E4-B8B4-3EC9A8F32199}">
  <sheetPr codeName="List18">
    <tabColor theme="0"/>
  </sheetPr>
  <dimension ref="B2:D19"/>
  <sheetViews>
    <sheetView zoomScaleNormal="100" workbookViewId="0"/>
  </sheetViews>
  <sheetFormatPr defaultColWidth="10.77734375" defaultRowHeight="11.8" x14ac:dyDescent="0.3"/>
  <cols>
    <col min="1" max="2" width="1.77734375" style="1" customWidth="1"/>
    <col min="3" max="3" width="98.77734375" style="1" customWidth="1"/>
    <col min="4" max="4" width="1.77734375" style="1" customWidth="1"/>
    <col min="5" max="16384" width="10.77734375" style="1"/>
  </cols>
  <sheetData>
    <row r="2" spans="2:4" ht="20.3" customHeight="1" x14ac:dyDescent="0.3">
      <c r="D2" s="2" t="s">
        <v>37</v>
      </c>
    </row>
    <row r="3" spans="2:4" ht="20.3" customHeight="1" x14ac:dyDescent="0.3">
      <c r="D3" s="2" t="s">
        <v>1</v>
      </c>
    </row>
    <row r="5" spans="2:4" ht="29.95" customHeight="1" x14ac:dyDescent="0.3">
      <c r="B5" s="133"/>
      <c r="C5" s="6" t="s">
        <v>247</v>
      </c>
      <c r="D5" s="6"/>
    </row>
    <row r="6" spans="2:4" ht="15.05" customHeight="1" x14ac:dyDescent="0.3">
      <c r="B6" s="134"/>
      <c r="C6" s="135" t="s">
        <v>248</v>
      </c>
      <c r="D6" s="10"/>
    </row>
    <row r="7" spans="2:4" ht="15.05" customHeight="1" x14ac:dyDescent="0.3">
      <c r="B7" s="136"/>
      <c r="C7" s="135" t="s">
        <v>249</v>
      </c>
      <c r="D7" s="10"/>
    </row>
    <row r="8" spans="2:4" ht="15.05" customHeight="1" x14ac:dyDescent="0.3">
      <c r="B8" s="136"/>
      <c r="C8" s="138" t="s">
        <v>250</v>
      </c>
      <c r="D8" s="10"/>
    </row>
    <row r="9" spans="2:4" ht="15.05" customHeight="1" x14ac:dyDescent="0.3">
      <c r="B9" s="136"/>
      <c r="C9" s="135" t="s">
        <v>251</v>
      </c>
      <c r="D9" s="10"/>
    </row>
    <row r="10" spans="2:4" ht="15.05" customHeight="1" x14ac:dyDescent="0.3">
      <c r="B10" s="136"/>
      <c r="C10" s="135" t="s">
        <v>252</v>
      </c>
      <c r="D10" s="10"/>
    </row>
    <row r="11" spans="2:4" ht="15.05" customHeight="1" x14ac:dyDescent="0.3">
      <c r="B11" s="136"/>
      <c r="C11" s="139">
        <v>45341</v>
      </c>
      <c r="D11" s="10"/>
    </row>
    <row r="12" spans="2:4" x14ac:dyDescent="0.3">
      <c r="B12" s="137"/>
      <c r="C12" s="137"/>
      <c r="D12" s="137"/>
    </row>
    <row r="19" spans="3:3" ht="12.45" x14ac:dyDescent="0.3">
      <c r="C19" s="140"/>
    </row>
  </sheetData>
  <pageMargins left="0.7" right="0.7" top="0.78740157499999996" bottom="0.78740157499999996" header="0.3" footer="0.3"/>
  <pageSetup paperSize="9" scale="84" orientation="portrait" r:id="rId1"/>
  <ignoredErrors>
    <ignoredError sqref="C8"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EF98C-EDC6-4B71-845A-05FE37D6BBB8}">
  <sheetPr codeName="List204">
    <tabColor theme="0"/>
    <outlinePr summaryRight="0"/>
  </sheetPr>
  <dimension ref="B2:E29"/>
  <sheetViews>
    <sheetView zoomScaleNormal="100" workbookViewId="0"/>
  </sheetViews>
  <sheetFormatPr defaultColWidth="10.77734375" defaultRowHeight="11.8" x14ac:dyDescent="0.3"/>
  <cols>
    <col min="1" max="2" width="1.77734375" style="1" customWidth="1"/>
    <col min="3" max="3" width="50.77734375" style="1" customWidth="1"/>
    <col min="4" max="5" width="20.77734375" style="1" customWidth="1"/>
    <col min="6" max="16384" width="10.77734375" style="1"/>
  </cols>
  <sheetData>
    <row r="2" spans="2:5" ht="20.149999999999999" customHeight="1" x14ac:dyDescent="0.3">
      <c r="E2" s="2" t="s">
        <v>5</v>
      </c>
    </row>
    <row r="3" spans="2:5" ht="20.149999999999999" customHeight="1" x14ac:dyDescent="0.3">
      <c r="E3" s="2" t="s">
        <v>1</v>
      </c>
    </row>
    <row r="4" spans="2:5" x14ac:dyDescent="0.3">
      <c r="D4" s="15"/>
      <c r="E4" s="15"/>
    </row>
    <row r="5" spans="2:5" ht="60.05" customHeight="1" x14ac:dyDescent="0.3">
      <c r="B5" s="16"/>
      <c r="C5" s="17" t="s">
        <v>39</v>
      </c>
      <c r="D5" s="18" t="s">
        <v>40</v>
      </c>
      <c r="E5" s="18" t="s">
        <v>41</v>
      </c>
    </row>
    <row r="6" spans="2:5" x14ac:dyDescent="0.3">
      <c r="B6" s="19"/>
      <c r="C6" s="20" t="s">
        <v>54</v>
      </c>
      <c r="D6" s="21">
        <v>22498465905</v>
      </c>
      <c r="E6" s="22">
        <f t="shared" ref="E6:E27" si="0">IFERROR(D6/D$28,"-")</f>
        <v>0.24113799287991808</v>
      </c>
    </row>
    <row r="7" spans="2:5" x14ac:dyDescent="0.3">
      <c r="B7" s="23"/>
      <c r="C7" s="23" t="s">
        <v>50</v>
      </c>
      <c r="D7" s="21">
        <v>21398261762</v>
      </c>
      <c r="E7" s="22">
        <f t="shared" si="0"/>
        <v>0.22934603248931071</v>
      </c>
    </row>
    <row r="8" spans="2:5" x14ac:dyDescent="0.3">
      <c r="B8" s="23"/>
      <c r="C8" s="23" t="s">
        <v>42</v>
      </c>
      <c r="D8" s="21">
        <v>10804660829</v>
      </c>
      <c r="E8" s="22">
        <f t="shared" si="0"/>
        <v>0.11580408357861909</v>
      </c>
    </row>
    <row r="9" spans="2:5" x14ac:dyDescent="0.3">
      <c r="B9" s="23"/>
      <c r="C9" s="23" t="s">
        <v>46</v>
      </c>
      <c r="D9" s="21">
        <v>8342753935</v>
      </c>
      <c r="E9" s="22">
        <f t="shared" si="0"/>
        <v>8.9417427280224088E-2</v>
      </c>
    </row>
    <row r="10" spans="2:5" x14ac:dyDescent="0.3">
      <c r="B10" s="23"/>
      <c r="C10" s="23" t="s">
        <v>45</v>
      </c>
      <c r="D10" s="21">
        <v>8039311076</v>
      </c>
      <c r="E10" s="22">
        <f t="shared" si="0"/>
        <v>8.6165134333586232E-2</v>
      </c>
    </row>
    <row r="11" spans="2:5" x14ac:dyDescent="0.3">
      <c r="B11" s="23"/>
      <c r="C11" s="23" t="s">
        <v>62</v>
      </c>
      <c r="D11" s="21">
        <v>7369481091</v>
      </c>
      <c r="E11" s="22">
        <f t="shared" si="0"/>
        <v>7.8985913366445101E-2</v>
      </c>
    </row>
    <row r="12" spans="2:5" x14ac:dyDescent="0.3">
      <c r="B12" s="23"/>
      <c r="C12" s="23" t="s">
        <v>58</v>
      </c>
      <c r="D12" s="21">
        <v>2341778735</v>
      </c>
      <c r="E12" s="22">
        <f t="shared" si="0"/>
        <v>2.5099125705334333E-2</v>
      </c>
    </row>
    <row r="13" spans="2:5" x14ac:dyDescent="0.3">
      <c r="B13" s="23"/>
      <c r="C13" s="23" t="s">
        <v>43</v>
      </c>
      <c r="D13" s="21">
        <v>1912543664</v>
      </c>
      <c r="E13" s="22">
        <f t="shared" si="0"/>
        <v>2.0498594987744097E-2</v>
      </c>
    </row>
    <row r="14" spans="2:5" x14ac:dyDescent="0.3">
      <c r="B14" s="23"/>
      <c r="C14" s="23" t="s">
        <v>48</v>
      </c>
      <c r="D14" s="21">
        <v>1908148149</v>
      </c>
      <c r="E14" s="22">
        <f t="shared" si="0"/>
        <v>2.0451483968297299E-2</v>
      </c>
    </row>
    <row r="15" spans="2:5" x14ac:dyDescent="0.3">
      <c r="B15" s="23"/>
      <c r="C15" s="23" t="s">
        <v>55</v>
      </c>
      <c r="D15" s="21">
        <v>1592177735</v>
      </c>
      <c r="E15" s="22">
        <f t="shared" si="0"/>
        <v>1.7064921001599023E-2</v>
      </c>
    </row>
    <row r="16" spans="2:5" x14ac:dyDescent="0.3">
      <c r="B16" s="23"/>
      <c r="C16" s="23" t="s">
        <v>57</v>
      </c>
      <c r="D16" s="21">
        <v>1511030917</v>
      </c>
      <c r="E16" s="22">
        <f t="shared" si="0"/>
        <v>1.6195191442982169E-2</v>
      </c>
    </row>
    <row r="17" spans="2:5" x14ac:dyDescent="0.3">
      <c r="B17" s="23"/>
      <c r="C17" s="23" t="s">
        <v>60</v>
      </c>
      <c r="D17" s="21">
        <v>897673192</v>
      </c>
      <c r="E17" s="22">
        <f t="shared" si="0"/>
        <v>9.6212387411215954E-3</v>
      </c>
    </row>
    <row r="18" spans="2:5" x14ac:dyDescent="0.3">
      <c r="B18" s="23"/>
      <c r="C18" s="23" t="s">
        <v>44</v>
      </c>
      <c r="D18" s="21">
        <v>853732277</v>
      </c>
      <c r="E18" s="22">
        <f t="shared" si="0"/>
        <v>9.1502811170263328E-3</v>
      </c>
    </row>
    <row r="19" spans="2:5" x14ac:dyDescent="0.3">
      <c r="B19" s="23"/>
      <c r="C19" s="23" t="s">
        <v>49</v>
      </c>
      <c r="D19" s="21">
        <v>820973104</v>
      </c>
      <c r="E19" s="22">
        <f t="shared" si="0"/>
        <v>8.7991691230360908E-3</v>
      </c>
    </row>
    <row r="20" spans="2:5" x14ac:dyDescent="0.3">
      <c r="B20" s="23"/>
      <c r="C20" s="23" t="s">
        <v>56</v>
      </c>
      <c r="D20" s="21">
        <v>753876795</v>
      </c>
      <c r="E20" s="22">
        <f t="shared" si="0"/>
        <v>8.0800325672269642E-3</v>
      </c>
    </row>
    <row r="21" spans="2:5" x14ac:dyDescent="0.3">
      <c r="B21" s="23"/>
      <c r="C21" s="23" t="s">
        <v>53</v>
      </c>
      <c r="D21" s="21">
        <v>555216092</v>
      </c>
      <c r="E21" s="22">
        <f t="shared" si="0"/>
        <v>5.9507921386656847E-3</v>
      </c>
    </row>
    <row r="22" spans="2:5" x14ac:dyDescent="0.3">
      <c r="B22" s="23"/>
      <c r="C22" s="23" t="s">
        <v>59</v>
      </c>
      <c r="D22" s="21">
        <v>499178164</v>
      </c>
      <c r="E22" s="22">
        <f t="shared" si="0"/>
        <v>5.3501790328598217E-3</v>
      </c>
    </row>
    <row r="23" spans="2:5" x14ac:dyDescent="0.3">
      <c r="B23" s="23"/>
      <c r="C23" s="23" t="s">
        <v>52</v>
      </c>
      <c r="D23" s="21">
        <v>340753437</v>
      </c>
      <c r="E23" s="22">
        <f t="shared" si="0"/>
        <v>3.6521867851822148E-3</v>
      </c>
    </row>
    <row r="24" spans="2:5" x14ac:dyDescent="0.3">
      <c r="B24" s="23"/>
      <c r="C24" s="23" t="s">
        <v>61</v>
      </c>
      <c r="D24" s="21">
        <v>318999734</v>
      </c>
      <c r="E24" s="22">
        <f t="shared" si="0"/>
        <v>3.4190311424252533E-3</v>
      </c>
    </row>
    <row r="25" spans="2:5" x14ac:dyDescent="0.3">
      <c r="B25" s="23"/>
      <c r="C25" s="23" t="s">
        <v>63</v>
      </c>
      <c r="D25" s="21">
        <v>264178054</v>
      </c>
      <c r="E25" s="22">
        <f t="shared" si="0"/>
        <v>2.8314537521567347E-3</v>
      </c>
    </row>
    <row r="26" spans="2:5" x14ac:dyDescent="0.3">
      <c r="B26" s="23"/>
      <c r="C26" s="23" t="s">
        <v>47</v>
      </c>
      <c r="D26" s="21">
        <v>241832195</v>
      </c>
      <c r="E26" s="22">
        <f t="shared" si="0"/>
        <v>2.59195139625432E-3</v>
      </c>
    </row>
    <row r="27" spans="2:5" x14ac:dyDescent="0.3">
      <c r="B27" s="23"/>
      <c r="C27" s="23" t="s">
        <v>51</v>
      </c>
      <c r="D27" s="21">
        <v>36180638</v>
      </c>
      <c r="E27" s="22">
        <f t="shared" si="0"/>
        <v>3.8778316998475782E-4</v>
      </c>
    </row>
    <row r="28" spans="2:5" ht="29.95" customHeight="1" x14ac:dyDescent="0.3">
      <c r="B28" s="24"/>
      <c r="C28" s="24" t="s">
        <v>12</v>
      </c>
      <c r="D28" s="25">
        <f>IFERROR(SUM(D6:D27),"")</f>
        <v>93301207480</v>
      </c>
      <c r="E28" s="26">
        <f t="shared" ref="E28" si="1">IFERROR(D28/D$28,"-")</f>
        <v>1</v>
      </c>
    </row>
    <row r="29" spans="2:5" ht="29.95" customHeight="1" x14ac:dyDescent="0.3">
      <c r="B29" s="146" t="s">
        <v>64</v>
      </c>
      <c r="C29" s="147"/>
      <c r="D29" s="147"/>
      <c r="E29" s="147"/>
    </row>
  </sheetData>
  <sortState ref="B6:E27">
    <sortCondition descending="1" ref="D6"/>
  </sortState>
  <mergeCells count="1">
    <mergeCell ref="B29:E29"/>
  </mergeCells>
  <pageMargins left="0.7" right="0.7" top="0.78740157499999996" bottom="0.78740157499999996" header="0.3" footer="0.3"/>
  <pageSetup paperSize="9" scale="9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998D9-2957-458B-90D4-FEE38494FA95}">
  <sheetPr codeName="List1">
    <tabColor theme="1"/>
    <outlinePr summaryBelow="0"/>
  </sheetPr>
  <dimension ref="B1:O483"/>
  <sheetViews>
    <sheetView zoomScaleNormal="100" workbookViewId="0"/>
  </sheetViews>
  <sheetFormatPr defaultColWidth="10.77734375" defaultRowHeight="11.8" outlineLevelRow="2" x14ac:dyDescent="0.2"/>
  <cols>
    <col min="1" max="1" width="1.77734375" style="51" customWidth="1"/>
    <col min="2" max="10" width="15.77734375" style="51" customWidth="1"/>
    <col min="11" max="16384" width="10.77734375" style="51"/>
  </cols>
  <sheetData>
    <row r="1" spans="2:14" s="1" customFormat="1" x14ac:dyDescent="0.3"/>
    <row r="2" spans="2:14" s="1" customFormat="1" ht="20.149999999999999" customHeight="1" x14ac:dyDescent="0.3">
      <c r="J2" s="2" t="s">
        <v>7</v>
      </c>
      <c r="K2" s="2"/>
    </row>
    <row r="3" spans="2:14" s="1" customFormat="1" ht="20.149999999999999" customHeight="1" x14ac:dyDescent="0.3">
      <c r="J3" s="2" t="s">
        <v>1</v>
      </c>
      <c r="K3" s="2"/>
    </row>
    <row r="4" spans="2:14" s="1" customFormat="1" x14ac:dyDescent="0.3"/>
    <row r="5" spans="2:14" s="1" customFormat="1" ht="20.149999999999999" customHeight="1" x14ac:dyDescent="0.3">
      <c r="B5" s="27" t="s">
        <v>65</v>
      </c>
    </row>
    <row r="6" spans="2:14" s="1" customFormat="1" x14ac:dyDescent="0.3"/>
    <row r="7" spans="2:14" s="1" customFormat="1" collapsed="1" x14ac:dyDescent="0.3">
      <c r="B7" s="28" t="s">
        <v>66</v>
      </c>
      <c r="C7" s="28" t="s">
        <v>67</v>
      </c>
      <c r="D7" s="29" t="s">
        <v>16</v>
      </c>
      <c r="E7" s="30" t="s">
        <v>18</v>
      </c>
    </row>
    <row r="8" spans="2:14" s="1" customFormat="1" hidden="1" outlineLevel="2" x14ac:dyDescent="0.3">
      <c r="B8" s="11" t="s">
        <v>68</v>
      </c>
      <c r="C8" s="31">
        <f>CELKEM!$G$6</f>
        <v>39681058166</v>
      </c>
      <c r="D8" s="32">
        <f>CELKEM!$G$33</f>
        <v>12445008291</v>
      </c>
      <c r="E8" s="33">
        <f>CELKEM!$G$76</f>
        <v>27236049875</v>
      </c>
      <c r="G8" s="34"/>
      <c r="H8" s="34"/>
      <c r="I8" s="34"/>
      <c r="L8" s="34"/>
    </row>
    <row r="9" spans="2:14" s="1" customFormat="1" hidden="1" outlineLevel="2" x14ac:dyDescent="0.3">
      <c r="B9" s="11" t="s">
        <v>69</v>
      </c>
      <c r="C9" s="31">
        <f>CELKEM!$H$6</f>
        <v>77851582531</v>
      </c>
      <c r="D9" s="32">
        <f>CELKEM!$H$33</f>
        <v>25134481333</v>
      </c>
      <c r="E9" s="33">
        <f>CELKEM!$H$76</f>
        <v>52717101198</v>
      </c>
      <c r="G9" s="34"/>
      <c r="H9" s="34"/>
      <c r="I9" s="34"/>
      <c r="L9" s="34"/>
    </row>
    <row r="10" spans="2:14" s="1" customFormat="1" hidden="1" outlineLevel="2" x14ac:dyDescent="0.3">
      <c r="B10" s="11" t="s">
        <v>70</v>
      </c>
      <c r="C10" s="31">
        <f>CELKEM!$I$6</f>
        <v>115144352803</v>
      </c>
      <c r="D10" s="32">
        <f>CELKEM!$I$33</f>
        <v>36890015245</v>
      </c>
      <c r="E10" s="33">
        <f>CELKEM!$I$76</f>
        <v>78254337558</v>
      </c>
      <c r="G10" s="34"/>
      <c r="H10" s="34"/>
      <c r="I10" s="34"/>
      <c r="L10" s="34"/>
    </row>
    <row r="11" spans="2:14" s="1" customFormat="1" hidden="1" outlineLevel="2" x14ac:dyDescent="0.3">
      <c r="B11" s="35" t="s">
        <v>71</v>
      </c>
      <c r="C11" s="36">
        <f>CELKEM!$J$6</f>
        <v>152795711680</v>
      </c>
      <c r="D11" s="37">
        <f>CELKEM!$J$33</f>
        <v>49086741926</v>
      </c>
      <c r="E11" s="38">
        <f>CELKEM!$J$76</f>
        <v>103708969754</v>
      </c>
      <c r="G11" s="34"/>
      <c r="H11" s="34"/>
      <c r="I11" s="34"/>
      <c r="L11" s="34"/>
      <c r="M11" s="34"/>
      <c r="N11" s="34"/>
    </row>
    <row r="12" spans="2:14" s="1" customFormat="1" hidden="1" outlineLevel="2" x14ac:dyDescent="0.3">
      <c r="B12" s="11" t="s">
        <v>72</v>
      </c>
      <c r="C12" s="31">
        <f>CELKEM!$K$6</f>
        <v>40837962347</v>
      </c>
      <c r="D12" s="32">
        <f>CELKEM!$K$33</f>
        <v>12741959494</v>
      </c>
      <c r="E12" s="33">
        <f>CELKEM!$K$76</f>
        <v>28096002853</v>
      </c>
      <c r="G12" s="34"/>
      <c r="H12" s="34"/>
      <c r="I12" s="34"/>
    </row>
    <row r="13" spans="2:14" s="1" customFormat="1" hidden="1" outlineLevel="2" x14ac:dyDescent="0.3">
      <c r="B13" s="11" t="s">
        <v>73</v>
      </c>
      <c r="C13" s="31">
        <f>CELKEM!$L$6</f>
        <v>81348159713</v>
      </c>
      <c r="D13" s="32">
        <f>CELKEM!$L$33</f>
        <v>25871989804</v>
      </c>
      <c r="E13" s="33">
        <f>CELKEM!$L$76</f>
        <v>55476169909</v>
      </c>
      <c r="G13" s="34"/>
      <c r="H13" s="34"/>
      <c r="I13" s="34"/>
    </row>
    <row r="14" spans="2:14" s="1" customFormat="1" hidden="1" outlineLevel="2" x14ac:dyDescent="0.3">
      <c r="B14" s="11" t="s">
        <v>74</v>
      </c>
      <c r="C14" s="31">
        <f>CELKEM!$M$6</f>
        <v>122277069961</v>
      </c>
      <c r="D14" s="32">
        <f>CELKEM!$M$33</f>
        <v>37308458328</v>
      </c>
      <c r="E14" s="33">
        <f>CELKEM!$M$76</f>
        <v>84968611633</v>
      </c>
      <c r="G14" s="34"/>
      <c r="H14" s="34"/>
      <c r="I14" s="34"/>
    </row>
    <row r="15" spans="2:14" s="1" customFormat="1" hidden="1" outlineLevel="2" x14ac:dyDescent="0.3">
      <c r="B15" s="35" t="s">
        <v>75</v>
      </c>
      <c r="C15" s="36">
        <f>CELKEM!$N$6</f>
        <v>161450858385</v>
      </c>
      <c r="D15" s="37">
        <f>CELKEM!$N$33</f>
        <v>48847430824</v>
      </c>
      <c r="E15" s="38">
        <f>CELKEM!$N$76</f>
        <v>112603427561</v>
      </c>
      <c r="G15" s="34"/>
      <c r="H15" s="34"/>
      <c r="I15" s="34"/>
      <c r="L15" s="34"/>
      <c r="M15" s="34"/>
      <c r="N15" s="34"/>
    </row>
    <row r="16" spans="2:14" s="1" customFormat="1" hidden="1" outlineLevel="2" x14ac:dyDescent="0.3">
      <c r="B16" s="11" t="s">
        <v>76</v>
      </c>
      <c r="C16" s="31">
        <f>CELKEM!$O$6</f>
        <v>46391507173</v>
      </c>
      <c r="D16" s="32">
        <f>CELKEM!$O$33</f>
        <v>13368649170</v>
      </c>
      <c r="E16" s="33">
        <f>CELKEM!$O$76</f>
        <v>33022858003</v>
      </c>
      <c r="G16" s="34"/>
      <c r="H16" s="34"/>
      <c r="I16" s="34"/>
      <c r="L16" s="34"/>
      <c r="M16" s="34"/>
      <c r="N16" s="34"/>
    </row>
    <row r="17" spans="2:14" s="1" customFormat="1" hidden="1" outlineLevel="2" x14ac:dyDescent="0.3">
      <c r="B17" s="11" t="s">
        <v>77</v>
      </c>
      <c r="C17" s="31">
        <f>CELKEM!$P$6</f>
        <v>91227368038</v>
      </c>
      <c r="D17" s="32">
        <f>CELKEM!$P$33</f>
        <v>26211535825</v>
      </c>
      <c r="E17" s="33">
        <f>CELKEM!$P$76</f>
        <v>65015832213</v>
      </c>
      <c r="G17" s="34"/>
      <c r="H17" s="34"/>
      <c r="I17" s="34"/>
    </row>
    <row r="18" spans="2:14" s="1" customFormat="1" x14ac:dyDescent="0.3">
      <c r="B18" s="11" t="s">
        <v>78</v>
      </c>
      <c r="C18" s="31">
        <f>CELKEM!$Q$6</f>
        <v>135738319784</v>
      </c>
      <c r="D18" s="32">
        <f>CELKEM!$Q$33</f>
        <v>39023325406</v>
      </c>
      <c r="E18" s="33">
        <f>CELKEM!$Q$76</f>
        <v>96714994378</v>
      </c>
      <c r="G18" s="34"/>
      <c r="H18" s="34"/>
      <c r="I18" s="34"/>
    </row>
    <row r="19" spans="2:14" s="1" customFormat="1" x14ac:dyDescent="0.3">
      <c r="B19" s="11" t="s">
        <v>79</v>
      </c>
      <c r="C19" s="31">
        <f>CELKEM!$R$6</f>
        <v>178962971441</v>
      </c>
      <c r="D19" s="32">
        <f>CELKEM!$R$33</f>
        <v>51548105753</v>
      </c>
      <c r="E19" s="33">
        <f>CELKEM!$R$76</f>
        <v>127414865688</v>
      </c>
      <c r="G19" s="34"/>
      <c r="H19" s="34"/>
      <c r="I19" s="34"/>
    </row>
    <row r="20" spans="2:14" s="1" customFormat="1" x14ac:dyDescent="0.3">
      <c r="B20" s="8" t="s">
        <v>80</v>
      </c>
      <c r="C20" s="39">
        <f>CELKEM!$S$6</f>
        <v>49181967914</v>
      </c>
      <c r="D20" s="40">
        <f>CELKEM!$S$33</f>
        <v>13525153748</v>
      </c>
      <c r="E20" s="41">
        <f>CELKEM!$S$76</f>
        <v>35656814166</v>
      </c>
      <c r="G20" s="34"/>
      <c r="H20" s="34"/>
      <c r="I20" s="34"/>
    </row>
    <row r="21" spans="2:14" s="1" customFormat="1" x14ac:dyDescent="0.3">
      <c r="B21" s="11" t="s">
        <v>81</v>
      </c>
      <c r="C21" s="31">
        <f>CELKEM!$T$6</f>
        <v>96447824198</v>
      </c>
      <c r="D21" s="32">
        <f>CELKEM!$T$33</f>
        <v>25998064451</v>
      </c>
      <c r="E21" s="33">
        <f>CELKEM!$T$76</f>
        <v>70449759747</v>
      </c>
      <c r="G21" s="34"/>
      <c r="H21" s="34"/>
      <c r="I21" s="34"/>
    </row>
    <row r="22" spans="2:14" s="1" customFormat="1" x14ac:dyDescent="0.3">
      <c r="B22" s="11" t="s">
        <v>82</v>
      </c>
      <c r="C22" s="31">
        <f>CELKEM!$U$6</f>
        <v>143935657276</v>
      </c>
      <c r="D22" s="32">
        <f>CELKEM!$U$33</f>
        <v>38561710690</v>
      </c>
      <c r="E22" s="33">
        <f>CELKEM!$U$76</f>
        <v>105373946586</v>
      </c>
      <c r="G22" s="34"/>
      <c r="H22" s="34"/>
      <c r="I22" s="34"/>
    </row>
    <row r="23" spans="2:14" s="1" customFormat="1" x14ac:dyDescent="0.3">
      <c r="B23" s="11" t="s">
        <v>83</v>
      </c>
      <c r="C23" s="31">
        <f>CELKEM!$V$6</f>
        <v>193479838999</v>
      </c>
      <c r="D23" s="32">
        <f>CELKEM!$V$33</f>
        <v>54137891694</v>
      </c>
      <c r="E23" s="33">
        <f>CELKEM!$V$76</f>
        <v>139341947305</v>
      </c>
      <c r="G23" s="34"/>
      <c r="H23" s="34"/>
      <c r="I23" s="34"/>
    </row>
    <row r="24" spans="2:14" s="1" customFormat="1" x14ac:dyDescent="0.3">
      <c r="B24" s="8" t="s">
        <v>84</v>
      </c>
      <c r="C24" s="39">
        <f>CELKEM!$W$6</f>
        <v>53940532655</v>
      </c>
      <c r="D24" s="40">
        <f>CELKEM!$W$33</f>
        <v>14610872904</v>
      </c>
      <c r="E24" s="41">
        <f>CELKEM!$W$76</f>
        <v>39329659751</v>
      </c>
      <c r="G24" s="34"/>
      <c r="H24" s="34"/>
      <c r="I24" s="34"/>
    </row>
    <row r="25" spans="2:14" s="1" customFormat="1" x14ac:dyDescent="0.3">
      <c r="B25" s="11" t="s">
        <v>1</v>
      </c>
      <c r="C25" s="31">
        <f>CELKEM!$X$6</f>
        <v>106212826079</v>
      </c>
      <c r="D25" s="32">
        <f>CELKEM!$X$33</f>
        <v>28969445332</v>
      </c>
      <c r="E25" s="33">
        <f>CELKEM!$X$76</f>
        <v>77243380747</v>
      </c>
      <c r="G25" s="34"/>
      <c r="H25" s="34"/>
      <c r="I25" s="34"/>
    </row>
    <row r="26" spans="2:14" s="1" customFormat="1" x14ac:dyDescent="0.3">
      <c r="G26" s="34"/>
      <c r="H26" s="34"/>
      <c r="I26" s="34"/>
      <c r="L26" s="34"/>
      <c r="M26" s="34"/>
      <c r="N26" s="34"/>
    </row>
    <row r="27" spans="2:14" s="1" customFormat="1" collapsed="1" x14ac:dyDescent="0.3">
      <c r="B27" s="28" t="s">
        <v>85</v>
      </c>
      <c r="C27" s="28"/>
      <c r="D27" s="29"/>
      <c r="E27" s="30"/>
    </row>
    <row r="28" spans="2:14" s="1" customFormat="1" hidden="1" outlineLevel="2" x14ac:dyDescent="0.3">
      <c r="B28" s="11" t="s">
        <v>86</v>
      </c>
      <c r="C28" s="42">
        <f t="shared" ref="C28:E41" si="0">IFERROR(C12/C8-1,"-")</f>
        <v>2.9155073843047719E-2</v>
      </c>
      <c r="D28" s="43">
        <f t="shared" si="0"/>
        <v>2.3861069117547373E-2</v>
      </c>
      <c r="E28" s="44">
        <f t="shared" si="0"/>
        <v>3.1574071201468712E-2</v>
      </c>
    </row>
    <row r="29" spans="2:14" s="1" customFormat="1" hidden="1" outlineLevel="2" x14ac:dyDescent="0.3">
      <c r="B29" s="11" t="s">
        <v>87</v>
      </c>
      <c r="C29" s="42">
        <f t="shared" si="0"/>
        <v>4.4913373220225594E-2</v>
      </c>
      <c r="D29" s="43">
        <f t="shared" si="0"/>
        <v>2.9342498109626636E-2</v>
      </c>
      <c r="E29" s="44">
        <f t="shared" si="0"/>
        <v>5.2337261501485433E-2</v>
      </c>
    </row>
    <row r="30" spans="2:14" s="1" customFormat="1" hidden="1" outlineLevel="2" x14ac:dyDescent="0.3">
      <c r="B30" s="11" t="s">
        <v>88</v>
      </c>
      <c r="C30" s="42">
        <f t="shared" si="0"/>
        <v>6.1945870417139171E-2</v>
      </c>
      <c r="D30" s="43">
        <f t="shared" si="0"/>
        <v>1.1342990243321083E-2</v>
      </c>
      <c r="E30" s="44">
        <f t="shared" si="0"/>
        <v>8.5800663382059383E-2</v>
      </c>
    </row>
    <row r="31" spans="2:14" s="1" customFormat="1" hidden="1" outlineLevel="2" x14ac:dyDescent="0.3">
      <c r="B31" s="35" t="s">
        <v>89</v>
      </c>
      <c r="C31" s="45">
        <f t="shared" si="0"/>
        <v>5.6645220011975583E-2</v>
      </c>
      <c r="D31" s="46">
        <f t="shared" si="0"/>
        <v>-4.875269626995582E-3</v>
      </c>
      <c r="E31" s="47">
        <f t="shared" si="0"/>
        <v>8.5763630938556767E-2</v>
      </c>
    </row>
    <row r="32" spans="2:14" s="1" customFormat="1" hidden="1" outlineLevel="2" x14ac:dyDescent="0.3">
      <c r="B32" s="11" t="s">
        <v>90</v>
      </c>
      <c r="C32" s="42">
        <f t="shared" si="0"/>
        <v>0.13598976312313416</v>
      </c>
      <c r="D32" s="43">
        <f t="shared" si="0"/>
        <v>4.9183147717201559E-2</v>
      </c>
      <c r="E32" s="44">
        <f t="shared" si="0"/>
        <v>0.17535786765746031</v>
      </c>
    </row>
    <row r="33" spans="2:5" s="1" customFormat="1" hidden="1" outlineLevel="2" x14ac:dyDescent="0.3">
      <c r="B33" s="11" t="s">
        <v>91</v>
      </c>
      <c r="C33" s="42">
        <f t="shared" si="0"/>
        <v>0.12144353799587226</v>
      </c>
      <c r="D33" s="43">
        <f t="shared" si="0"/>
        <v>1.3124078340024159E-2</v>
      </c>
      <c r="E33" s="44">
        <f t="shared" si="0"/>
        <v>0.17195964176417244</v>
      </c>
    </row>
    <row r="34" spans="2:5" s="1" customFormat="1" x14ac:dyDescent="0.3">
      <c r="B34" s="11" t="s">
        <v>92</v>
      </c>
      <c r="C34" s="42">
        <f t="shared" si="0"/>
        <v>0.11008809605344183</v>
      </c>
      <c r="D34" s="43">
        <f t="shared" si="0"/>
        <v>4.5964565539632352E-2</v>
      </c>
      <c r="E34" s="44">
        <f t="shared" si="0"/>
        <v>0.13824378813832428</v>
      </c>
    </row>
    <row r="35" spans="2:5" s="1" customFormat="1" x14ac:dyDescent="0.3">
      <c r="B35" s="11" t="s">
        <v>93</v>
      </c>
      <c r="C35" s="42">
        <f t="shared" si="0"/>
        <v>0.10846714121668</v>
      </c>
      <c r="D35" s="43">
        <f t="shared" si="0"/>
        <v>5.528796261016633E-2</v>
      </c>
      <c r="E35" s="44">
        <f t="shared" si="0"/>
        <v>0.13153629909690179</v>
      </c>
    </row>
    <row r="36" spans="2:5" s="1" customFormat="1" x14ac:dyDescent="0.3">
      <c r="B36" s="8" t="s">
        <v>94</v>
      </c>
      <c r="C36" s="48">
        <f t="shared" si="0"/>
        <v>6.0150249712603854E-2</v>
      </c>
      <c r="D36" s="49">
        <f t="shared" si="0"/>
        <v>1.1706835597960374E-2</v>
      </c>
      <c r="E36" s="50">
        <f t="shared" si="0"/>
        <v>7.9761605211781328E-2</v>
      </c>
    </row>
    <row r="37" spans="2:5" s="1" customFormat="1" x14ac:dyDescent="0.3">
      <c r="B37" s="11" t="s">
        <v>95</v>
      </c>
      <c r="C37" s="42">
        <f t="shared" si="0"/>
        <v>5.7224671414673134E-2</v>
      </c>
      <c r="D37" s="43">
        <f t="shared" si="0"/>
        <v>-8.1441764963804397E-3</v>
      </c>
      <c r="E37" s="44">
        <f t="shared" si="0"/>
        <v>8.3578527706878791E-2</v>
      </c>
    </row>
    <row r="38" spans="2:5" s="1" customFormat="1" x14ac:dyDescent="0.3">
      <c r="B38" s="11" t="s">
        <v>96</v>
      </c>
      <c r="C38" s="42">
        <f t="shared" si="0"/>
        <v>6.0390739365600021E-2</v>
      </c>
      <c r="D38" s="43">
        <f t="shared" si="0"/>
        <v>-1.1829199874622276E-2</v>
      </c>
      <c r="E38" s="44">
        <f t="shared" si="0"/>
        <v>8.9530607572156029E-2</v>
      </c>
    </row>
    <row r="39" spans="2:5" s="1" customFormat="1" x14ac:dyDescent="0.3">
      <c r="B39" s="11" t="s">
        <v>97</v>
      </c>
      <c r="C39" s="42">
        <f t="shared" si="0"/>
        <v>8.111659881991784E-2</v>
      </c>
      <c r="D39" s="43">
        <f t="shared" si="0"/>
        <v>5.0240176688728821E-2</v>
      </c>
      <c r="E39" s="44">
        <f t="shared" si="0"/>
        <v>9.360824227689224E-2</v>
      </c>
    </row>
    <row r="40" spans="2:5" s="1" customFormat="1" x14ac:dyDescent="0.3">
      <c r="B40" s="8" t="s">
        <v>98</v>
      </c>
      <c r="C40" s="48">
        <f t="shared" si="0"/>
        <v>9.6754256546238038E-2</v>
      </c>
      <c r="D40" s="49">
        <f t="shared" si="0"/>
        <v>8.0274071277049108E-2</v>
      </c>
      <c r="E40" s="50">
        <f t="shared" si="0"/>
        <v>0.10300543306816756</v>
      </c>
    </row>
    <row r="41" spans="2:5" s="1" customFormat="1" x14ac:dyDescent="0.3">
      <c r="B41" s="11" t="s">
        <v>99</v>
      </c>
      <c r="C41" s="42">
        <f t="shared" si="0"/>
        <v>0.10124647146993393</v>
      </c>
      <c r="D41" s="43">
        <f t="shared" si="0"/>
        <v>0.11429238844300604</v>
      </c>
      <c r="E41" s="44">
        <f t="shared" si="0"/>
        <v>9.6432138653095967E-2</v>
      </c>
    </row>
    <row r="42" spans="2:5" s="1" customFormat="1" x14ac:dyDescent="0.3"/>
    <row r="43" spans="2:5" s="1" customFormat="1" outlineLevel="1" x14ac:dyDescent="0.3"/>
    <row r="44" spans="2:5" s="1" customFormat="1" outlineLevel="1" x14ac:dyDescent="0.3"/>
    <row r="45" spans="2:5" s="1" customFormat="1" outlineLevel="1" x14ac:dyDescent="0.3"/>
    <row r="46" spans="2:5" s="1" customFormat="1" outlineLevel="1" x14ac:dyDescent="0.3"/>
    <row r="47" spans="2:5" s="1" customFormat="1" outlineLevel="1" x14ac:dyDescent="0.3"/>
    <row r="48" spans="2:5" s="1" customFormat="1" outlineLevel="1" x14ac:dyDescent="0.3"/>
    <row r="49" s="1" customFormat="1" outlineLevel="1" x14ac:dyDescent="0.3"/>
    <row r="50" s="1" customFormat="1" outlineLevel="1" x14ac:dyDescent="0.3"/>
    <row r="51" s="1" customFormat="1" outlineLevel="1" x14ac:dyDescent="0.3"/>
    <row r="52" s="1" customFormat="1" outlineLevel="1" x14ac:dyDescent="0.3"/>
    <row r="53" s="1" customFormat="1" outlineLevel="1" x14ac:dyDescent="0.3"/>
    <row r="54" s="1" customFormat="1" outlineLevel="1" x14ac:dyDescent="0.3"/>
    <row r="55" s="1" customFormat="1" outlineLevel="1" x14ac:dyDescent="0.3"/>
    <row r="56" s="1" customFormat="1" outlineLevel="1" x14ac:dyDescent="0.3"/>
    <row r="57" s="1" customFormat="1" outlineLevel="1" x14ac:dyDescent="0.3"/>
    <row r="58" s="1" customFormat="1" outlineLevel="1" x14ac:dyDescent="0.3"/>
    <row r="59" s="1" customFormat="1" outlineLevel="1" x14ac:dyDescent="0.3"/>
    <row r="60" s="1" customFormat="1" outlineLevel="1" x14ac:dyDescent="0.3"/>
    <row r="61" s="1" customFormat="1" outlineLevel="1" x14ac:dyDescent="0.3"/>
    <row r="62" s="1" customFormat="1" outlineLevel="1" x14ac:dyDescent="0.3"/>
    <row r="63" s="1" customFormat="1" outlineLevel="1" x14ac:dyDescent="0.3"/>
    <row r="64" s="1" customFormat="1" outlineLevel="1" x14ac:dyDescent="0.3"/>
    <row r="65" s="1" customFormat="1" outlineLevel="1" x14ac:dyDescent="0.3"/>
    <row r="66" s="1" customFormat="1" outlineLevel="1" x14ac:dyDescent="0.3"/>
    <row r="67" s="1" customFormat="1" outlineLevel="1" x14ac:dyDescent="0.3"/>
    <row r="68" s="1" customFormat="1" outlineLevel="1" x14ac:dyDescent="0.3"/>
    <row r="69" s="1" customFormat="1" outlineLevel="1" x14ac:dyDescent="0.3"/>
    <row r="70" s="1" customFormat="1" outlineLevel="1" x14ac:dyDescent="0.3"/>
    <row r="71" s="1" customFormat="1" outlineLevel="1" x14ac:dyDescent="0.3"/>
    <row r="72" s="1" customFormat="1" outlineLevel="1" x14ac:dyDescent="0.3"/>
    <row r="73" s="1" customFormat="1" outlineLevel="1" x14ac:dyDescent="0.3"/>
    <row r="74" s="1" customFormat="1" outlineLevel="1" x14ac:dyDescent="0.3"/>
    <row r="75" s="1" customFormat="1" outlineLevel="1" x14ac:dyDescent="0.3"/>
    <row r="76" s="1" customFormat="1" outlineLevel="1" x14ac:dyDescent="0.3"/>
    <row r="77" s="1" customFormat="1" outlineLevel="1" x14ac:dyDescent="0.3"/>
    <row r="78" s="1" customFormat="1" outlineLevel="1" x14ac:dyDescent="0.3"/>
    <row r="79" s="1" customFormat="1" outlineLevel="1" x14ac:dyDescent="0.3"/>
    <row r="80" s="1" customFormat="1" outlineLevel="1" x14ac:dyDescent="0.3"/>
    <row r="81" spans="2:9" s="1" customFormat="1" outlineLevel="1" x14ac:dyDescent="0.3"/>
    <row r="82" spans="2:9" s="1" customFormat="1" outlineLevel="1" x14ac:dyDescent="0.3"/>
    <row r="83" spans="2:9" s="1" customFormat="1" outlineLevel="1" x14ac:dyDescent="0.3"/>
    <row r="84" spans="2:9" s="1" customFormat="1" x14ac:dyDescent="0.3"/>
    <row r="85" spans="2:9" s="1" customFormat="1" ht="20.149999999999999" customHeight="1" x14ac:dyDescent="0.3">
      <c r="B85" s="27" t="s">
        <v>100</v>
      </c>
    </row>
    <row r="86" spans="2:9" s="1" customFormat="1" x14ac:dyDescent="0.3"/>
    <row r="87" spans="2:9" s="1" customFormat="1" collapsed="1" x14ac:dyDescent="0.3">
      <c r="B87" s="28" t="s">
        <v>66</v>
      </c>
      <c r="C87" s="28" t="s">
        <v>67</v>
      </c>
      <c r="D87" s="29" t="s">
        <v>16</v>
      </c>
      <c r="E87" s="30" t="s">
        <v>18</v>
      </c>
    </row>
    <row r="88" spans="2:9" s="1" customFormat="1" hidden="1" outlineLevel="2" x14ac:dyDescent="0.3">
      <c r="B88" s="11" t="s">
        <v>68</v>
      </c>
      <c r="C88" s="31">
        <f>CELKEM!$G$24</f>
        <v>27425281</v>
      </c>
      <c r="D88" s="32">
        <f>CELKEM!$G$59</f>
        <v>5117501</v>
      </c>
      <c r="E88" s="33">
        <f>CELKEM!$G$103</f>
        <v>22307780</v>
      </c>
      <c r="G88" s="34"/>
      <c r="H88" s="34"/>
      <c r="I88" s="34"/>
    </row>
    <row r="89" spans="2:9" s="1" customFormat="1" hidden="1" outlineLevel="2" x14ac:dyDescent="0.3">
      <c r="B89" s="11" t="s">
        <v>69</v>
      </c>
      <c r="C89" s="31">
        <f>CELKEM!$H$24</f>
        <v>26853965</v>
      </c>
      <c r="D89" s="32">
        <f>CELKEM!$H$59</f>
        <v>5070746</v>
      </c>
      <c r="E89" s="33">
        <f>CELKEM!$H$103</f>
        <v>21783219</v>
      </c>
      <c r="G89" s="34"/>
      <c r="H89" s="34"/>
      <c r="I89" s="34"/>
    </row>
    <row r="90" spans="2:9" s="1" customFormat="1" hidden="1" outlineLevel="2" x14ac:dyDescent="0.3">
      <c r="B90" s="11" t="s">
        <v>70</v>
      </c>
      <c r="C90" s="31">
        <f>CELKEM!$I$24</f>
        <v>26840584</v>
      </c>
      <c r="D90" s="32">
        <f>CELKEM!$I$59</f>
        <v>5059306</v>
      </c>
      <c r="E90" s="33">
        <f>CELKEM!$I$103</f>
        <v>21781278</v>
      </c>
      <c r="G90" s="34"/>
      <c r="H90" s="34"/>
      <c r="I90" s="34"/>
    </row>
    <row r="91" spans="2:9" s="1" customFormat="1" hidden="1" outlineLevel="2" x14ac:dyDescent="0.3">
      <c r="B91" s="35" t="s">
        <v>71</v>
      </c>
      <c r="C91" s="36">
        <f>CELKEM!$J$24</f>
        <v>27251364</v>
      </c>
      <c r="D91" s="37">
        <f>CELKEM!$J$59</f>
        <v>5042992</v>
      </c>
      <c r="E91" s="38">
        <f>CELKEM!$J$103</f>
        <v>22208372</v>
      </c>
      <c r="G91" s="34"/>
      <c r="H91" s="34"/>
      <c r="I91" s="34"/>
    </row>
    <row r="92" spans="2:9" s="1" customFormat="1" hidden="1" outlineLevel="2" x14ac:dyDescent="0.3">
      <c r="B92" s="11" t="s">
        <v>72</v>
      </c>
      <c r="C92" s="31">
        <f>CELKEM!$K$24</f>
        <v>26800372</v>
      </c>
      <c r="D92" s="32">
        <f>CELKEM!$K$59</f>
        <v>5010602</v>
      </c>
      <c r="E92" s="33">
        <f>CELKEM!$K$103</f>
        <v>21789770</v>
      </c>
      <c r="G92" s="34"/>
      <c r="H92" s="34"/>
      <c r="I92" s="34"/>
    </row>
    <row r="93" spans="2:9" s="1" customFormat="1" hidden="1" outlineLevel="2" x14ac:dyDescent="0.3">
      <c r="B93" s="11" t="s">
        <v>73</v>
      </c>
      <c r="C93" s="31">
        <f>CELKEM!$L$24</f>
        <v>27034307</v>
      </c>
      <c r="D93" s="32">
        <f>CELKEM!$L$59</f>
        <v>4981440</v>
      </c>
      <c r="E93" s="33">
        <f>CELKEM!$L$103</f>
        <v>22052867</v>
      </c>
      <c r="G93" s="34"/>
      <c r="H93" s="34"/>
      <c r="I93" s="34"/>
    </row>
    <row r="94" spans="2:9" s="1" customFormat="1" hidden="1" outlineLevel="2" x14ac:dyDescent="0.3">
      <c r="B94" s="11" t="s">
        <v>74</v>
      </c>
      <c r="C94" s="31">
        <f>CELKEM!$M$24</f>
        <v>27801887</v>
      </c>
      <c r="D94" s="32">
        <f>CELKEM!$M$59</f>
        <v>5050203</v>
      </c>
      <c r="E94" s="33">
        <f>CELKEM!$M$103</f>
        <v>22751684</v>
      </c>
      <c r="G94" s="34"/>
      <c r="H94" s="34"/>
      <c r="I94" s="34"/>
    </row>
    <row r="95" spans="2:9" s="1" customFormat="1" hidden="1" outlineLevel="2" x14ac:dyDescent="0.3">
      <c r="B95" s="35" t="s">
        <v>75</v>
      </c>
      <c r="C95" s="36">
        <f>CELKEM!$N$24</f>
        <v>29219125</v>
      </c>
      <c r="D95" s="37">
        <f>CELKEM!$N$59</f>
        <v>5337811</v>
      </c>
      <c r="E95" s="38">
        <f>CELKEM!$N$103</f>
        <v>23881314</v>
      </c>
      <c r="G95" s="34"/>
      <c r="H95" s="34"/>
      <c r="I95" s="34"/>
    </row>
    <row r="96" spans="2:9" s="1" customFormat="1" hidden="1" outlineLevel="2" x14ac:dyDescent="0.3">
      <c r="B96" s="11" t="s">
        <v>76</v>
      </c>
      <c r="C96" s="31">
        <f>CELKEM!$O$24</f>
        <v>29696814</v>
      </c>
      <c r="D96" s="32">
        <f>CELKEM!$O$59</f>
        <v>5301579</v>
      </c>
      <c r="E96" s="33">
        <f>CELKEM!$O$103</f>
        <v>24395235</v>
      </c>
      <c r="G96" s="34"/>
      <c r="H96" s="34"/>
      <c r="I96" s="34"/>
    </row>
    <row r="97" spans="2:9" s="1" customFormat="1" hidden="1" outlineLevel="2" x14ac:dyDescent="0.3">
      <c r="B97" s="11" t="s">
        <v>77</v>
      </c>
      <c r="C97" s="31">
        <f>CELKEM!$P$24</f>
        <v>29633807</v>
      </c>
      <c r="D97" s="32">
        <f>CELKEM!$P$59</f>
        <v>5366703</v>
      </c>
      <c r="E97" s="33">
        <f>CELKEM!$P$103</f>
        <v>24267104</v>
      </c>
      <c r="G97" s="34"/>
      <c r="H97" s="34"/>
      <c r="I97" s="34"/>
    </row>
    <row r="98" spans="2:9" s="1" customFormat="1" x14ac:dyDescent="0.3">
      <c r="B98" s="11" t="s">
        <v>78</v>
      </c>
      <c r="C98" s="31">
        <f>CELKEM!$Q$24</f>
        <v>29303549</v>
      </c>
      <c r="D98" s="32">
        <f>CELKEM!$Q$59</f>
        <v>5331659</v>
      </c>
      <c r="E98" s="33">
        <f>CELKEM!$Q$103</f>
        <v>23971890</v>
      </c>
      <c r="G98" s="34"/>
      <c r="H98" s="34"/>
      <c r="I98" s="34"/>
    </row>
    <row r="99" spans="2:9" s="1" customFormat="1" x14ac:dyDescent="0.3">
      <c r="B99" s="11" t="s">
        <v>79</v>
      </c>
      <c r="C99" s="31">
        <f>CELKEM!$R$24</f>
        <v>28652722</v>
      </c>
      <c r="D99" s="32">
        <f>CELKEM!$R$59</f>
        <v>5074056</v>
      </c>
      <c r="E99" s="33">
        <f>CELKEM!$R$103</f>
        <v>23578666</v>
      </c>
      <c r="G99" s="34"/>
      <c r="H99" s="34"/>
      <c r="I99" s="34"/>
    </row>
    <row r="100" spans="2:9" s="1" customFormat="1" x14ac:dyDescent="0.3">
      <c r="B100" s="8" t="s">
        <v>80</v>
      </c>
      <c r="C100" s="39">
        <f>CELKEM!$S$24</f>
        <v>28779631</v>
      </c>
      <c r="D100" s="40">
        <f>CELKEM!$S$59</f>
        <v>5052287</v>
      </c>
      <c r="E100" s="41">
        <f>CELKEM!$S$103</f>
        <v>23727344</v>
      </c>
      <c r="G100" s="34"/>
      <c r="H100" s="34"/>
      <c r="I100" s="34"/>
    </row>
    <row r="101" spans="2:9" s="1" customFormat="1" x14ac:dyDescent="0.3">
      <c r="B101" s="11" t="s">
        <v>81</v>
      </c>
      <c r="C101" s="31">
        <f>CELKEM!$T$24</f>
        <v>28935623</v>
      </c>
      <c r="D101" s="32">
        <f>CELKEM!$T$59</f>
        <v>4990844</v>
      </c>
      <c r="E101" s="33">
        <f>CELKEM!$T$103</f>
        <v>23944779</v>
      </c>
      <c r="G101" s="34"/>
      <c r="H101" s="34"/>
      <c r="I101" s="34"/>
    </row>
    <row r="102" spans="2:9" s="1" customFormat="1" x14ac:dyDescent="0.3">
      <c r="B102" s="11" t="s">
        <v>82</v>
      </c>
      <c r="C102" s="31">
        <f>CELKEM!$U$24</f>
        <v>29284129</v>
      </c>
      <c r="D102" s="32">
        <f>CELKEM!$U$59</f>
        <v>4981198</v>
      </c>
      <c r="E102" s="33">
        <f>CELKEM!$U$103</f>
        <v>24302931</v>
      </c>
      <c r="G102" s="34"/>
      <c r="H102" s="34"/>
      <c r="I102" s="34"/>
    </row>
    <row r="103" spans="2:9" s="1" customFormat="1" x14ac:dyDescent="0.3">
      <c r="B103" s="11" t="s">
        <v>83</v>
      </c>
      <c r="C103" s="31">
        <f>CELKEM!$V$24</f>
        <v>29474408</v>
      </c>
      <c r="D103" s="32">
        <f>CELKEM!$V$59</f>
        <v>5128760</v>
      </c>
      <c r="E103" s="33">
        <f>CELKEM!$V$103</f>
        <v>24345648</v>
      </c>
      <c r="G103" s="34"/>
      <c r="H103" s="34"/>
      <c r="I103" s="34"/>
    </row>
    <row r="104" spans="2:9" s="1" customFormat="1" x14ac:dyDescent="0.3">
      <c r="B104" s="8" t="s">
        <v>84</v>
      </c>
      <c r="C104" s="39">
        <f>CELKEM!$W$24</f>
        <v>29777280</v>
      </c>
      <c r="D104" s="40">
        <f>CELKEM!$W$59</f>
        <v>5156360</v>
      </c>
      <c r="E104" s="41">
        <f>CELKEM!$W$103</f>
        <v>24620920</v>
      </c>
      <c r="G104" s="34"/>
      <c r="H104" s="34"/>
      <c r="I104" s="34"/>
    </row>
    <row r="105" spans="2:9" s="1" customFormat="1" x14ac:dyDescent="0.3">
      <c r="B105" s="11" t="s">
        <v>1</v>
      </c>
      <c r="C105" s="31">
        <f>CELKEM!$X$24</f>
        <v>30188531</v>
      </c>
      <c r="D105" s="32">
        <f>CELKEM!$X$59</f>
        <v>5151836</v>
      </c>
      <c r="E105" s="33">
        <f>CELKEM!$X$103</f>
        <v>25036695</v>
      </c>
      <c r="G105" s="34"/>
      <c r="H105" s="34"/>
      <c r="I105" s="34"/>
    </row>
    <row r="106" spans="2:9" s="1" customFormat="1" x14ac:dyDescent="0.3"/>
    <row r="107" spans="2:9" s="1" customFormat="1" collapsed="1" x14ac:dyDescent="0.3">
      <c r="B107" s="28" t="s">
        <v>85</v>
      </c>
      <c r="C107" s="28"/>
      <c r="D107" s="29"/>
      <c r="E107" s="30"/>
    </row>
    <row r="108" spans="2:9" s="1" customFormat="1" hidden="1" outlineLevel="2" x14ac:dyDescent="0.3">
      <c r="B108" s="11" t="s">
        <v>86</v>
      </c>
      <c r="C108" s="42">
        <f t="shared" ref="C108:E121" si="1">IFERROR(C92/C88-1,"-")</f>
        <v>-2.2785874099156889E-2</v>
      </c>
      <c r="D108" s="43">
        <f t="shared" si="1"/>
        <v>-2.0888906519021644E-2</v>
      </c>
      <c r="E108" s="44">
        <f t="shared" si="1"/>
        <v>-2.3221046648299382E-2</v>
      </c>
    </row>
    <row r="109" spans="2:9" s="1" customFormat="1" hidden="1" outlineLevel="2" x14ac:dyDescent="0.3">
      <c r="B109" s="11" t="s">
        <v>87</v>
      </c>
      <c r="C109" s="42">
        <f t="shared" si="1"/>
        <v>6.7156563285906135E-3</v>
      </c>
      <c r="D109" s="43">
        <f t="shared" si="1"/>
        <v>-1.7612004229752398E-2</v>
      </c>
      <c r="E109" s="44">
        <f t="shared" si="1"/>
        <v>1.2378703074141573E-2</v>
      </c>
    </row>
    <row r="110" spans="2:9" s="1" customFormat="1" hidden="1" outlineLevel="2" x14ac:dyDescent="0.3">
      <c r="B110" s="11" t="s">
        <v>88</v>
      </c>
      <c r="C110" s="42">
        <f t="shared" si="1"/>
        <v>3.5815278832979303E-2</v>
      </c>
      <c r="D110" s="43">
        <f t="shared" si="1"/>
        <v>-1.7992586334963923E-3</v>
      </c>
      <c r="E110" s="44">
        <f t="shared" si="1"/>
        <v>4.4552298538221624E-2</v>
      </c>
    </row>
    <row r="111" spans="2:9" s="1" customFormat="1" hidden="1" outlineLevel="2" x14ac:dyDescent="0.3">
      <c r="B111" s="35" t="s">
        <v>89</v>
      </c>
      <c r="C111" s="45">
        <f t="shared" si="1"/>
        <v>7.2207798479371421E-2</v>
      </c>
      <c r="D111" s="46">
        <f t="shared" si="1"/>
        <v>5.8461127838394411E-2</v>
      </c>
      <c r="E111" s="47">
        <f t="shared" si="1"/>
        <v>7.5329339764301562E-2</v>
      </c>
    </row>
    <row r="112" spans="2:9" s="1" customFormat="1" hidden="1" outlineLevel="2" x14ac:dyDescent="0.3">
      <c r="B112" s="11" t="s">
        <v>90</v>
      </c>
      <c r="C112" s="42">
        <f t="shared" si="1"/>
        <v>0.10807469388857727</v>
      </c>
      <c r="D112" s="43">
        <f t="shared" si="1"/>
        <v>5.8072263572321203E-2</v>
      </c>
      <c r="E112" s="44">
        <f t="shared" si="1"/>
        <v>0.11957285460103528</v>
      </c>
    </row>
    <row r="113" spans="2:5" s="1" customFormat="1" hidden="1" outlineLevel="2" x14ac:dyDescent="0.3">
      <c r="B113" s="11" t="s">
        <v>91</v>
      </c>
      <c r="C113" s="42">
        <f t="shared" si="1"/>
        <v>9.6155599623841015E-2</v>
      </c>
      <c r="D113" s="43">
        <f t="shared" si="1"/>
        <v>7.7339684910387341E-2</v>
      </c>
      <c r="E113" s="44">
        <f t="shared" si="1"/>
        <v>0.10040585652650069</v>
      </c>
    </row>
    <row r="114" spans="2:5" s="1" customFormat="1" x14ac:dyDescent="0.3">
      <c r="B114" s="11" t="s">
        <v>92</v>
      </c>
      <c r="C114" s="42">
        <f t="shared" si="1"/>
        <v>5.4012952430171346E-2</v>
      </c>
      <c r="D114" s="43">
        <f t="shared" si="1"/>
        <v>5.5731621085330696E-2</v>
      </c>
      <c r="E114" s="44">
        <f t="shared" si="1"/>
        <v>5.3631458664773923E-2</v>
      </c>
    </row>
    <row r="115" spans="2:5" s="1" customFormat="1" x14ac:dyDescent="0.3">
      <c r="B115" s="11" t="s">
        <v>93</v>
      </c>
      <c r="C115" s="42">
        <f t="shared" si="1"/>
        <v>-1.9384666720854926E-2</v>
      </c>
      <c r="D115" s="43">
        <f t="shared" si="1"/>
        <v>-4.9412577552858328E-2</v>
      </c>
      <c r="E115" s="44">
        <f t="shared" si="1"/>
        <v>-1.267300450888087E-2</v>
      </c>
    </row>
    <row r="116" spans="2:5" s="1" customFormat="1" x14ac:dyDescent="0.3">
      <c r="B116" s="8" t="s">
        <v>94</v>
      </c>
      <c r="C116" s="48">
        <f t="shared" si="1"/>
        <v>-3.0884895598564888E-2</v>
      </c>
      <c r="D116" s="49">
        <f t="shared" si="1"/>
        <v>-4.702221734317269E-2</v>
      </c>
      <c r="E116" s="50">
        <f t="shared" si="1"/>
        <v>-2.7377928517597794E-2</v>
      </c>
    </row>
    <row r="117" spans="2:5" s="1" customFormat="1" x14ac:dyDescent="0.3">
      <c r="B117" s="11" t="s">
        <v>95</v>
      </c>
      <c r="C117" s="42">
        <f t="shared" si="1"/>
        <v>-2.3560388309203706E-2</v>
      </c>
      <c r="D117" s="43">
        <f t="shared" si="1"/>
        <v>-7.0035364356849983E-2</v>
      </c>
      <c r="E117" s="44">
        <f t="shared" si="1"/>
        <v>-1.3282384251536605E-2</v>
      </c>
    </row>
    <row r="118" spans="2:5" s="1" customFormat="1" x14ac:dyDescent="0.3">
      <c r="B118" s="11" t="s">
        <v>96</v>
      </c>
      <c r="C118" s="42">
        <f t="shared" si="1"/>
        <v>-6.6271836220244129E-4</v>
      </c>
      <c r="D118" s="43">
        <f t="shared" si="1"/>
        <v>-6.5732073262749879E-2</v>
      </c>
      <c r="E118" s="44">
        <f t="shared" si="1"/>
        <v>1.3809549434775414E-2</v>
      </c>
    </row>
    <row r="119" spans="2:5" s="1" customFormat="1" x14ac:dyDescent="0.3">
      <c r="B119" s="11" t="s">
        <v>97</v>
      </c>
      <c r="C119" s="42">
        <f t="shared" si="1"/>
        <v>2.867741501139065E-2</v>
      </c>
      <c r="D119" s="43">
        <f t="shared" si="1"/>
        <v>1.0781118694787706E-2</v>
      </c>
      <c r="E119" s="44">
        <f t="shared" si="1"/>
        <v>3.2528642629739979E-2</v>
      </c>
    </row>
    <row r="120" spans="2:5" s="1" customFormat="1" x14ac:dyDescent="0.3">
      <c r="B120" s="8" t="s">
        <v>98</v>
      </c>
      <c r="C120" s="48">
        <f t="shared" si="1"/>
        <v>3.466510741572737E-2</v>
      </c>
      <c r="D120" s="49">
        <f t="shared" si="1"/>
        <v>2.0599186071575071E-2</v>
      </c>
      <c r="E120" s="50">
        <f t="shared" si="1"/>
        <v>3.766017806291333E-2</v>
      </c>
    </row>
    <row r="121" spans="2:5" s="1" customFormat="1" x14ac:dyDescent="0.3">
      <c r="B121" s="11" t="s">
        <v>99</v>
      </c>
      <c r="C121" s="42">
        <f t="shared" si="1"/>
        <v>4.3299845315236452E-2</v>
      </c>
      <c r="D121" s="43">
        <f t="shared" si="1"/>
        <v>3.2257469878842038E-2</v>
      </c>
      <c r="E121" s="44">
        <f t="shared" si="1"/>
        <v>4.560142317454674E-2</v>
      </c>
    </row>
    <row r="122" spans="2:5" s="1" customFormat="1" x14ac:dyDescent="0.3"/>
    <row r="123" spans="2:5" s="1" customFormat="1" outlineLevel="1" x14ac:dyDescent="0.3"/>
    <row r="124" spans="2:5" s="1" customFormat="1" outlineLevel="1" x14ac:dyDescent="0.3"/>
    <row r="125" spans="2:5" s="1" customFormat="1" outlineLevel="1" x14ac:dyDescent="0.3"/>
    <row r="126" spans="2:5" s="1" customFormat="1" outlineLevel="1" x14ac:dyDescent="0.3"/>
    <row r="127" spans="2:5" s="1" customFormat="1" outlineLevel="1" x14ac:dyDescent="0.3"/>
    <row r="128" spans="2:5" s="1" customFormat="1" outlineLevel="1" x14ac:dyDescent="0.3"/>
    <row r="129" s="1" customFormat="1" outlineLevel="1" x14ac:dyDescent="0.3"/>
    <row r="130" s="1" customFormat="1" outlineLevel="1" x14ac:dyDescent="0.3"/>
    <row r="131" s="1" customFormat="1" outlineLevel="1" x14ac:dyDescent="0.3"/>
    <row r="132" s="1" customFormat="1" outlineLevel="1" x14ac:dyDescent="0.3"/>
    <row r="133" s="1" customFormat="1" outlineLevel="1" x14ac:dyDescent="0.3"/>
    <row r="134" s="1" customFormat="1" outlineLevel="1" x14ac:dyDescent="0.3"/>
    <row r="135" s="1" customFormat="1" outlineLevel="1" x14ac:dyDescent="0.3"/>
    <row r="136" s="1" customFormat="1" outlineLevel="1" x14ac:dyDescent="0.3"/>
    <row r="137" s="1" customFormat="1" outlineLevel="1" x14ac:dyDescent="0.3"/>
    <row r="138" s="1" customFormat="1" outlineLevel="1" x14ac:dyDescent="0.3"/>
    <row r="139" s="1" customFormat="1" outlineLevel="1" x14ac:dyDescent="0.3"/>
    <row r="140" s="1" customFormat="1" outlineLevel="1" x14ac:dyDescent="0.3"/>
    <row r="141" s="1" customFormat="1" outlineLevel="1" x14ac:dyDescent="0.3"/>
    <row r="142" s="1" customFormat="1" outlineLevel="1" x14ac:dyDescent="0.3"/>
    <row r="143" s="1" customFormat="1" outlineLevel="1" x14ac:dyDescent="0.3"/>
    <row r="144" s="1" customFormat="1" outlineLevel="1" x14ac:dyDescent="0.3"/>
    <row r="145" s="1" customFormat="1" outlineLevel="1" x14ac:dyDescent="0.3"/>
    <row r="146" s="1" customFormat="1" outlineLevel="1" x14ac:dyDescent="0.3"/>
    <row r="147" s="1" customFormat="1" outlineLevel="1" x14ac:dyDescent="0.3"/>
    <row r="148" s="1" customFormat="1" outlineLevel="1" x14ac:dyDescent="0.3"/>
    <row r="149" s="1" customFormat="1" outlineLevel="1" x14ac:dyDescent="0.3"/>
    <row r="150" s="1" customFormat="1" outlineLevel="1" x14ac:dyDescent="0.3"/>
    <row r="151" s="1" customFormat="1" outlineLevel="1" x14ac:dyDescent="0.3"/>
    <row r="152" s="1" customFormat="1" outlineLevel="1" x14ac:dyDescent="0.3"/>
    <row r="153" s="1" customFormat="1" outlineLevel="1" x14ac:dyDescent="0.3"/>
    <row r="154" s="1" customFormat="1" outlineLevel="1" x14ac:dyDescent="0.3"/>
    <row r="155" s="1" customFormat="1" outlineLevel="1" x14ac:dyDescent="0.3"/>
    <row r="156" s="1" customFormat="1" outlineLevel="1" x14ac:dyDescent="0.3"/>
    <row r="157" s="1" customFormat="1" outlineLevel="1" x14ac:dyDescent="0.3"/>
    <row r="158" s="1" customFormat="1" outlineLevel="1" x14ac:dyDescent="0.3"/>
    <row r="159" s="1" customFormat="1" outlineLevel="1" x14ac:dyDescent="0.3"/>
    <row r="160" s="1" customFormat="1" outlineLevel="1" x14ac:dyDescent="0.3"/>
    <row r="161" spans="2:15" s="1" customFormat="1" outlineLevel="1" x14ac:dyDescent="0.3"/>
    <row r="162" spans="2:15" s="1" customFormat="1" outlineLevel="1" x14ac:dyDescent="0.3"/>
    <row r="163" spans="2:15" s="1" customFormat="1" outlineLevel="1" x14ac:dyDescent="0.3"/>
    <row r="164" spans="2:15" s="1" customFormat="1" x14ac:dyDescent="0.3"/>
    <row r="165" spans="2:15" ht="20.149999999999999" customHeight="1" x14ac:dyDescent="0.2">
      <c r="B165" s="27" t="s">
        <v>101</v>
      </c>
    </row>
    <row r="167" spans="2:15" ht="47.3" customHeight="1" collapsed="1" x14ac:dyDescent="0.2">
      <c r="B167" s="52" t="s">
        <v>66</v>
      </c>
      <c r="C167" s="18" t="s">
        <v>102</v>
      </c>
      <c r="D167" s="18" t="s">
        <v>103</v>
      </c>
      <c r="E167" s="53" t="s">
        <v>104</v>
      </c>
      <c r="F167" s="53" t="s">
        <v>105</v>
      </c>
    </row>
    <row r="168" spans="2:15" hidden="1" outlineLevel="2" x14ac:dyDescent="0.2">
      <c r="B168" s="11" t="s">
        <v>68</v>
      </c>
      <c r="C168" s="32">
        <f>ŽP!$G$76</f>
        <v>4156996618</v>
      </c>
      <c r="D168" s="32">
        <f>ŽP!$G$103</f>
        <v>4166641072</v>
      </c>
      <c r="E168" s="33">
        <f>ŽP!$G$130</f>
        <v>2658762132</v>
      </c>
      <c r="F168" s="33">
        <f>ŽP!$G$49</f>
        <v>1338940994</v>
      </c>
    </row>
    <row r="169" spans="2:15" hidden="1" outlineLevel="2" x14ac:dyDescent="0.2">
      <c r="B169" s="11" t="s">
        <v>69</v>
      </c>
      <c r="C169" s="32">
        <f>ŽP!$H$76</f>
        <v>8742910047</v>
      </c>
      <c r="D169" s="32">
        <f>ŽP!$H$103</f>
        <v>8198228486</v>
      </c>
      <c r="E169" s="33">
        <f>ŽP!$H$130</f>
        <v>5277993948</v>
      </c>
      <c r="F169" s="33">
        <f>ŽP!$H$49</f>
        <v>2677213185</v>
      </c>
    </row>
    <row r="170" spans="2:15" hidden="1" outlineLevel="2" x14ac:dyDescent="0.2">
      <c r="B170" s="11" t="s">
        <v>70</v>
      </c>
      <c r="C170" s="32">
        <f>ŽP!$I$76</f>
        <v>12417670807</v>
      </c>
      <c r="D170" s="32">
        <f>ŽP!$I$103</f>
        <v>12051185849</v>
      </c>
      <c r="E170" s="33">
        <f>ŽP!$I$130</f>
        <v>7982639564</v>
      </c>
      <c r="F170" s="33">
        <f>ŽP!$I$49</f>
        <v>4078618849</v>
      </c>
    </row>
    <row r="171" spans="2:15" hidden="1" outlineLevel="2" x14ac:dyDescent="0.2">
      <c r="B171" s="35" t="s">
        <v>71</v>
      </c>
      <c r="C171" s="37">
        <f>ŽP!$J$76</f>
        <v>16156151877</v>
      </c>
      <c r="D171" s="37">
        <f>ŽP!$J$103</f>
        <v>16133584003</v>
      </c>
      <c r="E171" s="38">
        <f>ŽP!$J$130</f>
        <v>10740515363</v>
      </c>
      <c r="F171" s="38">
        <f>ŽP!$J$49</f>
        <v>5544717146</v>
      </c>
    </row>
    <row r="172" spans="2:15" hidden="1" outlineLevel="2" x14ac:dyDescent="0.2">
      <c r="B172" s="11" t="s">
        <v>72</v>
      </c>
      <c r="C172" s="32">
        <f>ŽP!$K$76</f>
        <v>4249948052</v>
      </c>
      <c r="D172" s="32">
        <f>ŽP!$K$103</f>
        <v>4025671005</v>
      </c>
      <c r="E172" s="33">
        <f>ŽP!$K$130</f>
        <v>2859906181</v>
      </c>
      <c r="F172" s="33">
        <f>ŽP!$K$49</f>
        <v>1477902776</v>
      </c>
    </row>
    <row r="173" spans="2:15" hidden="1" outlineLevel="2" x14ac:dyDescent="0.2">
      <c r="B173" s="11" t="s">
        <v>73</v>
      </c>
      <c r="C173" s="32">
        <f>ŽP!$L$76</f>
        <v>8314091291</v>
      </c>
      <c r="D173" s="32">
        <f>ŽP!$L$103</f>
        <v>8556680000</v>
      </c>
      <c r="E173" s="33">
        <f>ŽP!$L$130</f>
        <v>5724453808</v>
      </c>
      <c r="F173" s="33">
        <f>ŽP!$L$49</f>
        <v>3012861551</v>
      </c>
    </row>
    <row r="174" spans="2:15" hidden="1" outlineLevel="2" x14ac:dyDescent="0.2">
      <c r="B174" s="11" t="s">
        <v>74</v>
      </c>
      <c r="C174" s="32">
        <f>ŽP!$M$76</f>
        <v>11615210997</v>
      </c>
      <c r="D174" s="32">
        <f>ŽP!$M$103</f>
        <v>12008497200</v>
      </c>
      <c r="E174" s="33">
        <f>ŽP!$M$130</f>
        <v>9568324495</v>
      </c>
      <c r="F174" s="33">
        <f>ŽP!$M$49</f>
        <v>3723844228</v>
      </c>
    </row>
    <row r="175" spans="2:15" hidden="1" outlineLevel="2" x14ac:dyDescent="0.2">
      <c r="B175" s="35" t="s">
        <v>75</v>
      </c>
      <c r="C175" s="37">
        <f>ŽP!$N$76</f>
        <v>14638962133</v>
      </c>
      <c r="D175" s="37">
        <f>ŽP!$N$103</f>
        <v>15736756604</v>
      </c>
      <c r="E175" s="38">
        <f>ŽP!$N$130</f>
        <v>12920138574</v>
      </c>
      <c r="F175" s="38">
        <f>ŽP!$N$49</f>
        <v>4993494306</v>
      </c>
      <c r="L175" s="54"/>
      <c r="M175" s="54"/>
      <c r="N175" s="54"/>
      <c r="O175" s="54"/>
    </row>
    <row r="176" spans="2:15" hidden="1" outlineLevel="2" x14ac:dyDescent="0.2">
      <c r="B176" s="11" t="s">
        <v>76</v>
      </c>
      <c r="C176" s="32">
        <f>ŽP!$O$76</f>
        <v>3825911168</v>
      </c>
      <c r="D176" s="32">
        <f>ŽP!$O$103</f>
        <v>3968687472</v>
      </c>
      <c r="E176" s="33">
        <f>ŽP!$O$130</f>
        <v>3994275944</v>
      </c>
      <c r="F176" s="33">
        <f>ŽP!$O$49</f>
        <v>1445708018</v>
      </c>
    </row>
    <row r="177" spans="2:15" hidden="1" outlineLevel="2" x14ac:dyDescent="0.2">
      <c r="B177" s="11" t="s">
        <v>77</v>
      </c>
      <c r="C177" s="32">
        <f>ŽP!$P$76</f>
        <v>7165513657</v>
      </c>
      <c r="D177" s="32">
        <f>ŽP!$P$103</f>
        <v>7877411584</v>
      </c>
      <c r="E177" s="33">
        <f>ŽP!$P$130</f>
        <v>7951919723</v>
      </c>
      <c r="F177" s="33">
        <f>ŽP!$P$49</f>
        <v>2947924243</v>
      </c>
    </row>
    <row r="178" spans="2:15" x14ac:dyDescent="0.2">
      <c r="B178" s="11" t="s">
        <v>78</v>
      </c>
      <c r="C178" s="32">
        <f>ŽP!$Q$76</f>
        <v>10377636718</v>
      </c>
      <c r="D178" s="32">
        <f>ŽP!$Q$103</f>
        <v>11707542925</v>
      </c>
      <c r="E178" s="33">
        <f>ŽP!$Q$130</f>
        <v>12007217476</v>
      </c>
      <c r="F178" s="33">
        <f>ŽP!$Q$49</f>
        <v>4519480116</v>
      </c>
    </row>
    <row r="179" spans="2:15" x14ac:dyDescent="0.2">
      <c r="B179" s="11" t="s">
        <v>79</v>
      </c>
      <c r="C179" s="32">
        <f>ŽP!$R$76</f>
        <v>13227039974</v>
      </c>
      <c r="D179" s="32">
        <f>ŽP!$R$103</f>
        <v>15458080556</v>
      </c>
      <c r="E179" s="33">
        <f>ŽP!$R$130</f>
        <v>16079452884</v>
      </c>
      <c r="F179" s="33">
        <f>ŽP!$R$49</f>
        <v>6181875914</v>
      </c>
    </row>
    <row r="180" spans="2:15" x14ac:dyDescent="0.2">
      <c r="B180" s="8" t="s">
        <v>80</v>
      </c>
      <c r="C180" s="40">
        <f>ŽP!$S$76</f>
        <v>3339526180</v>
      </c>
      <c r="D180" s="40">
        <f>ŽP!$S$103</f>
        <v>3956668140</v>
      </c>
      <c r="E180" s="41">
        <f>ŽP!$S$130</f>
        <v>4344326858</v>
      </c>
      <c r="F180" s="41">
        <f>ŽP!$S$49</f>
        <v>1741479980</v>
      </c>
    </row>
    <row r="181" spans="2:15" x14ac:dyDescent="0.2">
      <c r="B181" s="11" t="s">
        <v>81</v>
      </c>
      <c r="C181" s="32">
        <f>ŽP!$T$76</f>
        <v>5901669969</v>
      </c>
      <c r="D181" s="32">
        <f>ŽP!$T$103</f>
        <v>7687621114</v>
      </c>
      <c r="E181" s="33">
        <f>ŽP!$T$130</f>
        <v>8587423497</v>
      </c>
      <c r="F181" s="33">
        <f>ŽP!$T$49</f>
        <v>3536891742</v>
      </c>
    </row>
    <row r="182" spans="2:15" x14ac:dyDescent="0.2">
      <c r="B182" s="11" t="s">
        <v>82</v>
      </c>
      <c r="C182" s="32">
        <f>ŽP!$U$76</f>
        <v>8581796281</v>
      </c>
      <c r="D182" s="32">
        <f>ŽP!$U$103</f>
        <v>11110155612</v>
      </c>
      <c r="E182" s="33">
        <f>ŽP!$U$130</f>
        <v>13024077252</v>
      </c>
      <c r="F182" s="33">
        <f>ŽP!$U$49</f>
        <v>5413723315</v>
      </c>
    </row>
    <row r="183" spans="2:15" x14ac:dyDescent="0.2">
      <c r="B183" s="11" t="s">
        <v>83</v>
      </c>
      <c r="C183" s="32">
        <f>ŽP!$V$76</f>
        <v>9544193022</v>
      </c>
      <c r="D183" s="32">
        <f>ŽP!$V$103</f>
        <v>18228001513</v>
      </c>
      <c r="E183" s="33">
        <f>ŽP!$V$130</f>
        <v>17833553821</v>
      </c>
      <c r="F183" s="33">
        <f>ŽP!$V$49</f>
        <v>7899897853</v>
      </c>
    </row>
    <row r="184" spans="2:15" x14ac:dyDescent="0.2">
      <c r="B184" s="8" t="s">
        <v>84</v>
      </c>
      <c r="C184" s="40">
        <f>ŽP!$W$76</f>
        <v>2941028048</v>
      </c>
      <c r="D184" s="40">
        <f>ŽP!$W$103</f>
        <v>4452525649</v>
      </c>
      <c r="E184" s="41">
        <f>ŽP!$W$130</f>
        <v>4873912923</v>
      </c>
      <c r="F184" s="41">
        <f>ŽP!$W$49</f>
        <v>2182767521</v>
      </c>
    </row>
    <row r="185" spans="2:15" x14ac:dyDescent="0.2">
      <c r="B185" s="11" t="s">
        <v>1</v>
      </c>
      <c r="C185" s="32">
        <f>ŽP!$X$76</f>
        <v>5959732326</v>
      </c>
      <c r="D185" s="32">
        <f>ŽP!$X$103</f>
        <v>8477498390</v>
      </c>
      <c r="E185" s="33">
        <f>ŽP!$X$130</f>
        <v>9754506350</v>
      </c>
      <c r="F185" s="33">
        <f>ŽP!$X$49</f>
        <v>4454300701</v>
      </c>
    </row>
    <row r="187" spans="2:15" collapsed="1" x14ac:dyDescent="0.2">
      <c r="B187" s="52" t="s">
        <v>85</v>
      </c>
      <c r="C187" s="18"/>
      <c r="D187" s="18"/>
      <c r="E187" s="53"/>
      <c r="F187" s="53"/>
      <c r="L187" s="54"/>
      <c r="M187" s="54"/>
      <c r="N187" s="54"/>
      <c r="O187" s="54"/>
    </row>
    <row r="188" spans="2:15" hidden="1" outlineLevel="2" x14ac:dyDescent="0.2">
      <c r="B188" s="11" t="s">
        <v>86</v>
      </c>
      <c r="C188" s="43">
        <f t="shared" ref="C188:F201" si="2">IFERROR(C172/C168-1,"-")</f>
        <v>2.2360238061660986E-2</v>
      </c>
      <c r="D188" s="43">
        <f t="shared" si="2"/>
        <v>-3.3833023906792659E-2</v>
      </c>
      <c r="E188" s="44">
        <f t="shared" si="2"/>
        <v>7.5653269835272319E-2</v>
      </c>
      <c r="F188" s="44">
        <f t="shared" si="2"/>
        <v>0.10378484385996778</v>
      </c>
    </row>
    <row r="189" spans="2:15" hidden="1" outlineLevel="2" x14ac:dyDescent="0.2">
      <c r="B189" s="11" t="s">
        <v>87</v>
      </c>
      <c r="C189" s="43">
        <f t="shared" si="2"/>
        <v>-4.9047600134825009E-2</v>
      </c>
      <c r="D189" s="43">
        <f t="shared" si="2"/>
        <v>4.3723045120311443E-2</v>
      </c>
      <c r="E189" s="44">
        <f t="shared" si="2"/>
        <v>8.4588929884843456E-2</v>
      </c>
      <c r="F189" s="44">
        <f t="shared" si="2"/>
        <v>0.12537229679002948</v>
      </c>
    </row>
    <row r="190" spans="2:15" hidden="1" outlineLevel="2" x14ac:dyDescent="0.2">
      <c r="B190" s="11" t="s">
        <v>88</v>
      </c>
      <c r="C190" s="43">
        <f t="shared" si="2"/>
        <v>-6.4622409667008052E-2</v>
      </c>
      <c r="D190" s="43">
        <f t="shared" si="2"/>
        <v>-3.5422778749646389E-3</v>
      </c>
      <c r="E190" s="44">
        <f t="shared" si="2"/>
        <v>0.19864167964580304</v>
      </c>
      <c r="F190" s="44">
        <f t="shared" si="2"/>
        <v>-8.6984009571520526E-2</v>
      </c>
    </row>
    <row r="191" spans="2:15" hidden="1" outlineLevel="2" x14ac:dyDescent="0.2">
      <c r="B191" s="35" t="s">
        <v>89</v>
      </c>
      <c r="C191" s="46">
        <f t="shared" si="2"/>
        <v>-9.3907865904620524E-2</v>
      </c>
      <c r="D191" s="46">
        <f t="shared" si="2"/>
        <v>-2.4596357444583328E-2</v>
      </c>
      <c r="E191" s="47">
        <f t="shared" si="2"/>
        <v>0.20293469515518625</v>
      </c>
      <c r="F191" s="47">
        <f t="shared" si="2"/>
        <v>-9.9414059452546888E-2</v>
      </c>
    </row>
    <row r="192" spans="2:15" hidden="1" outlineLevel="2" x14ac:dyDescent="0.2">
      <c r="B192" s="11" t="s">
        <v>90</v>
      </c>
      <c r="C192" s="43">
        <f t="shared" si="2"/>
        <v>-9.9774604021442337E-2</v>
      </c>
      <c r="D192" s="43">
        <f t="shared" si="2"/>
        <v>-1.4155039726103991E-2</v>
      </c>
      <c r="E192" s="44">
        <f t="shared" si="2"/>
        <v>0.39664579577339643</v>
      </c>
      <c r="F192" s="44">
        <f t="shared" si="2"/>
        <v>-2.1784083853700009E-2</v>
      </c>
    </row>
    <row r="193" spans="2:6" hidden="1" outlineLevel="2" x14ac:dyDescent="0.2">
      <c r="B193" s="11" t="s">
        <v>91</v>
      </c>
      <c r="C193" s="43">
        <f t="shared" si="2"/>
        <v>-0.13814830674800682</v>
      </c>
      <c r="D193" s="43">
        <f t="shared" si="2"/>
        <v>-7.9384576260886242E-2</v>
      </c>
      <c r="E193" s="44">
        <f t="shared" si="2"/>
        <v>0.38911413904451231</v>
      </c>
      <c r="F193" s="44">
        <f t="shared" si="2"/>
        <v>-2.1553366094252402E-2</v>
      </c>
    </row>
    <row r="194" spans="2:6" x14ac:dyDescent="0.2">
      <c r="B194" s="11" t="s">
        <v>92</v>
      </c>
      <c r="C194" s="43">
        <f t="shared" si="2"/>
        <v>-0.10654772257857759</v>
      </c>
      <c r="D194" s="43">
        <f t="shared" si="2"/>
        <v>-2.5061776672604785E-2</v>
      </c>
      <c r="E194" s="44">
        <f t="shared" si="2"/>
        <v>0.25489237768581763</v>
      </c>
      <c r="F194" s="44">
        <f t="shared" si="2"/>
        <v>0.21365982014433493</v>
      </c>
    </row>
    <row r="195" spans="2:6" x14ac:dyDescent="0.2">
      <c r="B195" s="11" t="s">
        <v>93</v>
      </c>
      <c r="C195" s="43">
        <f t="shared" si="2"/>
        <v>-9.6449607982601604E-2</v>
      </c>
      <c r="D195" s="43">
        <f t="shared" si="2"/>
        <v>-1.7708607625612327E-2</v>
      </c>
      <c r="E195" s="44">
        <f t="shared" si="2"/>
        <v>0.24452634868465606</v>
      </c>
      <c r="F195" s="44">
        <f t="shared" si="2"/>
        <v>0.23798597438512825</v>
      </c>
    </row>
    <row r="196" spans="2:6" x14ac:dyDescent="0.2">
      <c r="B196" s="8" t="s">
        <v>94</v>
      </c>
      <c r="C196" s="49">
        <f t="shared" si="2"/>
        <v>-0.12712919005232903</v>
      </c>
      <c r="D196" s="49">
        <f t="shared" si="2"/>
        <v>-3.0285408172850969E-3</v>
      </c>
      <c r="E196" s="50">
        <f t="shared" si="2"/>
        <v>8.7638139905138246E-2</v>
      </c>
      <c r="F196" s="50">
        <f t="shared" si="2"/>
        <v>0.20458623616764093</v>
      </c>
    </row>
    <row r="197" spans="2:6" x14ac:dyDescent="0.2">
      <c r="B197" s="11" t="s">
        <v>95</v>
      </c>
      <c r="C197" s="43">
        <f t="shared" si="2"/>
        <v>-0.17637865873932834</v>
      </c>
      <c r="D197" s="43">
        <f t="shared" si="2"/>
        <v>-2.4092999074148636E-2</v>
      </c>
      <c r="E197" s="44">
        <f t="shared" si="2"/>
        <v>7.9918283400407075E-2</v>
      </c>
      <c r="F197" s="44">
        <f t="shared" si="2"/>
        <v>0.19979058159263552</v>
      </c>
    </row>
    <row r="198" spans="2:6" x14ac:dyDescent="0.2">
      <c r="B198" s="11" t="s">
        <v>96</v>
      </c>
      <c r="C198" s="43">
        <f t="shared" si="2"/>
        <v>-0.17304907521816759</v>
      </c>
      <c r="D198" s="43">
        <f t="shared" si="2"/>
        <v>-5.1025848619726477E-2</v>
      </c>
      <c r="E198" s="44">
        <f t="shared" si="2"/>
        <v>8.4687378906270094E-2</v>
      </c>
      <c r="F198" s="44">
        <f t="shared" si="2"/>
        <v>0.19786417376506948</v>
      </c>
    </row>
    <row r="199" spans="2:6" x14ac:dyDescent="0.2">
      <c r="B199" s="11" t="s">
        <v>97</v>
      </c>
      <c r="C199" s="43">
        <f t="shared" si="2"/>
        <v>-0.27843319134434186</v>
      </c>
      <c r="D199" s="43">
        <f t="shared" si="2"/>
        <v>0.17918919150184309</v>
      </c>
      <c r="E199" s="44">
        <f t="shared" si="2"/>
        <v>0.10908959089929193</v>
      </c>
      <c r="F199" s="44">
        <f t="shared" si="2"/>
        <v>0.27791271822671537</v>
      </c>
    </row>
    <row r="200" spans="2:6" x14ac:dyDescent="0.2">
      <c r="B200" s="8" t="s">
        <v>98</v>
      </c>
      <c r="C200" s="49">
        <f t="shared" si="2"/>
        <v>-0.11932774606965346</v>
      </c>
      <c r="D200" s="49">
        <f t="shared" si="2"/>
        <v>0.12532198593739019</v>
      </c>
      <c r="E200" s="50">
        <f t="shared" si="2"/>
        <v>0.12190290517040103</v>
      </c>
      <c r="F200" s="50">
        <f t="shared" si="2"/>
        <v>0.25339799829338272</v>
      </c>
    </row>
    <row r="201" spans="2:6" x14ac:dyDescent="0.2">
      <c r="B201" s="11" t="s">
        <v>99</v>
      </c>
      <c r="C201" s="43">
        <f t="shared" si="2"/>
        <v>9.838292772213153E-3</v>
      </c>
      <c r="D201" s="43">
        <f t="shared" si="2"/>
        <v>0.10274664480557538</v>
      </c>
      <c r="E201" s="44">
        <f t="shared" si="2"/>
        <v>0.13590605533868438</v>
      </c>
      <c r="F201" s="44">
        <f t="shared" si="2"/>
        <v>0.25938282139255819</v>
      </c>
    </row>
    <row r="203" spans="2:6" outlineLevel="1" x14ac:dyDescent="0.2"/>
    <row r="204" spans="2:6" outlineLevel="1" x14ac:dyDescent="0.2"/>
    <row r="205" spans="2:6" outlineLevel="1" x14ac:dyDescent="0.2"/>
    <row r="206" spans="2:6" outlineLevel="1" x14ac:dyDescent="0.2"/>
    <row r="207" spans="2:6" outlineLevel="1" x14ac:dyDescent="0.2"/>
    <row r="208" spans="2:6" outlineLevel="1" x14ac:dyDescent="0.2"/>
    <row r="209" outlineLevel="1" x14ac:dyDescent="0.2"/>
    <row r="210" outlineLevel="1" x14ac:dyDescent="0.2"/>
    <row r="211" outlineLevel="1" x14ac:dyDescent="0.2"/>
    <row r="212" outlineLevel="1" x14ac:dyDescent="0.2"/>
    <row r="213" outlineLevel="1" x14ac:dyDescent="0.2"/>
    <row r="214" outlineLevel="1" x14ac:dyDescent="0.2"/>
    <row r="215" outlineLevel="1" x14ac:dyDescent="0.2"/>
    <row r="216" outlineLevel="1" x14ac:dyDescent="0.2"/>
    <row r="217" outlineLevel="1" x14ac:dyDescent="0.2"/>
    <row r="218" outlineLevel="1" x14ac:dyDescent="0.2"/>
    <row r="219" outlineLevel="1" x14ac:dyDescent="0.2"/>
    <row r="220" outlineLevel="1" x14ac:dyDescent="0.2"/>
    <row r="221" outlineLevel="1" x14ac:dyDescent="0.2"/>
    <row r="222" outlineLevel="1" x14ac:dyDescent="0.2"/>
    <row r="223" outlineLevel="1" x14ac:dyDescent="0.2"/>
    <row r="224" outlineLevel="1" x14ac:dyDescent="0.2"/>
    <row r="225" outlineLevel="1" x14ac:dyDescent="0.2"/>
    <row r="226" outlineLevel="1" x14ac:dyDescent="0.2"/>
    <row r="227" outlineLevel="1" x14ac:dyDescent="0.2"/>
    <row r="228" outlineLevel="1" x14ac:dyDescent="0.2"/>
    <row r="229" outlineLevel="1" x14ac:dyDescent="0.2"/>
    <row r="230" outlineLevel="1" x14ac:dyDescent="0.2"/>
    <row r="231" outlineLevel="1" x14ac:dyDescent="0.2"/>
    <row r="232" outlineLevel="1" x14ac:dyDescent="0.2"/>
    <row r="233" outlineLevel="1" x14ac:dyDescent="0.2"/>
    <row r="234" outlineLevel="1" x14ac:dyDescent="0.2"/>
    <row r="235" outlineLevel="1" x14ac:dyDescent="0.2"/>
    <row r="236" outlineLevel="1" x14ac:dyDescent="0.2"/>
    <row r="237" outlineLevel="1" x14ac:dyDescent="0.2"/>
    <row r="238" outlineLevel="1" x14ac:dyDescent="0.2"/>
    <row r="239" outlineLevel="1" x14ac:dyDescent="0.2"/>
    <row r="240" outlineLevel="1" x14ac:dyDescent="0.2"/>
    <row r="241" spans="2:6" outlineLevel="1" x14ac:dyDescent="0.2"/>
    <row r="242" spans="2:6" outlineLevel="1" x14ac:dyDescent="0.2"/>
    <row r="243" spans="2:6" outlineLevel="1" x14ac:dyDescent="0.2"/>
    <row r="245" spans="2:6" ht="20.149999999999999" customHeight="1" x14ac:dyDescent="0.2">
      <c r="B245" s="27" t="s">
        <v>106</v>
      </c>
    </row>
    <row r="247" spans="2:6" ht="47.3" customHeight="1" collapsed="1" x14ac:dyDescent="0.2">
      <c r="B247" s="52" t="s">
        <v>66</v>
      </c>
      <c r="C247" s="18" t="s">
        <v>102</v>
      </c>
      <c r="D247" s="18" t="s">
        <v>103</v>
      </c>
      <c r="E247" s="53" t="s">
        <v>104</v>
      </c>
      <c r="F247" s="53" t="s">
        <v>105</v>
      </c>
    </row>
    <row r="248" spans="2:6" hidden="1" outlineLevel="2" x14ac:dyDescent="0.2">
      <c r="B248" s="11" t="s">
        <v>68</v>
      </c>
      <c r="C248" s="32">
        <f>ŽP!$G$86</f>
        <v>2163218</v>
      </c>
      <c r="D248" s="32">
        <f>ŽP!$G$113</f>
        <v>1563969</v>
      </c>
      <c r="E248" s="33">
        <f>ŽP!$G$140</f>
        <v>1188752</v>
      </c>
      <c r="F248" s="33">
        <f>ŽP!$G$59</f>
        <v>201562</v>
      </c>
    </row>
    <row r="249" spans="2:6" hidden="1" outlineLevel="2" x14ac:dyDescent="0.2">
      <c r="B249" s="11" t="s">
        <v>69</v>
      </c>
      <c r="C249" s="32">
        <f>ŽP!$H$86</f>
        <v>2118318</v>
      </c>
      <c r="D249" s="32">
        <f>ŽP!$H$113</f>
        <v>1539965</v>
      </c>
      <c r="E249" s="33">
        <f>ŽP!$H$140</f>
        <v>1210153</v>
      </c>
      <c r="F249" s="33">
        <f>ŽP!$H$59</f>
        <v>202310</v>
      </c>
    </row>
    <row r="250" spans="2:6" hidden="1" outlineLevel="2" x14ac:dyDescent="0.2">
      <c r="B250" s="11" t="s">
        <v>70</v>
      </c>
      <c r="C250" s="32">
        <f>ŽP!$I$86</f>
        <v>2090139</v>
      </c>
      <c r="D250" s="32">
        <f>ŽP!$I$113</f>
        <v>1519692</v>
      </c>
      <c r="E250" s="33">
        <f>ŽP!$I$140</f>
        <v>1222526</v>
      </c>
      <c r="F250" s="33">
        <f>ŽP!$I$59</f>
        <v>226949</v>
      </c>
    </row>
    <row r="251" spans="2:6" hidden="1" outlineLevel="2" x14ac:dyDescent="0.2">
      <c r="B251" s="35" t="s">
        <v>71</v>
      </c>
      <c r="C251" s="37">
        <f>ŽP!$J$86</f>
        <v>2037067</v>
      </c>
      <c r="D251" s="37">
        <f>ŽP!$J$113</f>
        <v>1495281</v>
      </c>
      <c r="E251" s="38">
        <f>ŽP!$J$140</f>
        <v>1282744</v>
      </c>
      <c r="F251" s="38">
        <f>ŽP!$J$59</f>
        <v>227900</v>
      </c>
    </row>
    <row r="252" spans="2:6" hidden="1" outlineLevel="2" x14ac:dyDescent="0.2">
      <c r="B252" s="11" t="s">
        <v>72</v>
      </c>
      <c r="C252" s="32">
        <f>ŽP!$K$86</f>
        <v>2087134</v>
      </c>
      <c r="D252" s="32">
        <f>ŽP!$K$113</f>
        <v>1420856</v>
      </c>
      <c r="E252" s="33">
        <f>ŽP!$K$140</f>
        <v>1267778</v>
      </c>
      <c r="F252" s="33">
        <f>ŽP!$K$59</f>
        <v>234834</v>
      </c>
    </row>
    <row r="253" spans="2:6" hidden="1" outlineLevel="2" x14ac:dyDescent="0.2">
      <c r="B253" s="11" t="s">
        <v>73</v>
      </c>
      <c r="C253" s="32">
        <f>ŽP!$L$86</f>
        <v>2150543</v>
      </c>
      <c r="D253" s="32">
        <f>ŽP!$L$113</f>
        <v>1376711</v>
      </c>
      <c r="E253" s="33">
        <f>ŽP!$L$140</f>
        <v>1209082</v>
      </c>
      <c r="F253" s="33">
        <f>ŽP!$L$59</f>
        <v>245104</v>
      </c>
    </row>
    <row r="254" spans="2:6" hidden="1" outlineLevel="2" x14ac:dyDescent="0.2">
      <c r="B254" s="11" t="s">
        <v>74</v>
      </c>
      <c r="C254" s="32">
        <f>ŽP!$M$86</f>
        <v>2141109</v>
      </c>
      <c r="D254" s="32">
        <f>ŽP!$M$113</f>
        <v>1454454</v>
      </c>
      <c r="E254" s="33">
        <f>ŽP!$M$140</f>
        <v>1255055</v>
      </c>
      <c r="F254" s="33">
        <f>ŽP!$M$59</f>
        <v>199585</v>
      </c>
    </row>
    <row r="255" spans="2:6" hidden="1" outlineLevel="2" x14ac:dyDescent="0.2">
      <c r="B255" s="35" t="s">
        <v>75</v>
      </c>
      <c r="C255" s="37">
        <f>ŽP!$N$86</f>
        <v>2074268</v>
      </c>
      <c r="D255" s="37">
        <f>ŽP!$N$113</f>
        <v>1557020</v>
      </c>
      <c r="E255" s="38">
        <f>ŽP!$N$140</f>
        <v>1501028</v>
      </c>
      <c r="F255" s="38">
        <f>ŽP!$N$59</f>
        <v>205495</v>
      </c>
    </row>
    <row r="256" spans="2:6" hidden="1" outlineLevel="2" x14ac:dyDescent="0.2">
      <c r="B256" s="11" t="s">
        <v>76</v>
      </c>
      <c r="C256" s="32">
        <f>ŽP!$O$86</f>
        <v>2043111</v>
      </c>
      <c r="D256" s="32">
        <f>ŽP!$O$113</f>
        <v>1534756</v>
      </c>
      <c r="E256" s="33">
        <f>ŽP!$O$140</f>
        <v>1514193</v>
      </c>
      <c r="F256" s="33">
        <f>ŽP!$O$59</f>
        <v>209519</v>
      </c>
    </row>
    <row r="257" spans="2:6" hidden="1" outlineLevel="2" x14ac:dyDescent="0.2">
      <c r="B257" s="11" t="s">
        <v>77</v>
      </c>
      <c r="C257" s="32">
        <f>ŽP!$P$86</f>
        <v>2004945</v>
      </c>
      <c r="D257" s="32">
        <f>ŽP!$P$113</f>
        <v>1502141</v>
      </c>
      <c r="E257" s="33">
        <f>ŽP!$P$140</f>
        <v>1644830</v>
      </c>
      <c r="F257" s="33">
        <f>ŽP!$P$59</f>
        <v>214787</v>
      </c>
    </row>
    <row r="258" spans="2:6" x14ac:dyDescent="0.2">
      <c r="B258" s="11" t="s">
        <v>78</v>
      </c>
      <c r="C258" s="32">
        <f>ŽP!$Q$86</f>
        <v>1959616</v>
      </c>
      <c r="D258" s="32">
        <f>ŽP!$Q$113</f>
        <v>1475264</v>
      </c>
      <c r="E258" s="33">
        <f>ŽP!$Q$140</f>
        <v>1679676</v>
      </c>
      <c r="F258" s="33">
        <f>ŽP!$Q$59</f>
        <v>217103</v>
      </c>
    </row>
    <row r="259" spans="2:6" x14ac:dyDescent="0.2">
      <c r="B259" s="11" t="s">
        <v>79</v>
      </c>
      <c r="C259" s="32">
        <f>ŽP!$R$86</f>
        <v>1860555</v>
      </c>
      <c r="D259" s="32">
        <f>ŽP!$R$113</f>
        <v>1386678</v>
      </c>
      <c r="E259" s="33">
        <f>ŽP!$R$140</f>
        <v>1605014</v>
      </c>
      <c r="F259" s="33">
        <f>ŽP!$R$59</f>
        <v>221809</v>
      </c>
    </row>
    <row r="260" spans="2:6" x14ac:dyDescent="0.2">
      <c r="B260" s="8" t="s">
        <v>80</v>
      </c>
      <c r="C260" s="40">
        <f>ŽP!$S$86</f>
        <v>1849875</v>
      </c>
      <c r="D260" s="40">
        <f>ŽP!$S$113</f>
        <v>1355542</v>
      </c>
      <c r="E260" s="41">
        <f>ŽP!$S$140</f>
        <v>1620573</v>
      </c>
      <c r="F260" s="41">
        <f>ŽP!$S$59</f>
        <v>226297</v>
      </c>
    </row>
    <row r="261" spans="2:6" x14ac:dyDescent="0.2">
      <c r="B261" s="11" t="s">
        <v>81</v>
      </c>
      <c r="C261" s="32">
        <f>ŽP!$T$86</f>
        <v>1830678</v>
      </c>
      <c r="D261" s="32">
        <f>ŽP!$T$113</f>
        <v>1274668</v>
      </c>
      <c r="E261" s="33">
        <f>ŽP!$T$140</f>
        <v>1655137</v>
      </c>
      <c r="F261" s="33">
        <f>ŽP!$T$59</f>
        <v>230361</v>
      </c>
    </row>
    <row r="262" spans="2:6" x14ac:dyDescent="0.2">
      <c r="B262" s="11" t="s">
        <v>82</v>
      </c>
      <c r="C262" s="32">
        <f>ŽP!$U$86</f>
        <v>1797208</v>
      </c>
      <c r="D262" s="32">
        <f>ŽP!$U$113</f>
        <v>1247942</v>
      </c>
      <c r="E262" s="33">
        <f>ŽP!$U$140</f>
        <v>1701550</v>
      </c>
      <c r="F262" s="33">
        <f>ŽP!$U$59</f>
        <v>234498</v>
      </c>
    </row>
    <row r="263" spans="2:6" x14ac:dyDescent="0.2">
      <c r="B263" s="11" t="s">
        <v>83</v>
      </c>
      <c r="C263" s="32">
        <f>ŽP!$V$86</f>
        <v>1516645</v>
      </c>
      <c r="D263" s="32">
        <f>ŽP!$V$113</f>
        <v>1647532</v>
      </c>
      <c r="E263" s="33">
        <f>ŽP!$V$140</f>
        <v>1715505</v>
      </c>
      <c r="F263" s="33">
        <f>ŽP!$V$59</f>
        <v>249078</v>
      </c>
    </row>
    <row r="264" spans="2:6" x14ac:dyDescent="0.2">
      <c r="B264" s="8" t="s">
        <v>84</v>
      </c>
      <c r="C264" s="40">
        <f>ŽP!$W$86</f>
        <v>1653411</v>
      </c>
      <c r="D264" s="40">
        <f>ŽP!$W$113</f>
        <v>1505024</v>
      </c>
      <c r="E264" s="41">
        <f>ŽP!$W$140</f>
        <v>1747126</v>
      </c>
      <c r="F264" s="41">
        <f>ŽP!$W$59</f>
        <v>250799</v>
      </c>
    </row>
    <row r="265" spans="2:6" x14ac:dyDescent="0.2">
      <c r="B265" s="11" t="s">
        <v>1</v>
      </c>
      <c r="C265" s="32">
        <f>ŽP!$X$86</f>
        <v>1615340</v>
      </c>
      <c r="D265" s="32">
        <f>ŽP!$X$113</f>
        <v>1490768</v>
      </c>
      <c r="E265" s="33">
        <f>ŽP!$X$140</f>
        <v>1791846</v>
      </c>
      <c r="F265" s="33">
        <f>ŽP!$X$59</f>
        <v>253882</v>
      </c>
    </row>
    <row r="267" spans="2:6" collapsed="1" x14ac:dyDescent="0.2">
      <c r="B267" s="52" t="s">
        <v>85</v>
      </c>
      <c r="C267" s="18"/>
      <c r="D267" s="18"/>
      <c r="E267" s="53"/>
      <c r="F267" s="53"/>
    </row>
    <row r="268" spans="2:6" hidden="1" outlineLevel="2" x14ac:dyDescent="0.2">
      <c r="B268" s="11" t="s">
        <v>86</v>
      </c>
      <c r="C268" s="43">
        <f t="shared" ref="C268:F281" si="3">IFERROR(C252/C248-1,"-")</f>
        <v>-3.5171674791907193E-2</v>
      </c>
      <c r="D268" s="43">
        <f t="shared" si="3"/>
        <v>-9.1506289446913636E-2</v>
      </c>
      <c r="E268" s="44">
        <f t="shared" si="3"/>
        <v>6.6478121593065653E-2</v>
      </c>
      <c r="F268" s="44">
        <f t="shared" si="3"/>
        <v>0.16507079707484551</v>
      </c>
    </row>
    <row r="269" spans="2:6" hidden="1" outlineLevel="2" x14ac:dyDescent="0.2">
      <c r="B269" s="11" t="s">
        <v>87</v>
      </c>
      <c r="C269" s="43">
        <f t="shared" si="3"/>
        <v>1.521254127095184E-2</v>
      </c>
      <c r="D269" s="43">
        <f t="shared" si="3"/>
        <v>-0.10601150026136963</v>
      </c>
      <c r="E269" s="44">
        <f t="shared" si="3"/>
        <v>-8.8501206045843439E-4</v>
      </c>
      <c r="F269" s="44">
        <f t="shared" si="3"/>
        <v>0.21152686471256987</v>
      </c>
    </row>
    <row r="270" spans="2:6" hidden="1" outlineLevel="2" x14ac:dyDescent="0.2">
      <c r="B270" s="11" t="s">
        <v>88</v>
      </c>
      <c r="C270" s="43">
        <f t="shared" si="3"/>
        <v>2.4385937968718796E-2</v>
      </c>
      <c r="D270" s="43">
        <f t="shared" si="3"/>
        <v>-4.2928435498772122E-2</v>
      </c>
      <c r="E270" s="44">
        <f t="shared" si="3"/>
        <v>2.6608023060450181E-2</v>
      </c>
      <c r="F270" s="44">
        <f t="shared" si="3"/>
        <v>-0.12057334467215097</v>
      </c>
    </row>
    <row r="271" spans="2:6" hidden="1" outlineLevel="2" x14ac:dyDescent="0.2">
      <c r="B271" s="35" t="s">
        <v>89</v>
      </c>
      <c r="C271" s="46">
        <f t="shared" si="3"/>
        <v>1.826204047289548E-2</v>
      </c>
      <c r="D271" s="46">
        <f t="shared" si="3"/>
        <v>4.1289229248549164E-2</v>
      </c>
      <c r="E271" s="47">
        <f t="shared" si="3"/>
        <v>0.17016957397578936</v>
      </c>
      <c r="F271" s="47">
        <f t="shared" si="3"/>
        <v>-9.8310662571303165E-2</v>
      </c>
    </row>
    <row r="272" spans="2:6" hidden="1" outlineLevel="2" x14ac:dyDescent="0.2">
      <c r="B272" s="11" t="s">
        <v>90</v>
      </c>
      <c r="C272" s="43">
        <f t="shared" si="3"/>
        <v>-2.1092560420174267E-2</v>
      </c>
      <c r="D272" s="43">
        <f t="shared" si="3"/>
        <v>8.0162944028107086E-2</v>
      </c>
      <c r="E272" s="44">
        <f t="shared" si="3"/>
        <v>0.19436762587771672</v>
      </c>
      <c r="F272" s="44">
        <f t="shared" si="3"/>
        <v>-0.10779955202398295</v>
      </c>
    </row>
    <row r="273" spans="2:6" hidden="1" outlineLevel="2" x14ac:dyDescent="0.2">
      <c r="B273" s="11" t="s">
        <v>91</v>
      </c>
      <c r="C273" s="43">
        <f t="shared" si="3"/>
        <v>-6.7702901081261757E-2</v>
      </c>
      <c r="D273" s="43">
        <f t="shared" si="3"/>
        <v>9.1108446144470445E-2</v>
      </c>
      <c r="E273" s="44">
        <f t="shared" si="3"/>
        <v>0.36039573825431193</v>
      </c>
      <c r="F273" s="44">
        <f t="shared" si="3"/>
        <v>-0.12369035185064303</v>
      </c>
    </row>
    <row r="274" spans="2:6" x14ac:dyDescent="0.2">
      <c r="B274" s="11" t="s">
        <v>92</v>
      </c>
      <c r="C274" s="43">
        <f t="shared" si="3"/>
        <v>-8.476588534259577E-2</v>
      </c>
      <c r="D274" s="43">
        <f t="shared" si="3"/>
        <v>1.4307774601328038E-2</v>
      </c>
      <c r="E274" s="44">
        <f t="shared" si="3"/>
        <v>0.33832859914505731</v>
      </c>
      <c r="F274" s="44">
        <f t="shared" si="3"/>
        <v>8.7772127163864955E-2</v>
      </c>
    </row>
    <row r="275" spans="2:6" x14ac:dyDescent="0.2">
      <c r="B275" s="11" t="s">
        <v>93</v>
      </c>
      <c r="C275" s="43">
        <f t="shared" si="3"/>
        <v>-0.10303056307092429</v>
      </c>
      <c r="D275" s="43">
        <f t="shared" si="3"/>
        <v>-0.10940257671706211</v>
      </c>
      <c r="E275" s="44">
        <f t="shared" si="3"/>
        <v>6.9276522489920334E-2</v>
      </c>
      <c r="F275" s="44">
        <f t="shared" si="3"/>
        <v>7.9388792914669493E-2</v>
      </c>
    </row>
    <row r="276" spans="2:6" x14ac:dyDescent="0.2">
      <c r="B276" s="8" t="s">
        <v>94</v>
      </c>
      <c r="C276" s="49">
        <f t="shared" si="3"/>
        <v>-9.4579295985386946E-2</v>
      </c>
      <c r="D276" s="49">
        <f t="shared" si="3"/>
        <v>-0.11677035307241024</v>
      </c>
      <c r="E276" s="50">
        <f t="shared" si="3"/>
        <v>7.0255244873011602E-2</v>
      </c>
      <c r="F276" s="50">
        <f t="shared" si="3"/>
        <v>8.0078656350975219E-2</v>
      </c>
    </row>
    <row r="277" spans="2:6" x14ac:dyDescent="0.2">
      <c r="B277" s="11" t="s">
        <v>95</v>
      </c>
      <c r="C277" s="43">
        <f t="shared" si="3"/>
        <v>-8.6918593776886599E-2</v>
      </c>
      <c r="D277" s="43">
        <f t="shared" si="3"/>
        <v>-0.15143252198029344</v>
      </c>
      <c r="E277" s="44">
        <f t="shared" si="3"/>
        <v>6.2663010767070038E-3</v>
      </c>
      <c r="F277" s="44">
        <f t="shared" si="3"/>
        <v>7.2509043843435483E-2</v>
      </c>
    </row>
    <row r="278" spans="2:6" x14ac:dyDescent="0.2">
      <c r="B278" s="11" t="s">
        <v>96</v>
      </c>
      <c r="C278" s="43">
        <f t="shared" si="3"/>
        <v>-8.287746170678334E-2</v>
      </c>
      <c r="D278" s="43">
        <f t="shared" si="3"/>
        <v>-0.15408903084464887</v>
      </c>
      <c r="E278" s="44">
        <f t="shared" si="3"/>
        <v>1.3022749625523078E-2</v>
      </c>
      <c r="F278" s="44">
        <f t="shared" si="3"/>
        <v>8.0123259466704733E-2</v>
      </c>
    </row>
    <row r="279" spans="2:6" x14ac:dyDescent="0.2">
      <c r="B279" s="11" t="s">
        <v>97</v>
      </c>
      <c r="C279" s="43">
        <f t="shared" si="3"/>
        <v>-0.18484269478730808</v>
      </c>
      <c r="D279" s="43">
        <f t="shared" si="3"/>
        <v>0.18811432791174298</v>
      </c>
      <c r="E279" s="44">
        <f t="shared" si="3"/>
        <v>6.8841144064786919E-2</v>
      </c>
      <c r="F279" s="44">
        <f t="shared" si="3"/>
        <v>0.12293910526624252</v>
      </c>
    </row>
    <row r="280" spans="2:6" x14ac:dyDescent="0.2">
      <c r="B280" s="8" t="s">
        <v>98</v>
      </c>
      <c r="C280" s="49">
        <f t="shared" si="3"/>
        <v>-0.10620393269815531</v>
      </c>
      <c r="D280" s="49">
        <f t="shared" si="3"/>
        <v>0.11027470930447003</v>
      </c>
      <c r="E280" s="50">
        <f t="shared" si="3"/>
        <v>7.8091514544546881E-2</v>
      </c>
      <c r="F280" s="50">
        <f t="shared" si="3"/>
        <v>0.10827364039293497</v>
      </c>
    </row>
    <row r="281" spans="2:6" x14ac:dyDescent="0.2">
      <c r="B281" s="11" t="s">
        <v>99</v>
      </c>
      <c r="C281" s="43">
        <f t="shared" si="3"/>
        <v>-0.11762745824224685</v>
      </c>
      <c r="D281" s="43">
        <f t="shared" si="3"/>
        <v>0.16953434149127466</v>
      </c>
      <c r="E281" s="44">
        <f t="shared" si="3"/>
        <v>8.259678806044457E-2</v>
      </c>
      <c r="F281" s="44">
        <f t="shared" si="3"/>
        <v>0.10210495700227029</v>
      </c>
    </row>
    <row r="283" spans="2:6" outlineLevel="1" x14ac:dyDescent="0.2"/>
    <row r="284" spans="2:6" outlineLevel="1" x14ac:dyDescent="0.2"/>
    <row r="285" spans="2:6" outlineLevel="1" x14ac:dyDescent="0.2"/>
    <row r="286" spans="2:6" outlineLevel="1" x14ac:dyDescent="0.2"/>
    <row r="287" spans="2:6" outlineLevel="1" x14ac:dyDescent="0.2"/>
    <row r="288" spans="2:6" outlineLevel="1" x14ac:dyDescent="0.2"/>
    <row r="289" outlineLevel="1" x14ac:dyDescent="0.2"/>
    <row r="290" outlineLevel="1" x14ac:dyDescent="0.2"/>
    <row r="291" outlineLevel="1" x14ac:dyDescent="0.2"/>
    <row r="292" outlineLevel="1" x14ac:dyDescent="0.2"/>
    <row r="293" outlineLevel="1" x14ac:dyDescent="0.2"/>
    <row r="294" outlineLevel="1" x14ac:dyDescent="0.2"/>
    <row r="295" outlineLevel="1" x14ac:dyDescent="0.2"/>
    <row r="296" outlineLevel="1" x14ac:dyDescent="0.2"/>
    <row r="297" outlineLevel="1" x14ac:dyDescent="0.2"/>
    <row r="298" outlineLevel="1" x14ac:dyDescent="0.2"/>
    <row r="299" outlineLevel="1" x14ac:dyDescent="0.2"/>
    <row r="300" outlineLevel="1" x14ac:dyDescent="0.2"/>
    <row r="301" outlineLevel="1" x14ac:dyDescent="0.2"/>
    <row r="302" outlineLevel="1" x14ac:dyDescent="0.2"/>
    <row r="303" outlineLevel="1" x14ac:dyDescent="0.2"/>
    <row r="304" outlineLevel="1" x14ac:dyDescent="0.2"/>
    <row r="305" outlineLevel="1" x14ac:dyDescent="0.2"/>
    <row r="306" outlineLevel="1" x14ac:dyDescent="0.2"/>
    <row r="307" outlineLevel="1" x14ac:dyDescent="0.2"/>
    <row r="308" outlineLevel="1" x14ac:dyDescent="0.2"/>
    <row r="309" outlineLevel="1" x14ac:dyDescent="0.2"/>
    <row r="310" outlineLevel="1" x14ac:dyDescent="0.2"/>
    <row r="311" outlineLevel="1" x14ac:dyDescent="0.2"/>
    <row r="312" outlineLevel="1" x14ac:dyDescent="0.2"/>
    <row r="313" outlineLevel="1" x14ac:dyDescent="0.2"/>
    <row r="314" outlineLevel="1" x14ac:dyDescent="0.2"/>
    <row r="315" outlineLevel="1" x14ac:dyDescent="0.2"/>
    <row r="316" outlineLevel="1" x14ac:dyDescent="0.2"/>
    <row r="317" outlineLevel="1" x14ac:dyDescent="0.2"/>
    <row r="318" outlineLevel="1" x14ac:dyDescent="0.2"/>
    <row r="319" outlineLevel="1" x14ac:dyDescent="0.2"/>
    <row r="320" outlineLevel="1" x14ac:dyDescent="0.2"/>
    <row r="321" spans="2:8" outlineLevel="1" x14ac:dyDescent="0.2"/>
    <row r="322" spans="2:8" outlineLevel="1" x14ac:dyDescent="0.2"/>
    <row r="323" spans="2:8" outlineLevel="1" x14ac:dyDescent="0.2"/>
    <row r="325" spans="2:8" ht="20.149999999999999" customHeight="1" x14ac:dyDescent="0.2">
      <c r="B325" s="27" t="s">
        <v>107</v>
      </c>
    </row>
    <row r="327" spans="2:8" ht="59.1" customHeight="1" collapsed="1" x14ac:dyDescent="0.2">
      <c r="B327" s="52" t="s">
        <v>66</v>
      </c>
      <c r="C327" s="18" t="s">
        <v>108</v>
      </c>
      <c r="D327" s="18" t="s">
        <v>109</v>
      </c>
      <c r="E327" s="18" t="s">
        <v>110</v>
      </c>
      <c r="F327" s="18" t="s">
        <v>111</v>
      </c>
      <c r="G327" s="18" t="s">
        <v>112</v>
      </c>
      <c r="H327" s="53" t="s">
        <v>113</v>
      </c>
    </row>
    <row r="328" spans="2:8" hidden="1" outlineLevel="2" x14ac:dyDescent="0.2">
      <c r="B328" s="11" t="s">
        <v>68</v>
      </c>
      <c r="C328" s="32">
        <f>NŽP!$G$121</f>
        <v>6984183018</v>
      </c>
      <c r="D328" s="32">
        <f>NŽP!$G$155</f>
        <v>5921669464</v>
      </c>
      <c r="E328" s="32">
        <f>NŽP!$G$223</f>
        <v>7140958767</v>
      </c>
      <c r="F328" s="32">
        <f>NŽP!$G$257</f>
        <v>2850603803</v>
      </c>
      <c r="G328" s="32">
        <f>NŽP!$G$87</f>
        <v>2495634437</v>
      </c>
      <c r="H328" s="33">
        <f>NŽP!$G$427</f>
        <v>1810072526</v>
      </c>
    </row>
    <row r="329" spans="2:8" hidden="1" outlineLevel="2" x14ac:dyDescent="0.2">
      <c r="B329" s="11" t="s">
        <v>69</v>
      </c>
      <c r="C329" s="32">
        <f>NŽP!$H$121</f>
        <v>14099977873</v>
      </c>
      <c r="D329" s="32">
        <f>NŽP!$H$155</f>
        <v>11939992771</v>
      </c>
      <c r="E329" s="32">
        <f>NŽP!$H$223</f>
        <v>13594469618</v>
      </c>
      <c r="F329" s="32">
        <f>NŽP!$H$257</f>
        <v>5109189494</v>
      </c>
      <c r="G329" s="32">
        <f>NŽP!$H$87</f>
        <v>4880344718</v>
      </c>
      <c r="H329" s="33">
        <f>NŽP!$H$427</f>
        <v>3025149002</v>
      </c>
    </row>
    <row r="330" spans="2:8" hidden="1" outlineLevel="2" x14ac:dyDescent="0.2">
      <c r="B330" s="11" t="s">
        <v>70</v>
      </c>
      <c r="C330" s="32">
        <f>NŽP!$I$121</f>
        <v>20833107959</v>
      </c>
      <c r="D330" s="32">
        <f>NŽP!$I$155</f>
        <v>17787627351</v>
      </c>
      <c r="E330" s="32">
        <f>NŽP!$I$223</f>
        <v>20391774395</v>
      </c>
      <c r="F330" s="32">
        <f>NŽP!$I$257</f>
        <v>7326060070</v>
      </c>
      <c r="G330" s="32">
        <f>NŽP!$I$87</f>
        <v>7275354149</v>
      </c>
      <c r="H330" s="33">
        <f>NŽP!$I$427</f>
        <v>4536862627</v>
      </c>
    </row>
    <row r="331" spans="2:8" hidden="1" outlineLevel="2" x14ac:dyDescent="0.2">
      <c r="B331" s="35" t="s">
        <v>71</v>
      </c>
      <c r="C331" s="37">
        <f>NŽP!$J$121</f>
        <v>27665642153</v>
      </c>
      <c r="D331" s="37">
        <f>NŽP!$J$155</f>
        <v>23792364482</v>
      </c>
      <c r="E331" s="37">
        <f>NŽP!$J$223</f>
        <v>27229751435</v>
      </c>
      <c r="F331" s="37">
        <f>NŽP!$J$257</f>
        <v>9362908319</v>
      </c>
      <c r="G331" s="37">
        <f>NŽP!$J$87</f>
        <v>9710567454</v>
      </c>
      <c r="H331" s="38">
        <f>NŽP!$J$427</f>
        <v>5787025437</v>
      </c>
    </row>
    <row r="332" spans="2:8" hidden="1" outlineLevel="2" x14ac:dyDescent="0.2">
      <c r="B332" s="11" t="s">
        <v>72</v>
      </c>
      <c r="C332" s="32">
        <f>NŽP!$K$121</f>
        <v>7266351369</v>
      </c>
      <c r="D332" s="32">
        <f>NŽP!$K$155</f>
        <v>6130124040</v>
      </c>
      <c r="E332" s="32">
        <f>NŽP!$K$223</f>
        <v>7530933687</v>
      </c>
      <c r="F332" s="32">
        <f>NŽP!$K$257</f>
        <v>2984025651</v>
      </c>
      <c r="G332" s="32">
        <f>NŽP!$K$87</f>
        <v>2542162966</v>
      </c>
      <c r="H332" s="33">
        <f>NŽP!$K$427</f>
        <v>1609449799</v>
      </c>
    </row>
    <row r="333" spans="2:8" hidden="1" outlineLevel="2" x14ac:dyDescent="0.2">
      <c r="B333" s="11" t="s">
        <v>73</v>
      </c>
      <c r="C333" s="32">
        <f>NŽP!$L$121</f>
        <v>14910521460</v>
      </c>
      <c r="D333" s="32">
        <f>NŽP!$L$155</f>
        <v>12686600387</v>
      </c>
      <c r="E333" s="32">
        <f>NŽP!$L$223</f>
        <v>14332302129</v>
      </c>
      <c r="F333" s="32">
        <f>NŽP!$L$257</f>
        <v>5310131508</v>
      </c>
      <c r="G333" s="32">
        <f>NŽP!$L$87</f>
        <v>5039435774</v>
      </c>
      <c r="H333" s="33">
        <f>NŽP!$L$427</f>
        <v>3126827848</v>
      </c>
    </row>
    <row r="334" spans="2:8" hidden="1" outlineLevel="2" x14ac:dyDescent="0.2">
      <c r="B334" s="11" t="s">
        <v>74</v>
      </c>
      <c r="C334" s="32">
        <f>NŽP!$M$121</f>
        <v>22381586104</v>
      </c>
      <c r="D334" s="32">
        <f>NŽP!$M$155</f>
        <v>19536387179</v>
      </c>
      <c r="E334" s="32">
        <f>NŽP!$M$223</f>
        <v>22027655733</v>
      </c>
      <c r="F334" s="32">
        <f>NŽP!$M$257</f>
        <v>7680973466</v>
      </c>
      <c r="G334" s="32">
        <f>NŽP!$M$87</f>
        <v>8145858117</v>
      </c>
      <c r="H334" s="33">
        <f>NŽP!$M$427</f>
        <v>5088637312</v>
      </c>
    </row>
    <row r="335" spans="2:8" hidden="1" outlineLevel="2" x14ac:dyDescent="0.2">
      <c r="B335" s="35" t="s">
        <v>75</v>
      </c>
      <c r="C335" s="37">
        <f>NŽP!$N$121</f>
        <v>29480437626</v>
      </c>
      <c r="D335" s="37">
        <f>NŽP!$N$155</f>
        <v>26108095853</v>
      </c>
      <c r="E335" s="37">
        <f>NŽP!$N$223</f>
        <v>29383110788</v>
      </c>
      <c r="F335" s="37">
        <f>NŽP!$N$257</f>
        <v>9970027444</v>
      </c>
      <c r="G335" s="37">
        <f>NŽP!$N$87</f>
        <v>10854368576</v>
      </c>
      <c r="H335" s="38">
        <f>NŽP!$N$427</f>
        <v>6626224204</v>
      </c>
    </row>
    <row r="336" spans="2:8" hidden="1" outlineLevel="2" x14ac:dyDescent="0.2">
      <c r="B336" s="11" t="s">
        <v>76</v>
      </c>
      <c r="C336" s="32">
        <f>NŽP!$O$121</f>
        <v>7996254499</v>
      </c>
      <c r="D336" s="32">
        <f>NŽP!$O$155</f>
        <v>7248164637</v>
      </c>
      <c r="E336" s="32">
        <f>NŽP!$O$223</f>
        <v>9369636417</v>
      </c>
      <c r="F336" s="32">
        <f>NŽP!$O$257</f>
        <v>3364659190</v>
      </c>
      <c r="G336" s="32">
        <f>NŽP!$O$87</f>
        <v>2844830131</v>
      </c>
      <c r="H336" s="33">
        <f>NŽP!$O$427</f>
        <v>2162654006</v>
      </c>
    </row>
    <row r="337" spans="2:8" hidden="1" outlineLevel="2" x14ac:dyDescent="0.2">
      <c r="B337" s="11" t="s">
        <v>77</v>
      </c>
      <c r="C337" s="32">
        <f>NŽP!$P$121</f>
        <v>16313710242</v>
      </c>
      <c r="D337" s="32">
        <f>NŽP!$P$155</f>
        <v>15009816643</v>
      </c>
      <c r="E337" s="32">
        <f>NŽP!$P$223</f>
        <v>17588519975</v>
      </c>
      <c r="F337" s="32">
        <f>NŽP!$P$257</f>
        <v>6098234444</v>
      </c>
      <c r="G337" s="32">
        <f>NŽP!$P$87</f>
        <v>5717074946</v>
      </c>
      <c r="H337" s="33">
        <f>NŽP!$P$427</f>
        <v>4216070457</v>
      </c>
    </row>
    <row r="338" spans="2:8" x14ac:dyDescent="0.2">
      <c r="B338" s="11" t="s">
        <v>78</v>
      </c>
      <c r="C338" s="32">
        <f>NŽP!$Q$121</f>
        <v>24179438756</v>
      </c>
      <c r="D338" s="32">
        <f>NŽP!$Q$155</f>
        <v>22527392874</v>
      </c>
      <c r="E338" s="32">
        <f>NŽP!$Q$223</f>
        <v>25937004736</v>
      </c>
      <c r="F338" s="32">
        <f>NŽP!$Q$257</f>
        <v>8712929794</v>
      </c>
      <c r="G338" s="32">
        <f>NŽP!$Q$87</f>
        <v>8661039581</v>
      </c>
      <c r="H338" s="33">
        <f>NŽP!$Q$427</f>
        <v>6588533880</v>
      </c>
    </row>
    <row r="339" spans="2:8" x14ac:dyDescent="0.2">
      <c r="B339" s="11" t="s">
        <v>79</v>
      </c>
      <c r="C339" s="32">
        <f>NŽP!$R$121</f>
        <v>31978607532</v>
      </c>
      <c r="D339" s="32">
        <f>NŽP!$R$155</f>
        <v>30188128391</v>
      </c>
      <c r="E339" s="32">
        <f>NŽP!$R$223</f>
        <v>33992103043</v>
      </c>
      <c r="F339" s="32">
        <f>NŽP!$R$257</f>
        <v>11156123435</v>
      </c>
      <c r="G339" s="32">
        <f>NŽP!$R$87</f>
        <v>11563432477</v>
      </c>
      <c r="H339" s="33">
        <f>NŽP!$R$427</f>
        <v>8364012780</v>
      </c>
    </row>
    <row r="340" spans="2:8" x14ac:dyDescent="0.2">
      <c r="B340" s="8" t="s">
        <v>80</v>
      </c>
      <c r="C340" s="40">
        <f>NŽP!$S$121</f>
        <v>8443973372</v>
      </c>
      <c r="D340" s="40">
        <f>NŽP!$S$155</f>
        <v>8129584542</v>
      </c>
      <c r="E340" s="40">
        <f>NŽP!$S$223</f>
        <v>9911421362</v>
      </c>
      <c r="F340" s="40">
        <f>NŽP!$S$257</f>
        <v>3639463937</v>
      </c>
      <c r="G340" s="40">
        <f>NŽP!$S$87</f>
        <v>3020191691</v>
      </c>
      <c r="H340" s="41">
        <f>NŽP!$S$427</f>
        <v>2468937434</v>
      </c>
    </row>
    <row r="341" spans="2:8" x14ac:dyDescent="0.2">
      <c r="B341" s="11" t="s">
        <v>81</v>
      </c>
      <c r="C341" s="32">
        <f>NŽP!$T$121</f>
        <v>17175155154</v>
      </c>
      <c r="D341" s="32">
        <f>NŽP!$T$155</f>
        <v>16832888917</v>
      </c>
      <c r="E341" s="32">
        <f>NŽP!$T$223</f>
        <v>19039139692</v>
      </c>
      <c r="F341" s="32">
        <f>NŽP!$T$257</f>
        <v>6592384346</v>
      </c>
      <c r="G341" s="32">
        <f>NŽP!$T$87</f>
        <v>6060350787</v>
      </c>
      <c r="H341" s="33">
        <f>NŽP!$T$427</f>
        <v>4666766697</v>
      </c>
    </row>
    <row r="342" spans="2:8" x14ac:dyDescent="0.2">
      <c r="B342" s="11" t="s">
        <v>82</v>
      </c>
      <c r="C342" s="32">
        <f>NŽP!$U$121</f>
        <v>25415878997</v>
      </c>
      <c r="D342" s="32">
        <f>NŽP!$U$155</f>
        <v>25215208867</v>
      </c>
      <c r="E342" s="32">
        <f>NŽP!$U$223</f>
        <v>28585545583</v>
      </c>
      <c r="F342" s="32">
        <f>NŽP!$U$257</f>
        <v>9449758202</v>
      </c>
      <c r="G342" s="32">
        <f>NŽP!$U$87</f>
        <v>9174940760</v>
      </c>
      <c r="H342" s="33">
        <f>NŽP!$U$427</f>
        <v>7285347262</v>
      </c>
    </row>
    <row r="343" spans="2:8" x14ac:dyDescent="0.2">
      <c r="B343" s="11" t="s">
        <v>83</v>
      </c>
      <c r="C343" s="32">
        <f>NŽP!$V$121</f>
        <v>33674250826</v>
      </c>
      <c r="D343" s="32">
        <f>NŽP!$V$155</f>
        <v>33865145580</v>
      </c>
      <c r="E343" s="32">
        <f>NŽP!$V$223</f>
        <v>37340870540</v>
      </c>
      <c r="F343" s="32">
        <f>NŽP!$V$257</f>
        <v>12104987872</v>
      </c>
      <c r="G343" s="32">
        <f>NŽP!$V$87</f>
        <v>12755764909</v>
      </c>
      <c r="H343" s="33">
        <f>NŽP!$V$427</f>
        <v>9401406756</v>
      </c>
    </row>
    <row r="344" spans="2:8" x14ac:dyDescent="0.2">
      <c r="B344" s="8" t="s">
        <v>84</v>
      </c>
      <c r="C344" s="40">
        <f>NŽP!$W$121</f>
        <v>8924729363</v>
      </c>
      <c r="D344" s="40">
        <f>NŽP!$W$155</f>
        <v>9223870702</v>
      </c>
      <c r="E344" s="40">
        <f>NŽP!$W$223</f>
        <v>11004186309</v>
      </c>
      <c r="F344" s="40">
        <f>NŽP!$W$257</f>
        <v>3919481795</v>
      </c>
      <c r="G344" s="40">
        <f>NŽP!$W$87</f>
        <v>3344585883</v>
      </c>
      <c r="H344" s="41">
        <f>NŽP!$W$427</f>
        <v>2861918137</v>
      </c>
    </row>
    <row r="345" spans="2:8" x14ac:dyDescent="0.2">
      <c r="B345" s="11" t="s">
        <v>1</v>
      </c>
      <c r="C345" s="32">
        <f>NŽP!$X$121</f>
        <v>18158067462</v>
      </c>
      <c r="D345" s="32">
        <f>NŽP!$X$155</f>
        <v>18885019981</v>
      </c>
      <c r="E345" s="32">
        <f>NŽP!$X$223</f>
        <v>20916900836</v>
      </c>
      <c r="F345" s="32">
        <f>NŽP!$X$257</f>
        <v>7080112585</v>
      </c>
      <c r="G345" s="32">
        <f>NŽP!$X$87</f>
        <v>6709328736</v>
      </c>
      <c r="H345" s="33">
        <f>NŽP!$X$427</f>
        <v>5392170387</v>
      </c>
    </row>
    <row r="347" spans="2:8" ht="11.95" customHeight="1" collapsed="1" x14ac:dyDescent="0.2">
      <c r="B347" s="52" t="s">
        <v>85</v>
      </c>
      <c r="C347" s="18"/>
      <c r="D347" s="18"/>
      <c r="E347" s="18"/>
      <c r="F347" s="18"/>
      <c r="G347" s="18"/>
      <c r="H347" s="53"/>
    </row>
    <row r="348" spans="2:8" hidden="1" outlineLevel="2" x14ac:dyDescent="0.2">
      <c r="B348" s="11" t="s">
        <v>86</v>
      </c>
      <c r="C348" s="43">
        <f t="shared" ref="C348:H361" si="4">IFERROR(C332/C328-1,"-")</f>
        <v>4.040105339060851E-2</v>
      </c>
      <c r="D348" s="43">
        <f t="shared" si="4"/>
        <v>3.5201994516457225E-2</v>
      </c>
      <c r="E348" s="43">
        <f t="shared" si="4"/>
        <v>5.461100290932408E-2</v>
      </c>
      <c r="F348" s="43">
        <f t="shared" si="4"/>
        <v>4.6804767417901294E-2</v>
      </c>
      <c r="G348" s="43">
        <f t="shared" si="4"/>
        <v>1.8643968167041391E-2</v>
      </c>
      <c r="H348" s="44">
        <f t="shared" si="4"/>
        <v>-0.11083684444586728</v>
      </c>
    </row>
    <row r="349" spans="2:8" hidden="1" outlineLevel="2" x14ac:dyDescent="0.2">
      <c r="B349" s="11" t="s">
        <v>87</v>
      </c>
      <c r="C349" s="43">
        <f t="shared" si="4"/>
        <v>5.7485450991530129E-2</v>
      </c>
      <c r="D349" s="43">
        <f t="shared" si="4"/>
        <v>6.2529988947176651E-2</v>
      </c>
      <c r="E349" s="43">
        <f t="shared" si="4"/>
        <v>5.4274460992804086E-2</v>
      </c>
      <c r="F349" s="43">
        <f t="shared" si="4"/>
        <v>3.9329528535979597E-2</v>
      </c>
      <c r="G349" s="43">
        <f t="shared" si="4"/>
        <v>3.2598323518670647E-2</v>
      </c>
      <c r="H349" s="44">
        <f t="shared" si="4"/>
        <v>3.361118607142255E-2</v>
      </c>
    </row>
    <row r="350" spans="2:8" hidden="1" outlineLevel="2" x14ac:dyDescent="0.2">
      <c r="B350" s="11" t="s">
        <v>88</v>
      </c>
      <c r="C350" s="43">
        <f t="shared" si="4"/>
        <v>7.4327755035275445E-2</v>
      </c>
      <c r="D350" s="43">
        <f t="shared" si="4"/>
        <v>9.8313270988426016E-2</v>
      </c>
      <c r="E350" s="43">
        <f t="shared" si="4"/>
        <v>8.022260870055109E-2</v>
      </c>
      <c r="F350" s="43">
        <f t="shared" si="4"/>
        <v>4.8445329769183809E-2</v>
      </c>
      <c r="G350" s="43">
        <f t="shared" si="4"/>
        <v>0.11965107817049025</v>
      </c>
      <c r="H350" s="44">
        <f t="shared" si="4"/>
        <v>0.12162032011202006</v>
      </c>
    </row>
    <row r="351" spans="2:8" hidden="1" outlineLevel="2" x14ac:dyDescent="0.2">
      <c r="B351" s="35" t="s">
        <v>89</v>
      </c>
      <c r="C351" s="46">
        <f t="shared" si="4"/>
        <v>6.5597446210125643E-2</v>
      </c>
      <c r="D351" s="46">
        <f t="shared" si="4"/>
        <v>9.7330863132664147E-2</v>
      </c>
      <c r="E351" s="46">
        <f t="shared" si="4"/>
        <v>7.9081124120441215E-2</v>
      </c>
      <c r="F351" s="46">
        <f t="shared" si="4"/>
        <v>6.4843006501300815E-2</v>
      </c>
      <c r="G351" s="46">
        <f t="shared" si="4"/>
        <v>0.1177893184325538</v>
      </c>
      <c r="H351" s="47">
        <f t="shared" si="4"/>
        <v>0.14501383761586539</v>
      </c>
    </row>
    <row r="352" spans="2:8" hidden="1" outlineLevel="2" x14ac:dyDescent="0.2">
      <c r="B352" s="11" t="s">
        <v>90</v>
      </c>
      <c r="C352" s="43">
        <f t="shared" si="4"/>
        <v>0.10044974333527845</v>
      </c>
      <c r="D352" s="43">
        <f t="shared" si="4"/>
        <v>0.18238466133876141</v>
      </c>
      <c r="E352" s="43">
        <f t="shared" si="4"/>
        <v>0.24415335553598005</v>
      </c>
      <c r="F352" s="43">
        <f t="shared" si="4"/>
        <v>0.12755705999794031</v>
      </c>
      <c r="G352" s="43">
        <f t="shared" si="4"/>
        <v>0.11905891520252765</v>
      </c>
      <c r="H352" s="44">
        <f t="shared" si="4"/>
        <v>0.343722561178188</v>
      </c>
    </row>
    <row r="353" spans="2:8" hidden="1" outlineLevel="2" x14ac:dyDescent="0.2">
      <c r="B353" s="11" t="s">
        <v>91</v>
      </c>
      <c r="C353" s="43">
        <f t="shared" si="4"/>
        <v>9.4107291000136595E-2</v>
      </c>
      <c r="D353" s="43">
        <f t="shared" si="4"/>
        <v>0.18312362533154336</v>
      </c>
      <c r="E353" s="43">
        <f t="shared" si="4"/>
        <v>0.22719433463598038</v>
      </c>
      <c r="F353" s="43">
        <f t="shared" si="4"/>
        <v>0.14841495635516377</v>
      </c>
      <c r="G353" s="43">
        <f t="shared" si="4"/>
        <v>0.13446727022420824</v>
      </c>
      <c r="H353" s="44">
        <f t="shared" si="4"/>
        <v>0.34835387873902546</v>
      </c>
    </row>
    <row r="354" spans="2:8" x14ac:dyDescent="0.2">
      <c r="B354" s="11" t="s">
        <v>92</v>
      </c>
      <c r="C354" s="43">
        <f t="shared" si="4"/>
        <v>8.0327312087979719E-2</v>
      </c>
      <c r="D354" s="43">
        <f t="shared" si="4"/>
        <v>0.15309922288062983</v>
      </c>
      <c r="E354" s="43">
        <f t="shared" si="4"/>
        <v>0.17747458242428116</v>
      </c>
      <c r="F354" s="43">
        <f t="shared" si="4"/>
        <v>0.13435228393483944</v>
      </c>
      <c r="G354" s="43">
        <f t="shared" si="4"/>
        <v>6.3244590882922669E-2</v>
      </c>
      <c r="H354" s="44">
        <f t="shared" si="4"/>
        <v>0.29475407187361369</v>
      </c>
    </row>
    <row r="355" spans="2:8" x14ac:dyDescent="0.2">
      <c r="B355" s="11" t="s">
        <v>93</v>
      </c>
      <c r="C355" s="43">
        <f t="shared" si="4"/>
        <v>8.4739919321847657E-2</v>
      </c>
      <c r="D355" s="43">
        <f t="shared" si="4"/>
        <v>0.15627461156004507</v>
      </c>
      <c r="E355" s="43">
        <f t="shared" si="4"/>
        <v>0.15685855348176081</v>
      </c>
      <c r="F355" s="43">
        <f t="shared" si="4"/>
        <v>0.11896617112260777</v>
      </c>
      <c r="G355" s="43">
        <f t="shared" si="4"/>
        <v>6.532520947996967E-2</v>
      </c>
      <c r="H355" s="44">
        <f t="shared" si="4"/>
        <v>0.26225924787618315</v>
      </c>
    </row>
    <row r="356" spans="2:8" x14ac:dyDescent="0.2">
      <c r="B356" s="8" t="s">
        <v>94</v>
      </c>
      <c r="C356" s="49">
        <f t="shared" si="4"/>
        <v>5.5991073452700935E-2</v>
      </c>
      <c r="D356" s="49">
        <f t="shared" si="4"/>
        <v>0.12160594428285743</v>
      </c>
      <c r="E356" s="49">
        <f t="shared" si="4"/>
        <v>5.7823475841282557E-2</v>
      </c>
      <c r="F356" s="49">
        <f t="shared" si="4"/>
        <v>8.167387288933714E-2</v>
      </c>
      <c r="G356" s="49">
        <f t="shared" si="4"/>
        <v>6.1642190192339408E-2</v>
      </c>
      <c r="H356" s="50">
        <f t="shared" si="4"/>
        <v>0.14162386916735481</v>
      </c>
    </row>
    <row r="357" spans="2:8" x14ac:dyDescent="0.2">
      <c r="B357" s="11" t="s">
        <v>95</v>
      </c>
      <c r="C357" s="43">
        <f t="shared" si="4"/>
        <v>5.2804965836783735E-2</v>
      </c>
      <c r="D357" s="43">
        <f t="shared" si="4"/>
        <v>0.12145866384385262</v>
      </c>
      <c r="E357" s="43">
        <f t="shared" si="4"/>
        <v>8.2475371382122242E-2</v>
      </c>
      <c r="F357" s="43">
        <f t="shared" si="4"/>
        <v>8.1031634079957282E-2</v>
      </c>
      <c r="G357" s="43">
        <f t="shared" si="4"/>
        <v>6.0043963782594023E-2</v>
      </c>
      <c r="H357" s="44">
        <f t="shared" si="4"/>
        <v>0.10689959871322907</v>
      </c>
    </row>
    <row r="358" spans="2:8" x14ac:dyDescent="0.2">
      <c r="B358" s="11" t="s">
        <v>96</v>
      </c>
      <c r="C358" s="43">
        <f t="shared" si="4"/>
        <v>5.1136019056405191E-2</v>
      </c>
      <c r="D358" s="43">
        <f t="shared" si="4"/>
        <v>0.11931322936628597</v>
      </c>
      <c r="E358" s="43">
        <f t="shared" si="4"/>
        <v>0.10211436802199003</v>
      </c>
      <c r="F358" s="43">
        <f t="shared" si="4"/>
        <v>8.4567238049754856E-2</v>
      </c>
      <c r="G358" s="43">
        <f t="shared" si="4"/>
        <v>5.9334814740641617E-2</v>
      </c>
      <c r="H358" s="44">
        <f t="shared" si="4"/>
        <v>0.10576152368514502</v>
      </c>
    </row>
    <row r="359" spans="2:8" x14ac:dyDescent="0.2">
      <c r="B359" s="11" t="s">
        <v>97</v>
      </c>
      <c r="C359" s="43">
        <f t="shared" si="4"/>
        <v>5.3024300457836349E-2</v>
      </c>
      <c r="D359" s="43">
        <f t="shared" si="4"/>
        <v>0.12180341693843566</v>
      </c>
      <c r="E359" s="43">
        <f t="shared" si="4"/>
        <v>9.8516043351710492E-2</v>
      </c>
      <c r="F359" s="43">
        <f t="shared" si="4"/>
        <v>8.5053239373735989E-2</v>
      </c>
      <c r="G359" s="43">
        <f t="shared" si="4"/>
        <v>0.10311232710283758</v>
      </c>
      <c r="H359" s="44">
        <f t="shared" si="4"/>
        <v>0.12403065409950265</v>
      </c>
    </row>
    <row r="360" spans="2:8" x14ac:dyDescent="0.2">
      <c r="B360" s="8" t="s">
        <v>98</v>
      </c>
      <c r="C360" s="49">
        <f t="shared" si="4"/>
        <v>5.6934806615351885E-2</v>
      </c>
      <c r="D360" s="49">
        <f t="shared" si="4"/>
        <v>0.13460542225086325</v>
      </c>
      <c r="E360" s="49">
        <f t="shared" si="4"/>
        <v>0.11025310165801416</v>
      </c>
      <c r="F360" s="49">
        <f t="shared" si="4"/>
        <v>7.6939313824007316E-2</v>
      </c>
      <c r="G360" s="49">
        <f t="shared" si="4"/>
        <v>0.10740847773559414</v>
      </c>
      <c r="H360" s="50">
        <f t="shared" si="4"/>
        <v>0.15916997230801444</v>
      </c>
    </row>
    <row r="361" spans="2:8" x14ac:dyDescent="0.2">
      <c r="B361" s="11" t="s">
        <v>99</v>
      </c>
      <c r="C361" s="43">
        <f t="shared" si="4"/>
        <v>5.722872947503399E-2</v>
      </c>
      <c r="D361" s="43">
        <f t="shared" si="4"/>
        <v>0.12191199467415825</v>
      </c>
      <c r="E361" s="43">
        <f t="shared" si="4"/>
        <v>9.8626365181248676E-2</v>
      </c>
      <c r="F361" s="43">
        <f t="shared" si="4"/>
        <v>7.3983586726998674E-2</v>
      </c>
      <c r="G361" s="43">
        <f t="shared" si="4"/>
        <v>0.10708587205745856</v>
      </c>
      <c r="H361" s="44">
        <f t="shared" si="4"/>
        <v>0.15544031598286678</v>
      </c>
    </row>
    <row r="363" spans="2:8" outlineLevel="1" x14ac:dyDescent="0.2"/>
    <row r="364" spans="2:8" outlineLevel="1" x14ac:dyDescent="0.2"/>
    <row r="365" spans="2:8" outlineLevel="1" x14ac:dyDescent="0.2"/>
    <row r="366" spans="2:8" outlineLevel="1" x14ac:dyDescent="0.2"/>
    <row r="367" spans="2:8" outlineLevel="1" x14ac:dyDescent="0.2"/>
    <row r="368" spans="2:8" outlineLevel="1" x14ac:dyDescent="0.2"/>
    <row r="369" outlineLevel="1" x14ac:dyDescent="0.2"/>
    <row r="370" outlineLevel="1" x14ac:dyDescent="0.2"/>
    <row r="371" outlineLevel="1" x14ac:dyDescent="0.2"/>
    <row r="372" outlineLevel="1" x14ac:dyDescent="0.2"/>
    <row r="373" outlineLevel="1" x14ac:dyDescent="0.2"/>
    <row r="374" outlineLevel="1" x14ac:dyDescent="0.2"/>
    <row r="375" outlineLevel="1" x14ac:dyDescent="0.2"/>
    <row r="376" outlineLevel="1" x14ac:dyDescent="0.2"/>
    <row r="377" outlineLevel="1" x14ac:dyDescent="0.2"/>
    <row r="378" outlineLevel="1" x14ac:dyDescent="0.2"/>
    <row r="379" outlineLevel="1" x14ac:dyDescent="0.2"/>
    <row r="380" outlineLevel="1" x14ac:dyDescent="0.2"/>
    <row r="381" outlineLevel="1" x14ac:dyDescent="0.2"/>
    <row r="382" outlineLevel="1" x14ac:dyDescent="0.2"/>
    <row r="383" outlineLevel="1" x14ac:dyDescent="0.2"/>
    <row r="384" outlineLevel="1" x14ac:dyDescent="0.2"/>
    <row r="385" outlineLevel="1" x14ac:dyDescent="0.2"/>
    <row r="386" outlineLevel="1" x14ac:dyDescent="0.2"/>
    <row r="387" outlineLevel="1" x14ac:dyDescent="0.2"/>
    <row r="388" outlineLevel="1" x14ac:dyDescent="0.2"/>
    <row r="389" outlineLevel="1" x14ac:dyDescent="0.2"/>
    <row r="390" outlineLevel="1" x14ac:dyDescent="0.2"/>
    <row r="391" outlineLevel="1" x14ac:dyDescent="0.2"/>
    <row r="392" outlineLevel="1" x14ac:dyDescent="0.2"/>
    <row r="393" outlineLevel="1" x14ac:dyDescent="0.2"/>
    <row r="394" outlineLevel="1" x14ac:dyDescent="0.2"/>
    <row r="395" outlineLevel="1" x14ac:dyDescent="0.2"/>
    <row r="396" outlineLevel="1" x14ac:dyDescent="0.2"/>
    <row r="397" outlineLevel="1" x14ac:dyDescent="0.2"/>
    <row r="398" outlineLevel="1" x14ac:dyDescent="0.2"/>
    <row r="399" outlineLevel="1" x14ac:dyDescent="0.2"/>
    <row r="400" outlineLevel="1" x14ac:dyDescent="0.2"/>
    <row r="401" spans="2:8" outlineLevel="1" x14ac:dyDescent="0.2"/>
    <row r="402" spans="2:8" outlineLevel="1" x14ac:dyDescent="0.2"/>
    <row r="403" spans="2:8" outlineLevel="1" x14ac:dyDescent="0.2"/>
    <row r="405" spans="2:8" ht="20.149999999999999" customHeight="1" x14ac:dyDescent="0.2">
      <c r="B405" s="27" t="s">
        <v>114</v>
      </c>
    </row>
    <row r="407" spans="2:8" ht="58.95" customHeight="1" collapsed="1" x14ac:dyDescent="0.2">
      <c r="B407" s="52" t="s">
        <v>66</v>
      </c>
      <c r="C407" s="18" t="s">
        <v>108</v>
      </c>
      <c r="D407" s="18" t="s">
        <v>109</v>
      </c>
      <c r="E407" s="18" t="s">
        <v>110</v>
      </c>
      <c r="F407" s="18" t="s">
        <v>111</v>
      </c>
      <c r="G407" s="18" t="s">
        <v>112</v>
      </c>
      <c r="H407" s="53" t="s">
        <v>113</v>
      </c>
    </row>
    <row r="408" spans="2:8" hidden="1" outlineLevel="2" x14ac:dyDescent="0.2">
      <c r="B408" s="11" t="s">
        <v>68</v>
      </c>
      <c r="C408" s="32">
        <f>NŽP!G135</f>
        <v>8221684</v>
      </c>
      <c r="D408" s="32">
        <f>NŽP!$G$169</f>
        <v>2199777</v>
      </c>
      <c r="E408" s="32">
        <f>NŽP!$G$237</f>
        <v>5676523</v>
      </c>
      <c r="F408" s="32">
        <f>NŽP!$G$271</f>
        <v>2738831</v>
      </c>
      <c r="G408" s="32">
        <f>NŽP!$G$101</f>
        <v>980379</v>
      </c>
      <c r="H408" s="33">
        <f>NŽP!$G$441</f>
        <v>2490586</v>
      </c>
    </row>
    <row r="409" spans="2:8" hidden="1" outlineLevel="2" x14ac:dyDescent="0.2">
      <c r="B409" s="11" t="s">
        <v>69</v>
      </c>
      <c r="C409" s="32">
        <f>NŽP!$H$135</f>
        <v>8034173</v>
      </c>
      <c r="D409" s="32">
        <f>NŽP!$H$169</f>
        <v>2173310</v>
      </c>
      <c r="E409" s="32">
        <f>NŽP!$H$237</f>
        <v>5800662</v>
      </c>
      <c r="F409" s="32">
        <f>NŽP!$H$271</f>
        <v>2627513</v>
      </c>
      <c r="G409" s="32">
        <f>NŽP!$H$101</f>
        <v>703428</v>
      </c>
      <c r="H409" s="33">
        <f>NŽP!$H$441</f>
        <v>2444133</v>
      </c>
    </row>
    <row r="410" spans="2:8" hidden="1" outlineLevel="2" x14ac:dyDescent="0.2">
      <c r="B410" s="11" t="s">
        <v>70</v>
      </c>
      <c r="C410" s="32">
        <f>NŽP!$I$135</f>
        <v>8090183</v>
      </c>
      <c r="D410" s="32">
        <f>NŽP!$I$169</f>
        <v>2160966</v>
      </c>
      <c r="E410" s="32">
        <f>NŽP!$I$237</f>
        <v>5864390</v>
      </c>
      <c r="F410" s="32">
        <f>NŽP!$I$271</f>
        <v>2666502</v>
      </c>
      <c r="G410" s="32">
        <f>NŽP!$I$101</f>
        <v>686758</v>
      </c>
      <c r="H410" s="33">
        <f>NŽP!$I$441</f>
        <v>2312479</v>
      </c>
    </row>
    <row r="411" spans="2:8" hidden="1" outlineLevel="2" x14ac:dyDescent="0.2">
      <c r="B411" s="35" t="s">
        <v>71</v>
      </c>
      <c r="C411" s="37">
        <f>NŽP!$J$135</f>
        <v>8096310</v>
      </c>
      <c r="D411" s="37">
        <f>NŽP!$J$169</f>
        <v>2156787</v>
      </c>
      <c r="E411" s="37">
        <f>NŽP!$J$237</f>
        <v>6376261</v>
      </c>
      <c r="F411" s="37">
        <f>NŽP!$J$271</f>
        <v>2731970</v>
      </c>
      <c r="G411" s="37">
        <f>NŽP!$J$101</f>
        <v>710002</v>
      </c>
      <c r="H411" s="38">
        <f>NŽP!$J$441</f>
        <v>2137042</v>
      </c>
    </row>
    <row r="412" spans="2:8" hidden="1" outlineLevel="2" x14ac:dyDescent="0.2">
      <c r="B412" s="11" t="s">
        <v>72</v>
      </c>
      <c r="C412" s="32">
        <f>NŽP!$K$135</f>
        <v>8127192</v>
      </c>
      <c r="D412" s="32">
        <f>NŽP!$K$169</f>
        <v>2161709</v>
      </c>
      <c r="E412" s="32">
        <f>NŽP!$K$237</f>
        <v>5964332</v>
      </c>
      <c r="F412" s="32">
        <f>NŽP!$K$271</f>
        <v>2754311</v>
      </c>
      <c r="G412" s="32">
        <f>NŽP!$K$101</f>
        <v>704137</v>
      </c>
      <c r="H412" s="33">
        <f>NŽP!$K$441</f>
        <v>2078089</v>
      </c>
    </row>
    <row r="413" spans="2:8" hidden="1" outlineLevel="2" x14ac:dyDescent="0.2">
      <c r="B413" s="11" t="s">
        <v>73</v>
      </c>
      <c r="C413" s="32">
        <f>NŽP!$L$135</f>
        <v>8209250</v>
      </c>
      <c r="D413" s="32">
        <f>NŽP!$L$169</f>
        <v>2192351</v>
      </c>
      <c r="E413" s="32">
        <f>NŽP!$L$237</f>
        <v>6038130</v>
      </c>
      <c r="F413" s="32">
        <f>NŽP!$L$271</f>
        <v>2690342</v>
      </c>
      <c r="G413" s="32">
        <f>NŽP!$L$101</f>
        <v>827884</v>
      </c>
      <c r="H413" s="33">
        <f>NŽP!$L$441</f>
        <v>2094910</v>
      </c>
    </row>
    <row r="414" spans="2:8" hidden="1" outlineLevel="2" x14ac:dyDescent="0.2">
      <c r="B414" s="11" t="s">
        <v>74</v>
      </c>
      <c r="C414" s="32">
        <f>NŽP!$M$135</f>
        <v>8389647</v>
      </c>
      <c r="D414" s="32">
        <f>NŽP!$M$169</f>
        <v>2261777</v>
      </c>
      <c r="E414" s="32">
        <f>NŽP!$M$237</f>
        <v>6364944</v>
      </c>
      <c r="F414" s="32">
        <f>NŽP!$M$271</f>
        <v>2761762</v>
      </c>
      <c r="G414" s="32">
        <f>NŽP!$M$101</f>
        <v>829852</v>
      </c>
      <c r="H414" s="33">
        <f>NŽP!$M$441</f>
        <v>2143702</v>
      </c>
    </row>
    <row r="415" spans="2:8" hidden="1" outlineLevel="2" x14ac:dyDescent="0.2">
      <c r="B415" s="35" t="s">
        <v>75</v>
      </c>
      <c r="C415" s="37">
        <f>NŽP!$N$135</f>
        <v>8824878</v>
      </c>
      <c r="D415" s="37">
        <f>NŽP!$N$169</f>
        <v>2411991</v>
      </c>
      <c r="E415" s="37">
        <f>NŽP!$N$237</f>
        <v>6809627</v>
      </c>
      <c r="F415" s="37">
        <f>NŽP!$N$271</f>
        <v>2826092</v>
      </c>
      <c r="G415" s="37">
        <f>NŽP!$N$101</f>
        <v>890629</v>
      </c>
      <c r="H415" s="38">
        <f>NŽP!$N$441</f>
        <v>2118097</v>
      </c>
    </row>
    <row r="416" spans="2:8" hidden="1" outlineLevel="2" x14ac:dyDescent="0.2">
      <c r="B416" s="11" t="s">
        <v>76</v>
      </c>
      <c r="C416" s="32">
        <f>NŽP!$O$135</f>
        <v>8814524</v>
      </c>
      <c r="D416" s="32">
        <f>NŽP!$O$169</f>
        <v>2428653</v>
      </c>
      <c r="E416" s="32">
        <f>NŽP!$O$237</f>
        <v>7321662</v>
      </c>
      <c r="F416" s="32">
        <f>NŽP!$O$271</f>
        <v>2866054</v>
      </c>
      <c r="G416" s="32">
        <f>NŽP!$O$101</f>
        <v>887930</v>
      </c>
      <c r="H416" s="33">
        <f>NŽP!$O$441</f>
        <v>2076412</v>
      </c>
    </row>
    <row r="417" spans="2:8" hidden="1" outlineLevel="2" x14ac:dyDescent="0.2">
      <c r="B417" s="11" t="s">
        <v>77</v>
      </c>
      <c r="C417" s="32">
        <f>NŽP!$P$135</f>
        <v>8854955</v>
      </c>
      <c r="D417" s="32">
        <f>NŽP!$P$169</f>
        <v>2450106</v>
      </c>
      <c r="E417" s="32">
        <f>NŽP!$P$237</f>
        <v>6976443</v>
      </c>
      <c r="F417" s="32">
        <f>NŽP!$P$271</f>
        <v>2935880</v>
      </c>
      <c r="G417" s="32">
        <f>NŽP!$P$101</f>
        <v>904444</v>
      </c>
      <c r="H417" s="33">
        <f>NŽP!$P$441</f>
        <v>2145276</v>
      </c>
    </row>
    <row r="418" spans="2:8" x14ac:dyDescent="0.2">
      <c r="B418" s="11" t="s">
        <v>78</v>
      </c>
      <c r="C418" s="32">
        <f>NŽP!$Q$135</f>
        <v>8851658</v>
      </c>
      <c r="D418" s="32">
        <f>NŽP!$Q$169</f>
        <v>2470617</v>
      </c>
      <c r="E418" s="32">
        <f>NŽP!$Q$237</f>
        <v>6924818</v>
      </c>
      <c r="F418" s="32">
        <f>NŽP!$Q$271</f>
        <v>2699064</v>
      </c>
      <c r="G418" s="32">
        <f>NŽP!$Q$101</f>
        <v>906834</v>
      </c>
      <c r="H418" s="33">
        <f>NŽP!$Q$441</f>
        <v>2118899</v>
      </c>
    </row>
    <row r="419" spans="2:8" x14ac:dyDescent="0.2">
      <c r="B419" s="11" t="s">
        <v>79</v>
      </c>
      <c r="C419" s="32">
        <f>NŽP!$R$135</f>
        <v>8800299</v>
      </c>
      <c r="D419" s="32">
        <f>NŽP!$R$169</f>
        <v>2310572</v>
      </c>
      <c r="E419" s="32">
        <f>NŽP!$R$237</f>
        <v>6621431</v>
      </c>
      <c r="F419" s="32">
        <f>NŽP!$R$271</f>
        <v>2785713</v>
      </c>
      <c r="G419" s="32">
        <f>NŽP!$R$101</f>
        <v>918024</v>
      </c>
      <c r="H419" s="33">
        <f>NŽP!$R$441</f>
        <v>2142627</v>
      </c>
    </row>
    <row r="420" spans="2:8" x14ac:dyDescent="0.2">
      <c r="B420" s="8" t="s">
        <v>80</v>
      </c>
      <c r="C420" s="40">
        <f>NŽP!$S$135</f>
        <v>8563035</v>
      </c>
      <c r="D420" s="40">
        <f>NŽP!$S$169</f>
        <v>2558031</v>
      </c>
      <c r="E420" s="40">
        <f>NŽP!$S$237</f>
        <v>6949398</v>
      </c>
      <c r="F420" s="40">
        <f>NŽP!$S$271</f>
        <v>2544301</v>
      </c>
      <c r="G420" s="40">
        <f>NŽP!$S$101</f>
        <v>944469</v>
      </c>
      <c r="H420" s="41">
        <f>NŽP!$S$441</f>
        <v>2168110</v>
      </c>
    </row>
    <row r="421" spans="2:8" x14ac:dyDescent="0.2">
      <c r="B421" s="11" t="s">
        <v>81</v>
      </c>
      <c r="C421" s="32">
        <f>NŽP!$T$135</f>
        <v>8630974</v>
      </c>
      <c r="D421" s="32">
        <f>NŽP!$T$169</f>
        <v>2626013</v>
      </c>
      <c r="E421" s="32">
        <f>NŽP!$T$237</f>
        <v>7024543</v>
      </c>
      <c r="F421" s="32">
        <f>NŽP!$T$271</f>
        <v>2567562</v>
      </c>
      <c r="G421" s="32">
        <f>NŽP!$T$101</f>
        <v>925686</v>
      </c>
      <c r="H421" s="33">
        <f>NŽP!$T$441</f>
        <v>2170001</v>
      </c>
    </row>
    <row r="422" spans="2:8" x14ac:dyDescent="0.2">
      <c r="B422" s="11" t="s">
        <v>82</v>
      </c>
      <c r="C422" s="32">
        <f>NŽP!$U$135</f>
        <v>8659015</v>
      </c>
      <c r="D422" s="32">
        <f>NŽP!$U$169</f>
        <v>2678690</v>
      </c>
      <c r="E422" s="32">
        <f>NŽP!$U$237</f>
        <v>7122276</v>
      </c>
      <c r="F422" s="32">
        <f>NŽP!$U$271</f>
        <v>2616773</v>
      </c>
      <c r="G422" s="32">
        <f>NŽP!$U$101</f>
        <v>949566</v>
      </c>
      <c r="H422" s="33">
        <f>NŽP!$U$441</f>
        <v>2276611</v>
      </c>
    </row>
    <row r="423" spans="2:8" x14ac:dyDescent="0.2">
      <c r="B423" s="11" t="s">
        <v>83</v>
      </c>
      <c r="C423" s="32">
        <f>NŽP!$V$135</f>
        <v>8674302</v>
      </c>
      <c r="D423" s="32">
        <f>NŽP!$V$169</f>
        <v>2712577</v>
      </c>
      <c r="E423" s="32">
        <f>NŽP!$V$237</f>
        <v>7138499</v>
      </c>
      <c r="F423" s="32">
        <f>NŽP!$V$271</f>
        <v>2614753</v>
      </c>
      <c r="G423" s="32">
        <f>NŽP!$V$101</f>
        <v>926134</v>
      </c>
      <c r="H423" s="33">
        <f>NŽP!$V$441</f>
        <v>2279383</v>
      </c>
    </row>
    <row r="424" spans="2:8" x14ac:dyDescent="0.2">
      <c r="B424" s="8" t="s">
        <v>84</v>
      </c>
      <c r="C424" s="40">
        <f>NŽP!$W$135</f>
        <v>8664871</v>
      </c>
      <c r="D424" s="40">
        <f>NŽP!$W$169</f>
        <v>2695811</v>
      </c>
      <c r="E424" s="40">
        <f>NŽP!$W$237</f>
        <v>7201696</v>
      </c>
      <c r="F424" s="40">
        <f>NŽP!$W$271</f>
        <v>2689074</v>
      </c>
      <c r="G424" s="40">
        <f>NŽP!$W$101</f>
        <v>1029732</v>
      </c>
      <c r="H424" s="41">
        <f>NŽP!$W$441</f>
        <v>2339736</v>
      </c>
    </row>
    <row r="425" spans="2:8" x14ac:dyDescent="0.2">
      <c r="B425" s="11" t="s">
        <v>1</v>
      </c>
      <c r="C425" s="32">
        <f>NŽP!$X$135</f>
        <v>8718286</v>
      </c>
      <c r="D425" s="32">
        <f>NŽP!$X$169</f>
        <v>2741345</v>
      </c>
      <c r="E425" s="32">
        <f>NŽP!$X$237</f>
        <v>7271269</v>
      </c>
      <c r="F425" s="32">
        <f>NŽP!$X$271</f>
        <v>2715098</v>
      </c>
      <c r="G425" s="32">
        <f>NŽP!$X$101</f>
        <v>1132409</v>
      </c>
      <c r="H425" s="33">
        <f>NŽP!$X$441</f>
        <v>2458288</v>
      </c>
    </row>
    <row r="427" spans="2:8" collapsed="1" x14ac:dyDescent="0.2">
      <c r="B427" s="52" t="s">
        <v>85</v>
      </c>
      <c r="C427" s="18"/>
      <c r="D427" s="18"/>
      <c r="E427" s="18"/>
      <c r="F427" s="18"/>
      <c r="G427" s="18"/>
      <c r="H427" s="53"/>
    </row>
    <row r="428" spans="2:8" hidden="1" outlineLevel="2" x14ac:dyDescent="0.2">
      <c r="B428" s="11" t="s">
        <v>86</v>
      </c>
      <c r="C428" s="43">
        <f t="shared" ref="C428:H441" si="5">IFERROR(C412/C408-1,"-")</f>
        <v>-1.1493022597316993E-2</v>
      </c>
      <c r="D428" s="43">
        <f t="shared" si="5"/>
        <v>-1.7305390500946261E-2</v>
      </c>
      <c r="E428" s="43">
        <f t="shared" si="5"/>
        <v>5.0701635490598695E-2</v>
      </c>
      <c r="F428" s="43">
        <f t="shared" si="5"/>
        <v>5.6520464387908032E-3</v>
      </c>
      <c r="G428" s="43">
        <f t="shared" si="5"/>
        <v>-0.28177062136173869</v>
      </c>
      <c r="H428" s="44">
        <f t="shared" si="5"/>
        <v>-0.16562246796537039</v>
      </c>
    </row>
    <row r="429" spans="2:8" hidden="1" outlineLevel="2" x14ac:dyDescent="0.2">
      <c r="B429" s="11" t="s">
        <v>87</v>
      </c>
      <c r="C429" s="43">
        <f t="shared" si="5"/>
        <v>2.1791539714168362E-2</v>
      </c>
      <c r="D429" s="43">
        <f t="shared" si="5"/>
        <v>8.7612903819520582E-3</v>
      </c>
      <c r="E429" s="43">
        <f t="shared" si="5"/>
        <v>4.0938086032249466E-2</v>
      </c>
      <c r="F429" s="43">
        <f t="shared" si="5"/>
        <v>2.3911965421293813E-2</v>
      </c>
      <c r="G429" s="43">
        <f t="shared" si="5"/>
        <v>0.17692784478297718</v>
      </c>
      <c r="H429" s="44">
        <f t="shared" si="5"/>
        <v>-0.14288215903144386</v>
      </c>
    </row>
    <row r="430" spans="2:8" hidden="1" outlineLevel="2" x14ac:dyDescent="0.2">
      <c r="B430" s="11" t="s">
        <v>88</v>
      </c>
      <c r="C430" s="43">
        <f t="shared" si="5"/>
        <v>3.7015726343891053E-2</v>
      </c>
      <c r="D430" s="43">
        <f t="shared" si="5"/>
        <v>4.6650895941907411E-2</v>
      </c>
      <c r="E430" s="43">
        <f t="shared" si="5"/>
        <v>8.5354828038380903E-2</v>
      </c>
      <c r="F430" s="43">
        <f t="shared" si="5"/>
        <v>3.572470600059563E-2</v>
      </c>
      <c r="G430" s="43">
        <f t="shared" si="5"/>
        <v>0.20836160627178724</v>
      </c>
      <c r="H430" s="44">
        <f t="shared" si="5"/>
        <v>-7.2985311434179523E-2</v>
      </c>
    </row>
    <row r="431" spans="2:8" hidden="1" outlineLevel="2" x14ac:dyDescent="0.2">
      <c r="B431" s="35" t="s">
        <v>89</v>
      </c>
      <c r="C431" s="46">
        <f t="shared" si="5"/>
        <v>8.9987661045587419E-2</v>
      </c>
      <c r="D431" s="46">
        <f t="shared" si="5"/>
        <v>0.11832600993978537</v>
      </c>
      <c r="E431" s="46">
        <f t="shared" si="5"/>
        <v>6.7965536542497151E-2</v>
      </c>
      <c r="F431" s="46">
        <f t="shared" si="5"/>
        <v>3.4452062065103206E-2</v>
      </c>
      <c r="G431" s="46">
        <f t="shared" si="5"/>
        <v>0.25440350872251072</v>
      </c>
      <c r="H431" s="47">
        <f t="shared" si="5"/>
        <v>-8.8650574017731243E-3</v>
      </c>
    </row>
    <row r="432" spans="2:8" hidden="1" outlineLevel="2" x14ac:dyDescent="0.2">
      <c r="B432" s="11" t="s">
        <v>90</v>
      </c>
      <c r="C432" s="43">
        <f t="shared" si="5"/>
        <v>8.4571891497087881E-2</v>
      </c>
      <c r="D432" s="43">
        <f t="shared" si="5"/>
        <v>0.12348748143251465</v>
      </c>
      <c r="E432" s="43">
        <f t="shared" si="5"/>
        <v>0.22757452133784639</v>
      </c>
      <c r="F432" s="43">
        <f t="shared" si="5"/>
        <v>4.057021883149714E-2</v>
      </c>
      <c r="G432" s="43">
        <f t="shared" si="5"/>
        <v>0.26101880741957895</v>
      </c>
      <c r="H432" s="44">
        <f t="shared" si="5"/>
        <v>-8.0699142337026242E-4</v>
      </c>
    </row>
    <row r="433" spans="2:8" hidden="1" outlineLevel="2" x14ac:dyDescent="0.2">
      <c r="B433" s="11" t="s">
        <v>91</v>
      </c>
      <c r="C433" s="43">
        <f t="shared" si="5"/>
        <v>7.8655784633188119E-2</v>
      </c>
      <c r="D433" s="43">
        <f t="shared" si="5"/>
        <v>0.1175701336145536</v>
      </c>
      <c r="E433" s="43">
        <f t="shared" si="5"/>
        <v>0.1553979460528343</v>
      </c>
      <c r="F433" s="43">
        <f t="shared" si="5"/>
        <v>9.1266463520251362E-2</v>
      </c>
      <c r="G433" s="43">
        <f t="shared" si="5"/>
        <v>9.247672379222216E-2</v>
      </c>
      <c r="H433" s="44">
        <f t="shared" si="5"/>
        <v>2.4042082953444233E-2</v>
      </c>
    </row>
    <row r="434" spans="2:8" x14ac:dyDescent="0.2">
      <c r="B434" s="11" t="s">
        <v>92</v>
      </c>
      <c r="C434" s="43">
        <f t="shared" si="5"/>
        <v>5.5069182290983232E-2</v>
      </c>
      <c r="D434" s="43">
        <f t="shared" si="5"/>
        <v>9.2334478598022685E-2</v>
      </c>
      <c r="E434" s="43">
        <f t="shared" si="5"/>
        <v>8.7962125039906081E-2</v>
      </c>
      <c r="F434" s="43">
        <f t="shared" si="5"/>
        <v>-2.2702173467518239E-2</v>
      </c>
      <c r="G434" s="43">
        <f t="shared" si="5"/>
        <v>9.2765938986710816E-2</v>
      </c>
      <c r="H434" s="44">
        <f t="shared" si="5"/>
        <v>-1.1570171600343682E-2</v>
      </c>
    </row>
    <row r="435" spans="2:8" x14ac:dyDescent="0.2">
      <c r="B435" s="11" t="s">
        <v>93</v>
      </c>
      <c r="C435" s="43">
        <f t="shared" si="5"/>
        <v>-2.7851943109015176E-3</v>
      </c>
      <c r="D435" s="43">
        <f t="shared" si="5"/>
        <v>-4.2047835170197612E-2</v>
      </c>
      <c r="E435" s="43">
        <f t="shared" si="5"/>
        <v>-2.7636756022025866E-2</v>
      </c>
      <c r="F435" s="43">
        <f t="shared" si="5"/>
        <v>-1.4287928347697099E-2</v>
      </c>
      <c r="G435" s="43">
        <f t="shared" si="5"/>
        <v>3.0759160099210758E-2</v>
      </c>
      <c r="H435" s="44">
        <f t="shared" si="5"/>
        <v>1.1581150438341625E-2</v>
      </c>
    </row>
    <row r="436" spans="2:8" x14ac:dyDescent="0.2">
      <c r="B436" s="8" t="s">
        <v>94</v>
      </c>
      <c r="C436" s="49">
        <f t="shared" si="5"/>
        <v>-2.8531205995922182E-2</v>
      </c>
      <c r="D436" s="49">
        <f t="shared" si="5"/>
        <v>5.3271504821808646E-2</v>
      </c>
      <c r="E436" s="49">
        <f t="shared" si="5"/>
        <v>-5.0844193572442964E-2</v>
      </c>
      <c r="F436" s="49">
        <f t="shared" si="5"/>
        <v>-0.11226341164541909</v>
      </c>
      <c r="G436" s="49">
        <f t="shared" si="5"/>
        <v>6.3675064475803289E-2</v>
      </c>
      <c r="H436" s="50">
        <f t="shared" si="5"/>
        <v>4.4161755952094373E-2</v>
      </c>
    </row>
    <row r="437" spans="2:8" x14ac:dyDescent="0.2">
      <c r="B437" s="11" t="s">
        <v>95</v>
      </c>
      <c r="C437" s="43">
        <f t="shared" si="5"/>
        <v>-2.5294425550440369E-2</v>
      </c>
      <c r="D437" s="43">
        <f t="shared" si="5"/>
        <v>7.1795669248595706E-2</v>
      </c>
      <c r="E437" s="43">
        <f t="shared" si="5"/>
        <v>6.8946309745525625E-3</v>
      </c>
      <c r="F437" s="43">
        <f t="shared" si="5"/>
        <v>-0.12545403763096585</v>
      </c>
      <c r="G437" s="43">
        <f t="shared" si="5"/>
        <v>2.3486252327396651E-2</v>
      </c>
      <c r="H437" s="44">
        <f t="shared" si="5"/>
        <v>1.152532354811231E-2</v>
      </c>
    </row>
    <row r="438" spans="2:8" x14ac:dyDescent="0.2">
      <c r="B438" s="11" t="s">
        <v>96</v>
      </c>
      <c r="C438" s="43">
        <f t="shared" si="5"/>
        <v>-2.1763493347799923E-2</v>
      </c>
      <c r="D438" s="43">
        <f t="shared" si="5"/>
        <v>8.4219043259234461E-2</v>
      </c>
      <c r="E438" s="43">
        <f t="shared" si="5"/>
        <v>2.8514540021123969E-2</v>
      </c>
      <c r="F438" s="43">
        <f t="shared" si="5"/>
        <v>-3.0488717570239188E-2</v>
      </c>
      <c r="G438" s="43">
        <f t="shared" si="5"/>
        <v>4.7122185537816108E-2</v>
      </c>
      <c r="H438" s="44">
        <f t="shared" si="5"/>
        <v>7.4431107853654144E-2</v>
      </c>
    </row>
    <row r="439" spans="2:8" x14ac:dyDescent="0.2">
      <c r="B439" s="11" t="s">
        <v>97</v>
      </c>
      <c r="C439" s="43">
        <f t="shared" si="5"/>
        <v>-1.4317354444434272E-2</v>
      </c>
      <c r="D439" s="43">
        <f t="shared" si="5"/>
        <v>0.17398505651414453</v>
      </c>
      <c r="E439" s="43">
        <f t="shared" si="5"/>
        <v>7.8090068445929584E-2</v>
      </c>
      <c r="F439" s="43">
        <f t="shared" si="5"/>
        <v>-6.1370284735003167E-2</v>
      </c>
      <c r="G439" s="43">
        <f t="shared" si="5"/>
        <v>8.8341916986920399E-3</v>
      </c>
      <c r="H439" s="44">
        <f t="shared" si="5"/>
        <v>6.3826321613607906E-2</v>
      </c>
    </row>
    <row r="440" spans="2:8" x14ac:dyDescent="0.2">
      <c r="B440" s="8" t="s">
        <v>98</v>
      </c>
      <c r="C440" s="49">
        <f t="shared" si="5"/>
        <v>1.1892512409443556E-2</v>
      </c>
      <c r="D440" s="49">
        <f t="shared" si="5"/>
        <v>5.3861739752176563E-2</v>
      </c>
      <c r="E440" s="49">
        <f t="shared" si="5"/>
        <v>3.630501519699969E-2</v>
      </c>
      <c r="F440" s="49">
        <f t="shared" si="5"/>
        <v>5.6900893408444952E-2</v>
      </c>
      <c r="G440" s="49">
        <f t="shared" si="5"/>
        <v>9.0276123409026576E-2</v>
      </c>
      <c r="H440" s="50">
        <f t="shared" si="5"/>
        <v>7.915926774933002E-2</v>
      </c>
    </row>
    <row r="441" spans="2:8" x14ac:dyDescent="0.2">
      <c r="B441" s="11" t="s">
        <v>99</v>
      </c>
      <c r="C441" s="43">
        <f t="shared" si="5"/>
        <v>1.011612362637182E-2</v>
      </c>
      <c r="D441" s="43">
        <f t="shared" si="5"/>
        <v>4.3919051428915168E-2</v>
      </c>
      <c r="E441" s="43">
        <f t="shared" si="5"/>
        <v>3.5123423687491107E-2</v>
      </c>
      <c r="F441" s="43">
        <f t="shared" si="5"/>
        <v>5.7461514074441E-2</v>
      </c>
      <c r="G441" s="43">
        <f t="shared" si="5"/>
        <v>0.22331870634318762</v>
      </c>
      <c r="H441" s="44">
        <f t="shared" si="5"/>
        <v>0.13285109085203195</v>
      </c>
    </row>
    <row r="443" spans="2:8" outlineLevel="1" x14ac:dyDescent="0.2"/>
    <row r="444" spans="2:8" outlineLevel="1" x14ac:dyDescent="0.2"/>
    <row r="445" spans="2:8" outlineLevel="1" x14ac:dyDescent="0.2"/>
    <row r="446" spans="2:8" outlineLevel="1" x14ac:dyDescent="0.2"/>
    <row r="447" spans="2:8" outlineLevel="1" x14ac:dyDescent="0.2"/>
    <row r="448" spans="2:8" outlineLevel="1" x14ac:dyDescent="0.2"/>
    <row r="449" outlineLevel="1" x14ac:dyDescent="0.2"/>
    <row r="450" outlineLevel="1" x14ac:dyDescent="0.2"/>
    <row r="451" outlineLevel="1" x14ac:dyDescent="0.2"/>
    <row r="452" outlineLevel="1" x14ac:dyDescent="0.2"/>
    <row r="453" outlineLevel="1" x14ac:dyDescent="0.2"/>
    <row r="454" outlineLevel="1" x14ac:dyDescent="0.2"/>
    <row r="455" outlineLevel="1" x14ac:dyDescent="0.2"/>
    <row r="456" outlineLevel="1" x14ac:dyDescent="0.2"/>
    <row r="457" outlineLevel="1" x14ac:dyDescent="0.2"/>
    <row r="458" outlineLevel="1" x14ac:dyDescent="0.2"/>
    <row r="459" outlineLevel="1" x14ac:dyDescent="0.2"/>
    <row r="460" outlineLevel="1" x14ac:dyDescent="0.2"/>
    <row r="461" outlineLevel="1" x14ac:dyDescent="0.2"/>
    <row r="462" outlineLevel="1" x14ac:dyDescent="0.2"/>
    <row r="463" outlineLevel="1" x14ac:dyDescent="0.2"/>
    <row r="464" outlineLevel="1" x14ac:dyDescent="0.2"/>
    <row r="465" outlineLevel="1" x14ac:dyDescent="0.2"/>
    <row r="466" outlineLevel="1" x14ac:dyDescent="0.2"/>
    <row r="467" outlineLevel="1" x14ac:dyDescent="0.2"/>
    <row r="468" outlineLevel="1" x14ac:dyDescent="0.2"/>
    <row r="469" outlineLevel="1" x14ac:dyDescent="0.2"/>
    <row r="470" outlineLevel="1" x14ac:dyDescent="0.2"/>
    <row r="471" outlineLevel="1" x14ac:dyDescent="0.2"/>
    <row r="472" outlineLevel="1" x14ac:dyDescent="0.2"/>
    <row r="473" outlineLevel="1" x14ac:dyDescent="0.2"/>
    <row r="474" outlineLevel="1" x14ac:dyDescent="0.2"/>
    <row r="475" outlineLevel="1" x14ac:dyDescent="0.2"/>
    <row r="476" outlineLevel="1" x14ac:dyDescent="0.2"/>
    <row r="477" outlineLevel="1" x14ac:dyDescent="0.2"/>
    <row r="478" outlineLevel="1" x14ac:dyDescent="0.2"/>
    <row r="479" outlineLevel="1" x14ac:dyDescent="0.2"/>
    <row r="480" outlineLevel="1" x14ac:dyDescent="0.2"/>
    <row r="481" outlineLevel="1" x14ac:dyDescent="0.2"/>
    <row r="482" outlineLevel="1" x14ac:dyDescent="0.2"/>
    <row r="483" outlineLevel="1" x14ac:dyDescent="0.2"/>
  </sheetData>
  <pageMargins left="0.7" right="0.7" top="0.78740157499999996" bottom="0.78740157499999996" header="0.3" footer="0.3"/>
  <pageSetup paperSize="9" scale="60" orientation="portrait" r:id="rId1"/>
  <colBreaks count="1" manualBreakCount="1">
    <brk id="1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D183A-BBAC-4238-A70B-26A5D9A57316}">
  <sheetPr codeName="List2">
    <tabColor theme="1"/>
    <outlinePr summaryBelow="0"/>
  </sheetPr>
  <dimension ref="B1:O483"/>
  <sheetViews>
    <sheetView zoomScaleNormal="100" workbookViewId="0"/>
  </sheetViews>
  <sheetFormatPr defaultColWidth="10.77734375" defaultRowHeight="11.8" outlineLevelRow="2" x14ac:dyDescent="0.2"/>
  <cols>
    <col min="1" max="1" width="1.77734375" style="51" customWidth="1"/>
    <col min="2" max="10" width="15.77734375" style="51" customWidth="1"/>
    <col min="11" max="16384" width="10.77734375" style="51"/>
  </cols>
  <sheetData>
    <row r="1" spans="2:14" s="1" customFormat="1" x14ac:dyDescent="0.3"/>
    <row r="2" spans="2:14" s="1" customFormat="1" ht="20.149999999999999" customHeight="1" x14ac:dyDescent="0.3">
      <c r="J2" s="2" t="s">
        <v>9</v>
      </c>
      <c r="K2" s="2"/>
    </row>
    <row r="3" spans="2:14" s="1" customFormat="1" ht="20.149999999999999" customHeight="1" x14ac:dyDescent="0.3">
      <c r="J3" s="2" t="s">
        <v>1</v>
      </c>
      <c r="K3" s="2"/>
    </row>
    <row r="4" spans="2:14" s="1" customFormat="1" x14ac:dyDescent="0.3"/>
    <row r="5" spans="2:14" s="1" customFormat="1" ht="20.149999999999999" customHeight="1" x14ac:dyDescent="0.3">
      <c r="B5" s="27" t="s">
        <v>115</v>
      </c>
    </row>
    <row r="6" spans="2:14" s="1" customFormat="1" x14ac:dyDescent="0.3"/>
    <row r="7" spans="2:14" s="1" customFormat="1" collapsed="1" x14ac:dyDescent="0.3">
      <c r="B7" s="28" t="s">
        <v>66</v>
      </c>
      <c r="C7" s="28" t="s">
        <v>67</v>
      </c>
      <c r="D7" s="29" t="s">
        <v>16</v>
      </c>
      <c r="E7" s="30" t="s">
        <v>18</v>
      </c>
    </row>
    <row r="8" spans="2:14" s="1" customFormat="1" hidden="1" outlineLevel="2" x14ac:dyDescent="0.3">
      <c r="B8" s="11" t="s">
        <v>68</v>
      </c>
      <c r="C8" s="31">
        <f>CELKEM!$G$28</f>
        <v>8875416766</v>
      </c>
      <c r="D8" s="32">
        <f>CELKEM!$G$63</f>
        <v>2244678812</v>
      </c>
      <c r="E8" s="33">
        <f>CELKEM!$G$108</f>
        <v>6630737954</v>
      </c>
      <c r="G8" s="34"/>
      <c r="H8" s="34"/>
      <c r="I8" s="34"/>
      <c r="L8" s="34"/>
    </row>
    <row r="9" spans="2:14" s="1" customFormat="1" hidden="1" outlineLevel="2" x14ac:dyDescent="0.3">
      <c r="B9" s="11" t="s">
        <v>69</v>
      </c>
      <c r="C9" s="31">
        <f>CELKEM!$H$28</f>
        <v>18117906629</v>
      </c>
      <c r="D9" s="32">
        <f>CELKEM!$H$63</f>
        <v>5448058986</v>
      </c>
      <c r="E9" s="33">
        <f>CELKEM!$H$108</f>
        <v>12669847643</v>
      </c>
      <c r="G9" s="34"/>
      <c r="H9" s="34"/>
      <c r="I9" s="34"/>
      <c r="L9" s="34"/>
    </row>
    <row r="10" spans="2:14" s="1" customFormat="1" hidden="1" outlineLevel="2" x14ac:dyDescent="0.3">
      <c r="B10" s="11" t="s">
        <v>70</v>
      </c>
      <c r="C10" s="31">
        <f>CELKEM!$I$28</f>
        <v>27427994788</v>
      </c>
      <c r="D10" s="32">
        <f>CELKEM!$I$63</f>
        <v>8161748649</v>
      </c>
      <c r="E10" s="33">
        <f>CELKEM!$I$108</f>
        <v>19266246139</v>
      </c>
      <c r="G10" s="34"/>
      <c r="H10" s="34"/>
      <c r="I10" s="34"/>
      <c r="L10" s="34"/>
    </row>
    <row r="11" spans="2:14" s="1" customFormat="1" hidden="1" outlineLevel="2" x14ac:dyDescent="0.3">
      <c r="B11" s="35" t="s">
        <v>71</v>
      </c>
      <c r="C11" s="36">
        <f>CELKEM!$J$28</f>
        <v>37597542296</v>
      </c>
      <c r="D11" s="37">
        <f>CELKEM!$J$63</f>
        <v>11181699172</v>
      </c>
      <c r="E11" s="38">
        <f>CELKEM!$J$108</f>
        <v>26415843124</v>
      </c>
      <c r="G11" s="34"/>
      <c r="H11" s="34"/>
      <c r="I11" s="34"/>
      <c r="L11" s="34"/>
      <c r="M11" s="34"/>
      <c r="N11" s="34"/>
    </row>
    <row r="12" spans="2:14" s="1" customFormat="1" hidden="1" outlineLevel="2" x14ac:dyDescent="0.3">
      <c r="B12" s="11" t="s">
        <v>72</v>
      </c>
      <c r="C12" s="31">
        <f>CELKEM!$K$28</f>
        <v>9202498609</v>
      </c>
      <c r="D12" s="32">
        <f>CELKEM!$K$63</f>
        <v>2518702593</v>
      </c>
      <c r="E12" s="33">
        <f>CELKEM!$K$108</f>
        <v>6683796016</v>
      </c>
      <c r="G12" s="34"/>
      <c r="H12" s="34"/>
      <c r="I12" s="34"/>
    </row>
    <row r="13" spans="2:14" s="1" customFormat="1" hidden="1" outlineLevel="2" x14ac:dyDescent="0.3">
      <c r="B13" s="11" t="s">
        <v>73</v>
      </c>
      <c r="C13" s="31">
        <f>CELKEM!$L$28</f>
        <v>19559077196</v>
      </c>
      <c r="D13" s="32">
        <f>CELKEM!$L$63</f>
        <v>5735174152</v>
      </c>
      <c r="E13" s="33">
        <f>CELKEM!$L$108</f>
        <v>13823903044</v>
      </c>
      <c r="G13" s="34"/>
      <c r="H13" s="34"/>
      <c r="I13" s="34"/>
    </row>
    <row r="14" spans="2:14" s="1" customFormat="1" hidden="1" outlineLevel="2" x14ac:dyDescent="0.3">
      <c r="B14" s="11" t="s">
        <v>74</v>
      </c>
      <c r="C14" s="31">
        <f>CELKEM!$M$28</f>
        <v>28809878096</v>
      </c>
      <c r="D14" s="32">
        <f>CELKEM!$M$63</f>
        <v>7581524305</v>
      </c>
      <c r="E14" s="33">
        <f>CELKEM!$M$108</f>
        <v>21228353791</v>
      </c>
      <c r="G14" s="34"/>
      <c r="H14" s="34"/>
      <c r="I14" s="34"/>
    </row>
    <row r="15" spans="2:14" s="1" customFormat="1" hidden="1" outlineLevel="2" x14ac:dyDescent="0.3">
      <c r="B15" s="35" t="s">
        <v>75</v>
      </c>
      <c r="C15" s="36">
        <f>CELKEM!$N$28</f>
        <v>38386864220</v>
      </c>
      <c r="D15" s="37">
        <f>CELKEM!$N$63</f>
        <v>9745232707</v>
      </c>
      <c r="E15" s="38">
        <f>CELKEM!$N$108</f>
        <v>28641631513</v>
      </c>
      <c r="G15" s="34"/>
      <c r="H15" s="34"/>
      <c r="I15" s="34"/>
      <c r="L15" s="34"/>
      <c r="M15" s="34"/>
      <c r="N15" s="34"/>
    </row>
    <row r="16" spans="2:14" s="1" customFormat="1" hidden="1" outlineLevel="2" x14ac:dyDescent="0.3">
      <c r="B16" s="11" t="s">
        <v>76</v>
      </c>
      <c r="C16" s="31">
        <f>CELKEM!$O$28</f>
        <v>13484945674</v>
      </c>
      <c r="D16" s="32">
        <f>CELKEM!$O$63</f>
        <v>2314853092</v>
      </c>
      <c r="E16" s="33">
        <f>CELKEM!$O$108</f>
        <v>11170092582</v>
      </c>
      <c r="G16" s="34"/>
      <c r="H16" s="34"/>
      <c r="I16" s="34"/>
      <c r="L16" s="34"/>
      <c r="M16" s="34"/>
      <c r="N16" s="34"/>
    </row>
    <row r="17" spans="2:14" s="1" customFormat="1" hidden="1" outlineLevel="2" x14ac:dyDescent="0.3">
      <c r="B17" s="11" t="s">
        <v>77</v>
      </c>
      <c r="C17" s="31">
        <f>CELKEM!$P$28</f>
        <v>26022013717</v>
      </c>
      <c r="D17" s="32">
        <f>CELKEM!$P$63</f>
        <v>4844521700</v>
      </c>
      <c r="E17" s="33">
        <f>CELKEM!$P$108</f>
        <v>21177492017</v>
      </c>
      <c r="G17" s="34"/>
      <c r="H17" s="34"/>
      <c r="I17" s="34"/>
      <c r="L17" s="34"/>
      <c r="M17" s="34"/>
      <c r="N17" s="34"/>
    </row>
    <row r="18" spans="2:14" s="1" customFormat="1" x14ac:dyDescent="0.3">
      <c r="B18" s="11" t="s">
        <v>78</v>
      </c>
      <c r="C18" s="31">
        <f>CELKEM!$Q$28</f>
        <v>37961297665</v>
      </c>
      <c r="D18" s="32">
        <f>CELKEM!$Q$63</f>
        <v>7428178060</v>
      </c>
      <c r="E18" s="33">
        <f>CELKEM!$Q$108</f>
        <v>30533119605</v>
      </c>
      <c r="G18" s="34"/>
      <c r="H18" s="34"/>
      <c r="I18" s="34"/>
      <c r="L18" s="34"/>
      <c r="M18" s="34"/>
      <c r="N18" s="34"/>
    </row>
    <row r="19" spans="2:14" s="1" customFormat="1" x14ac:dyDescent="0.3">
      <c r="B19" s="11" t="s">
        <v>79</v>
      </c>
      <c r="C19" s="31">
        <f>CELKEM!$R$28</f>
        <v>49559643217</v>
      </c>
      <c r="D19" s="32">
        <f>CELKEM!$R$63</f>
        <v>9992947241</v>
      </c>
      <c r="E19" s="33">
        <f>CELKEM!$R$108</f>
        <v>39566695976</v>
      </c>
      <c r="G19" s="34"/>
      <c r="H19" s="34"/>
      <c r="I19" s="34"/>
      <c r="L19" s="34"/>
      <c r="M19" s="34"/>
      <c r="N19" s="34"/>
    </row>
    <row r="20" spans="2:14" s="1" customFormat="1" x14ac:dyDescent="0.3">
      <c r="B20" s="8" t="s">
        <v>80</v>
      </c>
      <c r="C20" s="39">
        <f>CELKEM!$S$28</f>
        <v>15214071005</v>
      </c>
      <c r="D20" s="40">
        <f>CELKEM!$S$63</f>
        <v>2610240274</v>
      </c>
      <c r="E20" s="41">
        <f>CELKEM!$S$108</f>
        <v>12603830731</v>
      </c>
      <c r="G20" s="34"/>
      <c r="H20" s="34"/>
      <c r="I20" s="34"/>
      <c r="L20" s="34"/>
      <c r="M20" s="34"/>
      <c r="N20" s="34"/>
    </row>
    <row r="21" spans="2:14" s="1" customFormat="1" x14ac:dyDescent="0.3">
      <c r="B21" s="11" t="s">
        <v>81</v>
      </c>
      <c r="C21" s="31">
        <f>CELKEM!$T$28</f>
        <v>28447185122</v>
      </c>
      <c r="D21" s="32">
        <f>CELKEM!$T$63</f>
        <v>5135389553</v>
      </c>
      <c r="E21" s="33">
        <f>CELKEM!$T$108</f>
        <v>23311795569</v>
      </c>
      <c r="G21" s="34"/>
      <c r="H21" s="34"/>
      <c r="I21" s="34"/>
      <c r="L21" s="34"/>
      <c r="M21" s="34"/>
      <c r="N21" s="34"/>
    </row>
    <row r="22" spans="2:14" s="1" customFormat="1" x14ac:dyDescent="0.3">
      <c r="B22" s="11" t="s">
        <v>82</v>
      </c>
      <c r="C22" s="31">
        <f>CELKEM!$U$28</f>
        <v>40905148430</v>
      </c>
      <c r="D22" s="32">
        <f>CELKEM!$U$63</f>
        <v>7095783602</v>
      </c>
      <c r="E22" s="33">
        <f>CELKEM!$U$108</f>
        <v>33809364828</v>
      </c>
      <c r="G22" s="34"/>
      <c r="H22" s="34"/>
      <c r="I22" s="34"/>
      <c r="L22" s="34"/>
      <c r="M22" s="34"/>
      <c r="N22" s="34"/>
    </row>
    <row r="23" spans="2:14" s="1" customFormat="1" x14ac:dyDescent="0.3">
      <c r="B23" s="11" t="s">
        <v>83</v>
      </c>
      <c r="C23" s="31">
        <f>CELKEM!$V$28</f>
        <v>54838249563</v>
      </c>
      <c r="D23" s="32">
        <f>CELKEM!$V$63</f>
        <v>9722189297</v>
      </c>
      <c r="E23" s="33">
        <f>CELKEM!$V$108</f>
        <v>45116060266</v>
      </c>
      <c r="G23" s="34"/>
      <c r="H23" s="34"/>
      <c r="I23" s="34"/>
      <c r="L23" s="34"/>
      <c r="M23" s="34"/>
      <c r="N23" s="34"/>
    </row>
    <row r="24" spans="2:14" s="1" customFormat="1" x14ac:dyDescent="0.3">
      <c r="B24" s="8" t="s">
        <v>84</v>
      </c>
      <c r="C24" s="39">
        <f>CELKEM!$W$28</f>
        <v>15475991098</v>
      </c>
      <c r="D24" s="40">
        <f>CELKEM!$W$63</f>
        <v>2728425156</v>
      </c>
      <c r="E24" s="41">
        <f>CELKEM!$W$108</f>
        <v>12747565942</v>
      </c>
      <c r="G24" s="34"/>
      <c r="H24" s="34"/>
      <c r="I24" s="34"/>
      <c r="L24" s="34"/>
      <c r="M24" s="34"/>
      <c r="N24" s="34"/>
    </row>
    <row r="25" spans="2:14" s="1" customFormat="1" x14ac:dyDescent="0.3">
      <c r="B25" s="11" t="s">
        <v>1</v>
      </c>
      <c r="C25" s="31">
        <f>CELKEM!$X$28</f>
        <v>29438274072</v>
      </c>
      <c r="D25" s="32">
        <f>CELKEM!$X$63</f>
        <v>5277301116</v>
      </c>
      <c r="E25" s="33">
        <f>CELKEM!$X$108</f>
        <v>24160972956</v>
      </c>
      <c r="G25" s="34"/>
      <c r="H25" s="34"/>
      <c r="I25" s="34"/>
      <c r="L25" s="34"/>
      <c r="M25" s="34"/>
      <c r="N25" s="34"/>
    </row>
    <row r="26" spans="2:14" s="1" customFormat="1" x14ac:dyDescent="0.3">
      <c r="G26" s="34"/>
      <c r="H26" s="34"/>
      <c r="I26" s="34"/>
      <c r="L26" s="34"/>
      <c r="M26" s="34"/>
      <c r="N26" s="34"/>
    </row>
    <row r="27" spans="2:14" s="1" customFormat="1" collapsed="1" x14ac:dyDescent="0.3">
      <c r="B27" s="28" t="s">
        <v>85</v>
      </c>
      <c r="C27" s="28"/>
      <c r="D27" s="29"/>
      <c r="E27" s="30"/>
    </row>
    <row r="28" spans="2:14" s="1" customFormat="1" hidden="1" outlineLevel="2" x14ac:dyDescent="0.3">
      <c r="B28" s="11" t="s">
        <v>86</v>
      </c>
      <c r="C28" s="42">
        <f t="shared" ref="C28:E41" si="0">IFERROR(C12/C8-1,"-")</f>
        <v>3.6852561589331367E-2</v>
      </c>
      <c r="D28" s="43">
        <f t="shared" si="0"/>
        <v>0.1220770559846136</v>
      </c>
      <c r="E28" s="44">
        <f t="shared" si="0"/>
        <v>8.001833637233835E-3</v>
      </c>
    </row>
    <row r="29" spans="2:14" s="1" customFormat="1" hidden="1" outlineLevel="2" x14ac:dyDescent="0.3">
      <c r="B29" s="11" t="s">
        <v>87</v>
      </c>
      <c r="C29" s="42">
        <f t="shared" si="0"/>
        <v>7.9543989077260457E-2</v>
      </c>
      <c r="D29" s="43">
        <f t="shared" si="0"/>
        <v>5.2700451066665543E-2</v>
      </c>
      <c r="E29" s="44">
        <f t="shared" si="0"/>
        <v>9.1086762328796311E-2</v>
      </c>
    </row>
    <row r="30" spans="2:14" s="1" customFormat="1" hidden="1" outlineLevel="2" x14ac:dyDescent="0.3">
      <c r="B30" s="11" t="s">
        <v>88</v>
      </c>
      <c r="C30" s="42">
        <f t="shared" si="0"/>
        <v>5.0382221474119193E-2</v>
      </c>
      <c r="D30" s="43">
        <f t="shared" si="0"/>
        <v>-7.1090690114684052E-2</v>
      </c>
      <c r="E30" s="44">
        <f t="shared" si="0"/>
        <v>0.10184172037687045</v>
      </c>
    </row>
    <row r="31" spans="2:14" s="1" customFormat="1" hidden="1" outlineLevel="2" x14ac:dyDescent="0.3">
      <c r="B31" s="35" t="s">
        <v>89</v>
      </c>
      <c r="C31" s="45">
        <f t="shared" si="0"/>
        <v>2.0993976621817012E-2</v>
      </c>
      <c r="D31" s="46">
        <f t="shared" si="0"/>
        <v>-0.12846584789161952</v>
      </c>
      <c r="E31" s="47">
        <f t="shared" si="0"/>
        <v>8.4259600518969302E-2</v>
      </c>
    </row>
    <row r="32" spans="2:14" s="1" customFormat="1" hidden="1" outlineLevel="2" x14ac:dyDescent="0.3">
      <c r="B32" s="11" t="s">
        <v>90</v>
      </c>
      <c r="C32" s="42">
        <f t="shared" si="0"/>
        <v>0.46535699128623476</v>
      </c>
      <c r="D32" s="43">
        <f t="shared" si="0"/>
        <v>-8.0934327683840235E-2</v>
      </c>
      <c r="E32" s="44">
        <f t="shared" si="0"/>
        <v>0.67121985100390291</v>
      </c>
    </row>
    <row r="33" spans="2:5" s="1" customFormat="1" hidden="1" outlineLevel="2" x14ac:dyDescent="0.3">
      <c r="B33" s="11" t="s">
        <v>91</v>
      </c>
      <c r="C33" s="42">
        <f t="shared" si="0"/>
        <v>0.33043156669588303</v>
      </c>
      <c r="D33" s="43">
        <f t="shared" si="0"/>
        <v>-0.15529649639137932</v>
      </c>
      <c r="E33" s="44">
        <f t="shared" si="0"/>
        <v>0.53194737763960842</v>
      </c>
    </row>
    <row r="34" spans="2:5" s="1" customFormat="1" x14ac:dyDescent="0.3">
      <c r="B34" s="11" t="s">
        <v>92</v>
      </c>
      <c r="C34" s="42">
        <f t="shared" si="0"/>
        <v>0.31764867378146233</v>
      </c>
      <c r="D34" s="43">
        <f t="shared" si="0"/>
        <v>-2.0226307907351582E-2</v>
      </c>
      <c r="E34" s="44">
        <f t="shared" si="0"/>
        <v>0.43831782273879671</v>
      </c>
    </row>
    <row r="35" spans="2:5" s="1" customFormat="1" x14ac:dyDescent="0.3">
      <c r="B35" s="11" t="s">
        <v>93</v>
      </c>
      <c r="C35" s="42">
        <f t="shared" si="0"/>
        <v>0.29105735058137028</v>
      </c>
      <c r="D35" s="43">
        <f t="shared" si="0"/>
        <v>2.5419047594632316E-2</v>
      </c>
      <c r="E35" s="44">
        <f t="shared" si="0"/>
        <v>0.38144001880763256</v>
      </c>
    </row>
    <row r="36" spans="2:5" s="1" customFormat="1" x14ac:dyDescent="0.3">
      <c r="B36" s="8" t="s">
        <v>94</v>
      </c>
      <c r="C36" s="48">
        <f t="shared" si="0"/>
        <v>0.12822634757319684</v>
      </c>
      <c r="D36" s="49">
        <f t="shared" si="0"/>
        <v>0.12760515257786387</v>
      </c>
      <c r="E36" s="50">
        <f t="shared" si="0"/>
        <v>0.12835508197222922</v>
      </c>
    </row>
    <row r="37" spans="2:5" s="1" customFormat="1" x14ac:dyDescent="0.3">
      <c r="B37" s="11" t="s">
        <v>95</v>
      </c>
      <c r="C37" s="42">
        <f t="shared" si="0"/>
        <v>9.3196915172466088E-2</v>
      </c>
      <c r="D37" s="43">
        <f t="shared" si="0"/>
        <v>6.0040571807119747E-2</v>
      </c>
      <c r="E37" s="44">
        <f t="shared" si="0"/>
        <v>0.10078169550420379</v>
      </c>
    </row>
    <row r="38" spans="2:5" s="1" customFormat="1" x14ac:dyDescent="0.3">
      <c r="B38" s="11" t="s">
        <v>96</v>
      </c>
      <c r="C38" s="42">
        <f t="shared" si="0"/>
        <v>7.7548739007260226E-2</v>
      </c>
      <c r="D38" s="43">
        <f t="shared" si="0"/>
        <v>-4.4747777357399543E-2</v>
      </c>
      <c r="E38" s="44">
        <f t="shared" si="0"/>
        <v>0.10730135883211522</v>
      </c>
    </row>
    <row r="39" spans="2:5" s="1" customFormat="1" x14ac:dyDescent="0.3">
      <c r="B39" s="11" t="s">
        <v>97</v>
      </c>
      <c r="C39" s="42">
        <f t="shared" si="0"/>
        <v>0.10651017649354921</v>
      </c>
      <c r="D39" s="43">
        <f t="shared" si="0"/>
        <v>-2.709490378265067E-2</v>
      </c>
      <c r="E39" s="44">
        <f t="shared" si="0"/>
        <v>0.1402534164936613</v>
      </c>
    </row>
    <row r="40" spans="2:5" s="1" customFormat="1" x14ac:dyDescent="0.3">
      <c r="B40" s="8" t="s">
        <v>98</v>
      </c>
      <c r="C40" s="48">
        <f t="shared" si="0"/>
        <v>1.7215648126916339E-2</v>
      </c>
      <c r="D40" s="49">
        <f t="shared" si="0"/>
        <v>4.5277395792721498E-2</v>
      </c>
      <c r="E40" s="50">
        <f t="shared" si="0"/>
        <v>1.1404089285844909E-2</v>
      </c>
    </row>
    <row r="41" spans="2:5" s="1" customFormat="1" x14ac:dyDescent="0.3">
      <c r="B41" s="11" t="s">
        <v>99</v>
      </c>
      <c r="C41" s="42">
        <f t="shared" si="0"/>
        <v>3.4839614033851385E-2</v>
      </c>
      <c r="D41" s="43">
        <f t="shared" si="0"/>
        <v>2.7634040521248737E-2</v>
      </c>
      <c r="E41" s="44">
        <f t="shared" si="0"/>
        <v>3.642694036529881E-2</v>
      </c>
    </row>
    <row r="42" spans="2:5" s="1" customFormat="1" x14ac:dyDescent="0.3"/>
    <row r="43" spans="2:5" s="1" customFormat="1" outlineLevel="1" x14ac:dyDescent="0.3"/>
    <row r="44" spans="2:5" s="1" customFormat="1" outlineLevel="1" x14ac:dyDescent="0.3"/>
    <row r="45" spans="2:5" s="1" customFormat="1" outlineLevel="1" x14ac:dyDescent="0.3"/>
    <row r="46" spans="2:5" s="1" customFormat="1" outlineLevel="1" x14ac:dyDescent="0.3"/>
    <row r="47" spans="2:5" s="1" customFormat="1" outlineLevel="1" x14ac:dyDescent="0.3"/>
    <row r="48" spans="2:5" s="1" customFormat="1" outlineLevel="1" x14ac:dyDescent="0.3"/>
    <row r="49" s="1" customFormat="1" outlineLevel="1" x14ac:dyDescent="0.3"/>
    <row r="50" s="1" customFormat="1" outlineLevel="1" x14ac:dyDescent="0.3"/>
    <row r="51" s="1" customFormat="1" outlineLevel="1" x14ac:dyDescent="0.3"/>
    <row r="52" s="1" customFormat="1" outlineLevel="1" x14ac:dyDescent="0.3"/>
    <row r="53" s="1" customFormat="1" outlineLevel="1" x14ac:dyDescent="0.3"/>
    <row r="54" s="1" customFormat="1" outlineLevel="1" x14ac:dyDescent="0.3"/>
    <row r="55" s="1" customFormat="1" outlineLevel="1" x14ac:dyDescent="0.3"/>
    <row r="56" s="1" customFormat="1" outlineLevel="1" x14ac:dyDescent="0.3"/>
    <row r="57" s="1" customFormat="1" outlineLevel="1" x14ac:dyDescent="0.3"/>
    <row r="58" s="1" customFormat="1" outlineLevel="1" x14ac:dyDescent="0.3"/>
    <row r="59" s="1" customFormat="1" outlineLevel="1" x14ac:dyDescent="0.3"/>
    <row r="60" s="1" customFormat="1" outlineLevel="1" x14ac:dyDescent="0.3"/>
    <row r="61" s="1" customFormat="1" outlineLevel="1" x14ac:dyDescent="0.3"/>
    <row r="62" s="1" customFormat="1" outlineLevel="1" x14ac:dyDescent="0.3"/>
    <row r="63" s="1" customFormat="1" outlineLevel="1" x14ac:dyDescent="0.3"/>
    <row r="64" s="1" customFormat="1" outlineLevel="1" x14ac:dyDescent="0.3"/>
    <row r="65" s="1" customFormat="1" outlineLevel="1" x14ac:dyDescent="0.3"/>
    <row r="66" s="1" customFormat="1" outlineLevel="1" x14ac:dyDescent="0.3"/>
    <row r="67" s="1" customFormat="1" outlineLevel="1" x14ac:dyDescent="0.3"/>
    <row r="68" s="1" customFormat="1" outlineLevel="1" x14ac:dyDescent="0.3"/>
    <row r="69" s="1" customFormat="1" outlineLevel="1" x14ac:dyDescent="0.3"/>
    <row r="70" s="1" customFormat="1" outlineLevel="1" x14ac:dyDescent="0.3"/>
    <row r="71" s="1" customFormat="1" outlineLevel="1" x14ac:dyDescent="0.3"/>
    <row r="72" s="1" customFormat="1" outlineLevel="1" x14ac:dyDescent="0.3"/>
    <row r="73" s="1" customFormat="1" outlineLevel="1" x14ac:dyDescent="0.3"/>
    <row r="74" s="1" customFormat="1" outlineLevel="1" x14ac:dyDescent="0.3"/>
    <row r="75" s="1" customFormat="1" outlineLevel="1" x14ac:dyDescent="0.3"/>
    <row r="76" s="1" customFormat="1" outlineLevel="1" x14ac:dyDescent="0.3"/>
    <row r="77" s="1" customFormat="1" outlineLevel="1" x14ac:dyDescent="0.3"/>
    <row r="78" s="1" customFormat="1" outlineLevel="1" x14ac:dyDescent="0.3"/>
    <row r="79" s="1" customFormat="1" outlineLevel="1" x14ac:dyDescent="0.3"/>
    <row r="80" s="1" customFormat="1" outlineLevel="1" x14ac:dyDescent="0.3"/>
    <row r="81" spans="2:9" s="1" customFormat="1" outlineLevel="1" x14ac:dyDescent="0.3"/>
    <row r="82" spans="2:9" s="1" customFormat="1" outlineLevel="1" x14ac:dyDescent="0.3"/>
    <row r="83" spans="2:9" s="1" customFormat="1" outlineLevel="1" x14ac:dyDescent="0.3"/>
    <row r="84" spans="2:9" s="1" customFormat="1" x14ac:dyDescent="0.3"/>
    <row r="85" spans="2:9" s="1" customFormat="1" ht="20.149999999999999" customHeight="1" x14ac:dyDescent="0.3">
      <c r="B85" s="27" t="s">
        <v>116</v>
      </c>
    </row>
    <row r="86" spans="2:9" s="1" customFormat="1" x14ac:dyDescent="0.3"/>
    <row r="87" spans="2:9" s="1" customFormat="1" collapsed="1" x14ac:dyDescent="0.3">
      <c r="B87" s="28" t="s">
        <v>66</v>
      </c>
      <c r="C87" s="28" t="s">
        <v>67</v>
      </c>
      <c r="D87" s="29" t="s">
        <v>16</v>
      </c>
      <c r="E87" s="30" t="s">
        <v>18</v>
      </c>
    </row>
    <row r="88" spans="2:9" s="1" customFormat="1" hidden="1" outlineLevel="2" x14ac:dyDescent="0.3">
      <c r="B88" s="11" t="s">
        <v>68</v>
      </c>
      <c r="C88" s="31">
        <f>CELKEM!$G$29</f>
        <v>2544573</v>
      </c>
      <c r="D88" s="32">
        <f>CELKEM!$G$64</f>
        <v>118365</v>
      </c>
      <c r="E88" s="33">
        <f>CELKEM!$G$109</f>
        <v>2426208</v>
      </c>
      <c r="G88" s="34"/>
      <c r="H88" s="34"/>
      <c r="I88" s="34"/>
    </row>
    <row r="89" spans="2:9" s="1" customFormat="1" hidden="1" outlineLevel="2" x14ac:dyDescent="0.3">
      <c r="B89" s="11" t="s">
        <v>69</v>
      </c>
      <c r="C89" s="31">
        <f>CELKEM!$H$29</f>
        <v>4355899</v>
      </c>
      <c r="D89" s="32">
        <f>CELKEM!$H$64</f>
        <v>213415</v>
      </c>
      <c r="E89" s="33">
        <f>CELKEM!$H$109</f>
        <v>4142484</v>
      </c>
      <c r="G89" s="34"/>
      <c r="H89" s="34"/>
      <c r="I89" s="34"/>
    </row>
    <row r="90" spans="2:9" s="1" customFormat="1" hidden="1" outlineLevel="2" x14ac:dyDescent="0.3">
      <c r="B90" s="11" t="s">
        <v>70</v>
      </c>
      <c r="C90" s="31">
        <f>CELKEM!$I$29</f>
        <v>6724826</v>
      </c>
      <c r="D90" s="32">
        <f>CELKEM!$I$64</f>
        <v>327857</v>
      </c>
      <c r="E90" s="33">
        <f>CELKEM!$I$109</f>
        <v>6396969</v>
      </c>
      <c r="G90" s="34"/>
      <c r="H90" s="34"/>
      <c r="I90" s="34"/>
    </row>
    <row r="91" spans="2:9" s="1" customFormat="1" hidden="1" outlineLevel="2" x14ac:dyDescent="0.3">
      <c r="B91" s="35" t="s">
        <v>71</v>
      </c>
      <c r="C91" s="36">
        <f>CELKEM!$J$29</f>
        <v>8681694</v>
      </c>
      <c r="D91" s="37">
        <f>CELKEM!$J$64</f>
        <v>444338</v>
      </c>
      <c r="E91" s="38">
        <f>CELKEM!$J$109</f>
        <v>8237356</v>
      </c>
      <c r="G91" s="34"/>
      <c r="H91" s="34"/>
      <c r="I91" s="34"/>
    </row>
    <row r="92" spans="2:9" s="1" customFormat="1" hidden="1" outlineLevel="2" x14ac:dyDescent="0.3">
      <c r="B92" s="11" t="s">
        <v>72</v>
      </c>
      <c r="C92" s="31">
        <f>CELKEM!$K$29</f>
        <v>1870954</v>
      </c>
      <c r="D92" s="32">
        <f>CELKEM!$K$64</f>
        <v>111181</v>
      </c>
      <c r="E92" s="33">
        <f>CELKEM!$K$109</f>
        <v>1759773</v>
      </c>
      <c r="G92" s="34"/>
      <c r="H92" s="34"/>
      <c r="I92" s="34"/>
    </row>
    <row r="93" spans="2:9" s="1" customFormat="1" hidden="1" outlineLevel="2" x14ac:dyDescent="0.3">
      <c r="B93" s="11" t="s">
        <v>73</v>
      </c>
      <c r="C93" s="31">
        <f>CELKEM!$L$29</f>
        <v>4171252</v>
      </c>
      <c r="D93" s="32">
        <f>CELKEM!$L$64</f>
        <v>230280</v>
      </c>
      <c r="E93" s="33">
        <f>CELKEM!$L$109</f>
        <v>3940972</v>
      </c>
      <c r="G93" s="34"/>
      <c r="H93" s="34"/>
      <c r="I93" s="34"/>
    </row>
    <row r="94" spans="2:9" s="1" customFormat="1" hidden="1" outlineLevel="2" x14ac:dyDescent="0.3">
      <c r="B94" s="11" t="s">
        <v>74</v>
      </c>
      <c r="C94" s="31">
        <f>CELKEM!$M$29</f>
        <v>6799855</v>
      </c>
      <c r="D94" s="32">
        <f>CELKEM!$M$64</f>
        <v>364330</v>
      </c>
      <c r="E94" s="33">
        <f>CELKEM!$M$109</f>
        <v>6435525</v>
      </c>
      <c r="G94" s="34"/>
      <c r="H94" s="34"/>
      <c r="I94" s="34"/>
    </row>
    <row r="95" spans="2:9" s="1" customFormat="1" hidden="1" outlineLevel="2" x14ac:dyDescent="0.3">
      <c r="B95" s="35" t="s">
        <v>75</v>
      </c>
      <c r="C95" s="36">
        <f>CELKEM!$N$29</f>
        <v>8917399</v>
      </c>
      <c r="D95" s="37">
        <f>CELKEM!$N$64</f>
        <v>482648</v>
      </c>
      <c r="E95" s="38">
        <f>CELKEM!$N$109</f>
        <v>8434751</v>
      </c>
      <c r="G95" s="34"/>
      <c r="H95" s="34"/>
      <c r="I95" s="34"/>
    </row>
    <row r="96" spans="2:9" s="1" customFormat="1" hidden="1" outlineLevel="2" x14ac:dyDescent="0.3">
      <c r="B96" s="11" t="s">
        <v>76</v>
      </c>
      <c r="C96" s="31">
        <f>CELKEM!$O$29</f>
        <v>2499076</v>
      </c>
      <c r="D96" s="32">
        <f>CELKEM!$O$64</f>
        <v>146493</v>
      </c>
      <c r="E96" s="33">
        <f>CELKEM!$O$109</f>
        <v>2352583</v>
      </c>
      <c r="G96" s="34"/>
      <c r="H96" s="34"/>
      <c r="I96" s="34"/>
    </row>
    <row r="97" spans="2:9" s="1" customFormat="1" hidden="1" outlineLevel="2" x14ac:dyDescent="0.3">
      <c r="B97" s="11" t="s">
        <v>77</v>
      </c>
      <c r="C97" s="31">
        <f>CELKEM!$P$29</f>
        <v>5631830</v>
      </c>
      <c r="D97" s="32">
        <f>CELKEM!$P$64</f>
        <v>318027</v>
      </c>
      <c r="E97" s="33">
        <f>CELKEM!$P$109</f>
        <v>5313803</v>
      </c>
      <c r="G97" s="34"/>
      <c r="H97" s="34"/>
      <c r="I97" s="34"/>
    </row>
    <row r="98" spans="2:9" s="1" customFormat="1" x14ac:dyDescent="0.3">
      <c r="B98" s="11" t="s">
        <v>78</v>
      </c>
      <c r="C98" s="31">
        <f>CELKEM!$Q$29</f>
        <v>8169301</v>
      </c>
      <c r="D98" s="32">
        <f>CELKEM!$Q$64</f>
        <v>486786</v>
      </c>
      <c r="E98" s="33">
        <f>CELKEM!$Q$109</f>
        <v>7682515</v>
      </c>
      <c r="G98" s="34"/>
      <c r="H98" s="34"/>
      <c r="I98" s="34"/>
    </row>
    <row r="99" spans="2:9" s="1" customFormat="1" x14ac:dyDescent="0.3">
      <c r="B99" s="11" t="s">
        <v>79</v>
      </c>
      <c r="C99" s="31">
        <f>CELKEM!$R$29</f>
        <v>10503477</v>
      </c>
      <c r="D99" s="32">
        <f>CELKEM!$R$64</f>
        <v>679845</v>
      </c>
      <c r="E99" s="33">
        <f>CELKEM!$R$109</f>
        <v>9823632</v>
      </c>
      <c r="G99" s="34"/>
      <c r="H99" s="34"/>
      <c r="I99" s="34"/>
    </row>
    <row r="100" spans="2:9" s="1" customFormat="1" x14ac:dyDescent="0.3">
      <c r="B100" s="8" t="s">
        <v>80</v>
      </c>
      <c r="C100" s="39">
        <f>CELKEM!$S$29</f>
        <v>2818373</v>
      </c>
      <c r="D100" s="40">
        <f>CELKEM!$S$64</f>
        <v>146362</v>
      </c>
      <c r="E100" s="41">
        <f>CELKEM!$S$109</f>
        <v>2672011</v>
      </c>
      <c r="G100" s="34"/>
      <c r="H100" s="34"/>
      <c r="I100" s="34"/>
    </row>
    <row r="101" spans="2:9" s="1" customFormat="1" x14ac:dyDescent="0.3">
      <c r="B101" s="11" t="s">
        <v>81</v>
      </c>
      <c r="C101" s="31">
        <f>CELKEM!$T$29</f>
        <v>5706528</v>
      </c>
      <c r="D101" s="32">
        <f>CELKEM!$T$64</f>
        <v>286596</v>
      </c>
      <c r="E101" s="33">
        <f>CELKEM!$T$109</f>
        <v>5419932</v>
      </c>
      <c r="G101" s="34"/>
      <c r="H101" s="34"/>
      <c r="I101" s="34"/>
    </row>
    <row r="102" spans="2:9" s="1" customFormat="1" x14ac:dyDescent="0.3">
      <c r="B102" s="11" t="s">
        <v>82</v>
      </c>
      <c r="C102" s="31">
        <f>CELKEM!$U$29</f>
        <v>9370957</v>
      </c>
      <c r="D102" s="32">
        <f>CELKEM!$U$64</f>
        <v>418991</v>
      </c>
      <c r="E102" s="33">
        <f>CELKEM!$U$109</f>
        <v>8951966</v>
      </c>
      <c r="G102" s="34"/>
      <c r="H102" s="34"/>
      <c r="I102" s="34"/>
    </row>
    <row r="103" spans="2:9" s="1" customFormat="1" x14ac:dyDescent="0.3">
      <c r="B103" s="11" t="s">
        <v>83</v>
      </c>
      <c r="C103" s="31">
        <f>CELKEM!$V$29</f>
        <v>11993677</v>
      </c>
      <c r="D103" s="32">
        <f>CELKEM!$V$64</f>
        <v>563765</v>
      </c>
      <c r="E103" s="33">
        <f>CELKEM!$V$109</f>
        <v>11429912</v>
      </c>
      <c r="G103" s="34"/>
      <c r="H103" s="34"/>
      <c r="I103" s="34"/>
    </row>
    <row r="104" spans="2:9" s="1" customFormat="1" x14ac:dyDescent="0.3">
      <c r="B104" s="8" t="s">
        <v>84</v>
      </c>
      <c r="C104" s="39">
        <f>CELKEM!$W$29</f>
        <v>3252282</v>
      </c>
      <c r="D104" s="40">
        <f>CELKEM!$W$64</f>
        <v>162097</v>
      </c>
      <c r="E104" s="41">
        <f>CELKEM!$W$109</f>
        <v>3090185</v>
      </c>
      <c r="G104" s="34"/>
      <c r="H104" s="34"/>
      <c r="I104" s="34"/>
    </row>
    <row r="105" spans="2:9" s="1" customFormat="1" x14ac:dyDescent="0.3">
      <c r="B105" s="11" t="s">
        <v>1</v>
      </c>
      <c r="C105" s="31">
        <f>CELKEM!$X$29</f>
        <v>6773341</v>
      </c>
      <c r="D105" s="32">
        <f>CELKEM!$X$64</f>
        <v>302141</v>
      </c>
      <c r="E105" s="33">
        <f>CELKEM!$X$109</f>
        <v>6471200</v>
      </c>
      <c r="G105" s="34"/>
      <c r="H105" s="34"/>
      <c r="I105" s="34"/>
    </row>
    <row r="106" spans="2:9" s="1" customFormat="1" x14ac:dyDescent="0.3"/>
    <row r="107" spans="2:9" s="1" customFormat="1" collapsed="1" x14ac:dyDescent="0.3">
      <c r="B107" s="28" t="s">
        <v>85</v>
      </c>
      <c r="C107" s="28"/>
      <c r="D107" s="29"/>
      <c r="E107" s="30"/>
    </row>
    <row r="108" spans="2:9" s="1" customFormat="1" hidden="1" outlineLevel="2" x14ac:dyDescent="0.3">
      <c r="B108" s="11" t="s">
        <v>86</v>
      </c>
      <c r="C108" s="42">
        <f t="shared" ref="C108:E121" si="1">IFERROR(C92/C88-1,"-")</f>
        <v>-0.26472771659527949</v>
      </c>
      <c r="D108" s="43">
        <f t="shared" si="1"/>
        <v>-6.0693617201030725E-2</v>
      </c>
      <c r="E108" s="44">
        <f t="shared" si="1"/>
        <v>-0.2746817255569185</v>
      </c>
    </row>
    <row r="109" spans="2:9" s="1" customFormat="1" hidden="1" outlineLevel="2" x14ac:dyDescent="0.3">
      <c r="B109" s="11" t="s">
        <v>87</v>
      </c>
      <c r="C109" s="42">
        <f t="shared" si="1"/>
        <v>-4.2390101331550634E-2</v>
      </c>
      <c r="D109" s="43">
        <f t="shared" si="1"/>
        <v>7.9024435958109818E-2</v>
      </c>
      <c r="E109" s="44">
        <f t="shared" si="1"/>
        <v>-4.8645209009859802E-2</v>
      </c>
    </row>
    <row r="110" spans="2:9" s="1" customFormat="1" hidden="1" outlineLevel="2" x14ac:dyDescent="0.3">
      <c r="B110" s="11" t="s">
        <v>88</v>
      </c>
      <c r="C110" s="42">
        <f t="shared" si="1"/>
        <v>1.1157017296804517E-2</v>
      </c>
      <c r="D110" s="43">
        <f t="shared" si="1"/>
        <v>0.11124667156717716</v>
      </c>
      <c r="E110" s="44">
        <f t="shared" si="1"/>
        <v>6.027229458201111E-3</v>
      </c>
    </row>
    <row r="111" spans="2:9" s="1" customFormat="1" hidden="1" outlineLevel="2" x14ac:dyDescent="0.3">
      <c r="B111" s="35" t="s">
        <v>89</v>
      </c>
      <c r="C111" s="45">
        <f t="shared" si="1"/>
        <v>2.7149655355279689E-2</v>
      </c>
      <c r="D111" s="46">
        <f t="shared" si="1"/>
        <v>8.6218149246744646E-2</v>
      </c>
      <c r="E111" s="47">
        <f t="shared" si="1"/>
        <v>2.3963393108176856E-2</v>
      </c>
    </row>
    <row r="112" spans="2:9" s="1" customFormat="1" hidden="1" outlineLevel="2" x14ac:dyDescent="0.3">
      <c r="B112" s="11" t="s">
        <v>90</v>
      </c>
      <c r="C112" s="42">
        <f t="shared" si="1"/>
        <v>0.3357228451367591</v>
      </c>
      <c r="D112" s="43">
        <f t="shared" si="1"/>
        <v>0.31760822442683545</v>
      </c>
      <c r="E112" s="44">
        <f t="shared" si="1"/>
        <v>0.33686731186351881</v>
      </c>
    </row>
    <row r="113" spans="2:5" s="1" customFormat="1" hidden="1" outlineLevel="2" x14ac:dyDescent="0.3">
      <c r="B113" s="11" t="s">
        <v>91</v>
      </c>
      <c r="C113" s="42">
        <f t="shared" si="1"/>
        <v>0.35015338320485068</v>
      </c>
      <c r="D113" s="43">
        <f t="shared" si="1"/>
        <v>0.38104481500781651</v>
      </c>
      <c r="E113" s="44">
        <f t="shared" si="1"/>
        <v>0.34834832625047829</v>
      </c>
    </row>
    <row r="114" spans="2:5" s="1" customFormat="1" x14ac:dyDescent="0.3">
      <c r="B114" s="11" t="s">
        <v>92</v>
      </c>
      <c r="C114" s="42">
        <f t="shared" si="1"/>
        <v>0.2013934120654044</v>
      </c>
      <c r="D114" s="43">
        <f t="shared" si="1"/>
        <v>0.33611286471056467</v>
      </c>
      <c r="E114" s="44">
        <f t="shared" si="1"/>
        <v>0.19376663131601535</v>
      </c>
    </row>
    <row r="115" spans="2:5" s="1" customFormat="1" x14ac:dyDescent="0.3">
      <c r="B115" s="11" t="s">
        <v>93</v>
      </c>
      <c r="C115" s="42">
        <f t="shared" si="1"/>
        <v>0.17786329847974724</v>
      </c>
      <c r="D115" s="43">
        <f t="shared" si="1"/>
        <v>0.40857312161243797</v>
      </c>
      <c r="E115" s="44">
        <f t="shared" si="1"/>
        <v>0.16466176654177467</v>
      </c>
    </row>
    <row r="116" spans="2:5" s="1" customFormat="1" x14ac:dyDescent="0.3">
      <c r="B116" s="8" t="s">
        <v>94</v>
      </c>
      <c r="C116" s="48">
        <f t="shared" si="1"/>
        <v>0.12776602232185019</v>
      </c>
      <c r="D116" s="49">
        <f t="shared" si="1"/>
        <v>-8.9424068044208216E-4</v>
      </c>
      <c r="E116" s="50">
        <f t="shared" si="1"/>
        <v>0.13577756874040148</v>
      </c>
    </row>
    <row r="117" spans="2:5" s="1" customFormat="1" x14ac:dyDescent="0.3">
      <c r="B117" s="11" t="s">
        <v>95</v>
      </c>
      <c r="C117" s="42">
        <f t="shared" si="1"/>
        <v>1.3263539559965398E-2</v>
      </c>
      <c r="D117" s="43">
        <f t="shared" si="1"/>
        <v>-9.883123131054905E-2</v>
      </c>
      <c r="E117" s="44">
        <f t="shared" si="1"/>
        <v>1.9972324905533689E-2</v>
      </c>
    </row>
    <row r="118" spans="2:5" s="1" customFormat="1" x14ac:dyDescent="0.3">
      <c r="B118" s="11" t="s">
        <v>96</v>
      </c>
      <c r="C118" s="42">
        <f t="shared" si="1"/>
        <v>0.14709410266557699</v>
      </c>
      <c r="D118" s="43">
        <f t="shared" si="1"/>
        <v>-0.13927064459536631</v>
      </c>
      <c r="E118" s="44">
        <f t="shared" si="1"/>
        <v>0.16523898749302801</v>
      </c>
    </row>
    <row r="119" spans="2:5" s="1" customFormat="1" x14ac:dyDescent="0.3">
      <c r="B119" s="11" t="s">
        <v>97</v>
      </c>
      <c r="C119" s="42">
        <f t="shared" si="1"/>
        <v>0.14187682802561485</v>
      </c>
      <c r="D119" s="43">
        <f t="shared" si="1"/>
        <v>-0.17074480212401355</v>
      </c>
      <c r="E119" s="44">
        <f t="shared" si="1"/>
        <v>0.16351182536153641</v>
      </c>
    </row>
    <row r="120" spans="2:5" s="1" customFormat="1" x14ac:dyDescent="0.3">
      <c r="B120" s="8" t="s">
        <v>98</v>
      </c>
      <c r="C120" s="48">
        <f t="shared" si="1"/>
        <v>0.15395726541518817</v>
      </c>
      <c r="D120" s="49">
        <f t="shared" si="1"/>
        <v>0.10750741312635803</v>
      </c>
      <c r="E120" s="50">
        <f t="shared" si="1"/>
        <v>0.15650160122843815</v>
      </c>
    </row>
    <row r="121" spans="2:5" s="1" customFormat="1" x14ac:dyDescent="0.3">
      <c r="B121" s="11" t="s">
        <v>99</v>
      </c>
      <c r="C121" s="42">
        <f t="shared" si="1"/>
        <v>0.18694607298868937</v>
      </c>
      <c r="D121" s="43">
        <f t="shared" si="1"/>
        <v>5.424011500509418E-2</v>
      </c>
      <c r="E121" s="44">
        <f t="shared" si="1"/>
        <v>0.19396331909699227</v>
      </c>
    </row>
    <row r="122" spans="2:5" s="1" customFormat="1" x14ac:dyDescent="0.3"/>
    <row r="123" spans="2:5" s="1" customFormat="1" outlineLevel="1" x14ac:dyDescent="0.3"/>
    <row r="124" spans="2:5" s="1" customFormat="1" outlineLevel="1" x14ac:dyDescent="0.3"/>
    <row r="125" spans="2:5" s="1" customFormat="1" outlineLevel="1" x14ac:dyDescent="0.3"/>
    <row r="126" spans="2:5" s="1" customFormat="1" outlineLevel="1" x14ac:dyDescent="0.3"/>
    <row r="127" spans="2:5" s="1" customFormat="1" outlineLevel="1" x14ac:dyDescent="0.3"/>
    <row r="128" spans="2:5" s="1" customFormat="1" outlineLevel="1" x14ac:dyDescent="0.3"/>
    <row r="129" s="1" customFormat="1" outlineLevel="1" x14ac:dyDescent="0.3"/>
    <row r="130" s="1" customFormat="1" outlineLevel="1" x14ac:dyDescent="0.3"/>
    <row r="131" s="1" customFormat="1" outlineLevel="1" x14ac:dyDescent="0.3"/>
    <row r="132" s="1" customFormat="1" outlineLevel="1" x14ac:dyDescent="0.3"/>
    <row r="133" s="1" customFormat="1" outlineLevel="1" x14ac:dyDescent="0.3"/>
    <row r="134" s="1" customFormat="1" outlineLevel="1" x14ac:dyDescent="0.3"/>
    <row r="135" s="1" customFormat="1" outlineLevel="1" x14ac:dyDescent="0.3"/>
    <row r="136" s="1" customFormat="1" outlineLevel="1" x14ac:dyDescent="0.3"/>
    <row r="137" s="1" customFormat="1" outlineLevel="1" x14ac:dyDescent="0.3"/>
    <row r="138" s="1" customFormat="1" outlineLevel="1" x14ac:dyDescent="0.3"/>
    <row r="139" s="1" customFormat="1" outlineLevel="1" x14ac:dyDescent="0.3"/>
    <row r="140" s="1" customFormat="1" outlineLevel="1" x14ac:dyDescent="0.3"/>
    <row r="141" s="1" customFormat="1" outlineLevel="1" x14ac:dyDescent="0.3"/>
    <row r="142" s="1" customFormat="1" outlineLevel="1" x14ac:dyDescent="0.3"/>
    <row r="143" s="1" customFormat="1" outlineLevel="1" x14ac:dyDescent="0.3"/>
    <row r="144" s="1" customFormat="1" outlineLevel="1" x14ac:dyDescent="0.3"/>
    <row r="145" s="1" customFormat="1" outlineLevel="1" x14ac:dyDescent="0.3"/>
    <row r="146" s="1" customFormat="1" outlineLevel="1" x14ac:dyDescent="0.3"/>
    <row r="147" s="1" customFormat="1" outlineLevel="1" x14ac:dyDescent="0.3"/>
    <row r="148" s="1" customFormat="1" outlineLevel="1" x14ac:dyDescent="0.3"/>
    <row r="149" s="1" customFormat="1" outlineLevel="1" x14ac:dyDescent="0.3"/>
    <row r="150" s="1" customFormat="1" outlineLevel="1" x14ac:dyDescent="0.3"/>
    <row r="151" s="1" customFormat="1" outlineLevel="1" x14ac:dyDescent="0.3"/>
    <row r="152" s="1" customFormat="1" outlineLevel="1" x14ac:dyDescent="0.3"/>
    <row r="153" s="1" customFormat="1" outlineLevel="1" x14ac:dyDescent="0.3"/>
    <row r="154" s="1" customFormat="1" outlineLevel="1" x14ac:dyDescent="0.3"/>
    <row r="155" s="1" customFormat="1" outlineLevel="1" x14ac:dyDescent="0.3"/>
    <row r="156" s="1" customFormat="1" outlineLevel="1" x14ac:dyDescent="0.3"/>
    <row r="157" s="1" customFormat="1" outlineLevel="1" x14ac:dyDescent="0.3"/>
    <row r="158" s="1" customFormat="1" outlineLevel="1" x14ac:dyDescent="0.3"/>
    <row r="159" s="1" customFormat="1" outlineLevel="1" x14ac:dyDescent="0.3"/>
    <row r="160" s="1" customFormat="1" outlineLevel="1" x14ac:dyDescent="0.3"/>
    <row r="161" spans="2:15" s="1" customFormat="1" outlineLevel="1" x14ac:dyDescent="0.3"/>
    <row r="162" spans="2:15" s="1" customFormat="1" outlineLevel="1" x14ac:dyDescent="0.3"/>
    <row r="163" spans="2:15" s="1" customFormat="1" outlineLevel="1" x14ac:dyDescent="0.3"/>
    <row r="164" spans="2:15" s="1" customFormat="1" x14ac:dyDescent="0.3"/>
    <row r="165" spans="2:15" ht="20.149999999999999" customHeight="1" x14ac:dyDescent="0.2">
      <c r="B165" s="27" t="s">
        <v>117</v>
      </c>
    </row>
    <row r="167" spans="2:15" ht="47.3" customHeight="1" collapsed="1" x14ac:dyDescent="0.2">
      <c r="B167" s="52" t="s">
        <v>66</v>
      </c>
      <c r="C167" s="18" t="s">
        <v>102</v>
      </c>
      <c r="D167" s="18" t="s">
        <v>103</v>
      </c>
      <c r="E167" s="53" t="s">
        <v>104</v>
      </c>
      <c r="F167" s="53" t="s">
        <v>105</v>
      </c>
    </row>
    <row r="168" spans="2:15" hidden="1" outlineLevel="2" x14ac:dyDescent="0.2">
      <c r="B168" s="11" t="s">
        <v>68</v>
      </c>
      <c r="C168" s="32">
        <f>ŽP!$G$90</f>
        <v>854414871</v>
      </c>
      <c r="D168" s="32">
        <f>ŽP!$G$117</f>
        <v>1205565900</v>
      </c>
      <c r="E168" s="33">
        <f>ŽP!$G$144</f>
        <v>152451110</v>
      </c>
      <c r="F168" s="33">
        <f>ŽP!$G$63</f>
        <v>32246931</v>
      </c>
    </row>
    <row r="169" spans="2:15" hidden="1" outlineLevel="2" x14ac:dyDescent="0.2">
      <c r="B169" s="11" t="s">
        <v>69</v>
      </c>
      <c r="C169" s="32">
        <f>ŽP!$H$90</f>
        <v>2373740622</v>
      </c>
      <c r="D169" s="32">
        <f>ŽP!$H$117</f>
        <v>2426952408</v>
      </c>
      <c r="E169" s="33">
        <f>ŽP!$H$144</f>
        <v>528464825</v>
      </c>
      <c r="F169" s="33">
        <f>ŽP!$H$63</f>
        <v>118901131</v>
      </c>
    </row>
    <row r="170" spans="2:15" hidden="1" outlineLevel="2" x14ac:dyDescent="0.2">
      <c r="B170" s="11" t="s">
        <v>70</v>
      </c>
      <c r="C170" s="32">
        <f>ŽP!$I$90</f>
        <v>3086769215</v>
      </c>
      <c r="D170" s="32">
        <f>ŽP!$I$117</f>
        <v>3813672972</v>
      </c>
      <c r="E170" s="33">
        <f>ŽP!$I$144</f>
        <v>1003612803</v>
      </c>
      <c r="F170" s="33">
        <f>ŽP!$I$63</f>
        <v>257693659</v>
      </c>
    </row>
    <row r="171" spans="2:15" hidden="1" outlineLevel="2" x14ac:dyDescent="0.2">
      <c r="B171" s="35" t="s">
        <v>71</v>
      </c>
      <c r="C171" s="37">
        <f>ŽP!$J$90</f>
        <v>3900175207</v>
      </c>
      <c r="D171" s="37">
        <f>ŽP!$J$117</f>
        <v>5131695942</v>
      </c>
      <c r="E171" s="38">
        <f>ŽP!$J$144</f>
        <v>1637686973</v>
      </c>
      <c r="F171" s="38">
        <f>ŽP!$J$63</f>
        <v>512141050</v>
      </c>
    </row>
    <row r="172" spans="2:15" hidden="1" outlineLevel="2" x14ac:dyDescent="0.2">
      <c r="B172" s="11" t="s">
        <v>72</v>
      </c>
      <c r="C172" s="32">
        <f>ŽP!$K$90</f>
        <v>1154240006</v>
      </c>
      <c r="D172" s="32">
        <f>ŽP!$K$117</f>
        <v>1166924703</v>
      </c>
      <c r="E172" s="33">
        <f>ŽP!$K$144</f>
        <v>162353254</v>
      </c>
      <c r="F172" s="33">
        <f>ŽP!$K$63</f>
        <v>35184630</v>
      </c>
    </row>
    <row r="173" spans="2:15" hidden="1" outlineLevel="2" x14ac:dyDescent="0.2">
      <c r="B173" s="11" t="s">
        <v>73</v>
      </c>
      <c r="C173" s="32">
        <f>ŽP!$L$90</f>
        <v>2327031921</v>
      </c>
      <c r="D173" s="32">
        <f>ŽP!$L$117</f>
        <v>2897914580</v>
      </c>
      <c r="E173" s="33">
        <f>ŽP!$L$144</f>
        <v>367371830</v>
      </c>
      <c r="F173" s="33">
        <f>ŽP!$L$63</f>
        <v>142855821</v>
      </c>
    </row>
    <row r="174" spans="2:15" hidden="1" outlineLevel="2" x14ac:dyDescent="0.2">
      <c r="B174" s="11" t="s">
        <v>74</v>
      </c>
      <c r="C174" s="32">
        <f>ŽP!$M$90</f>
        <v>2736430281</v>
      </c>
      <c r="D174" s="32">
        <f>ŽP!$M$117</f>
        <v>3796002961</v>
      </c>
      <c r="E174" s="33">
        <f>ŽP!$M$144</f>
        <v>802082048</v>
      </c>
      <c r="F174" s="33">
        <f>ŽP!$M$63</f>
        <v>247009015</v>
      </c>
    </row>
    <row r="175" spans="2:15" hidden="1" outlineLevel="2" x14ac:dyDescent="0.2">
      <c r="B175" s="35" t="s">
        <v>75</v>
      </c>
      <c r="C175" s="37">
        <f>ŽP!$N$90</f>
        <v>3123475179</v>
      </c>
      <c r="D175" s="37">
        <f>ŽP!$N$117</f>
        <v>4864607000</v>
      </c>
      <c r="E175" s="38">
        <f>ŽP!$N$144</f>
        <v>1330242578</v>
      </c>
      <c r="F175" s="38">
        <f>ŽP!$N$63</f>
        <v>426907950</v>
      </c>
      <c r="L175" s="54"/>
      <c r="M175" s="54"/>
      <c r="N175" s="54"/>
      <c r="O175" s="54"/>
    </row>
    <row r="176" spans="2:15" hidden="1" outlineLevel="2" x14ac:dyDescent="0.2">
      <c r="B176" s="11" t="s">
        <v>76</v>
      </c>
      <c r="C176" s="32">
        <f>ŽP!$O$90</f>
        <v>1112856770</v>
      </c>
      <c r="D176" s="32">
        <f>ŽP!$O$117</f>
        <v>813333000</v>
      </c>
      <c r="E176" s="33">
        <f>ŽP!$O$144</f>
        <v>261698892</v>
      </c>
      <c r="F176" s="33">
        <f>ŽP!$O$63</f>
        <v>126964430</v>
      </c>
    </row>
    <row r="177" spans="2:15" hidden="1" outlineLevel="2" x14ac:dyDescent="0.2">
      <c r="B177" s="11" t="s">
        <v>77</v>
      </c>
      <c r="C177" s="32">
        <f>ŽP!$P$90</f>
        <v>1360519353</v>
      </c>
      <c r="D177" s="32">
        <f>ŽP!$P$117</f>
        <v>2438808000</v>
      </c>
      <c r="E177" s="33">
        <f>ŽP!$P$144</f>
        <v>754254723</v>
      </c>
      <c r="F177" s="33">
        <f>ŽP!$P$63</f>
        <v>290939624</v>
      </c>
    </row>
    <row r="178" spans="2:15" x14ac:dyDescent="0.2">
      <c r="B178" s="11" t="s">
        <v>78</v>
      </c>
      <c r="C178" s="32">
        <f>ŽP!$Q$90</f>
        <v>2060009956</v>
      </c>
      <c r="D178" s="32">
        <f>ŽP!$Q$117</f>
        <v>3597111000</v>
      </c>
      <c r="E178" s="33">
        <f>ŽP!$Q$144</f>
        <v>1260106420</v>
      </c>
      <c r="F178" s="33">
        <f>ŽP!$Q$63</f>
        <v>510950684</v>
      </c>
    </row>
    <row r="179" spans="2:15" x14ac:dyDescent="0.2">
      <c r="B179" s="11" t="s">
        <v>79</v>
      </c>
      <c r="C179" s="32">
        <f>ŽP!$R$90</f>
        <v>2610415867</v>
      </c>
      <c r="D179" s="32">
        <f>ŽP!$R$117</f>
        <v>4647269000</v>
      </c>
      <c r="E179" s="33">
        <f>ŽP!$R$144</f>
        <v>1918780165</v>
      </c>
      <c r="F179" s="33">
        <f>ŽP!$R$63</f>
        <v>816482209</v>
      </c>
    </row>
    <row r="180" spans="2:15" x14ac:dyDescent="0.2">
      <c r="B180" s="8" t="s">
        <v>80</v>
      </c>
      <c r="C180" s="40">
        <f>ŽP!$S$90</f>
        <v>757810422</v>
      </c>
      <c r="D180" s="40">
        <f>ŽP!$S$117</f>
        <v>1257177619</v>
      </c>
      <c r="E180" s="41">
        <f>ŽP!$S$144</f>
        <v>336660118</v>
      </c>
      <c r="F180" s="41">
        <f>ŽP!$S$63</f>
        <v>258592115</v>
      </c>
    </row>
    <row r="181" spans="2:15" x14ac:dyDescent="0.2">
      <c r="B181" s="11" t="s">
        <v>81</v>
      </c>
      <c r="C181" s="32">
        <f>ŽP!$T$90</f>
        <v>1297986397</v>
      </c>
      <c r="D181" s="32">
        <f>ŽP!$T$117</f>
        <v>2518156000</v>
      </c>
      <c r="E181" s="33">
        <f>ŽP!$T$144</f>
        <v>747108278</v>
      </c>
      <c r="F181" s="33">
        <f>ŽP!$T$63</f>
        <v>572138878</v>
      </c>
    </row>
    <row r="182" spans="2:15" x14ac:dyDescent="0.2">
      <c r="B182" s="11" t="s">
        <v>82</v>
      </c>
      <c r="C182" s="32">
        <f>ŽP!$U$90</f>
        <v>1623915058</v>
      </c>
      <c r="D182" s="32">
        <f>ŽP!$U$117</f>
        <v>3375365000</v>
      </c>
      <c r="E182" s="33">
        <f>ŽP!$U$144</f>
        <v>1271871785</v>
      </c>
      <c r="F182" s="33">
        <f>ŽP!$U$63</f>
        <v>824631759</v>
      </c>
    </row>
    <row r="183" spans="2:15" x14ac:dyDescent="0.2">
      <c r="B183" s="11" t="s">
        <v>83</v>
      </c>
      <c r="C183" s="32">
        <f>ŽP!$V$90</f>
        <v>1857108321</v>
      </c>
      <c r="D183" s="32">
        <f>ŽP!$V$117</f>
        <v>4628575481</v>
      </c>
      <c r="E183" s="33">
        <f>ŽP!$V$144</f>
        <v>1962769946</v>
      </c>
      <c r="F183" s="33">
        <f>ŽP!$V$63</f>
        <v>1273735549</v>
      </c>
    </row>
    <row r="184" spans="2:15" x14ac:dyDescent="0.2">
      <c r="B184" s="8" t="s">
        <v>84</v>
      </c>
      <c r="C184" s="40">
        <f>ŽP!$W$90</f>
        <v>737523168</v>
      </c>
      <c r="D184" s="40">
        <f>ŽP!$W$117</f>
        <v>1345541705</v>
      </c>
      <c r="E184" s="41">
        <f>ŽP!$W$144</f>
        <v>386632503</v>
      </c>
      <c r="F184" s="41">
        <f>ŽP!$W$63</f>
        <v>258727780</v>
      </c>
    </row>
    <row r="185" spans="2:15" x14ac:dyDescent="0.2">
      <c r="B185" s="11" t="s">
        <v>1</v>
      </c>
      <c r="C185" s="32">
        <f>ŽP!$X$90</f>
        <v>1440246000</v>
      </c>
      <c r="D185" s="32">
        <f>ŽP!$X$117</f>
        <v>2352138000</v>
      </c>
      <c r="E185" s="33">
        <f>ŽP!$X$144</f>
        <v>917947116</v>
      </c>
      <c r="F185" s="33">
        <f>ŽP!$X$63</f>
        <v>566970000</v>
      </c>
    </row>
    <row r="187" spans="2:15" collapsed="1" x14ac:dyDescent="0.2">
      <c r="B187" s="52" t="s">
        <v>85</v>
      </c>
      <c r="C187" s="18"/>
      <c r="D187" s="18"/>
      <c r="E187" s="53"/>
      <c r="F187" s="53"/>
      <c r="L187" s="54"/>
      <c r="M187" s="54"/>
      <c r="N187" s="54"/>
      <c r="O187" s="54"/>
    </row>
    <row r="188" spans="2:15" hidden="1" outlineLevel="2" x14ac:dyDescent="0.2">
      <c r="B188" s="11" t="s">
        <v>86</v>
      </c>
      <c r="C188" s="43">
        <f t="shared" ref="C188:F201" si="2">IFERROR(C172/C168-1,"-")</f>
        <v>0.35091282370716126</v>
      </c>
      <c r="D188" s="43">
        <f t="shared" si="2"/>
        <v>-3.2052330776774607E-2</v>
      </c>
      <c r="E188" s="44">
        <f t="shared" si="2"/>
        <v>6.495291506896872E-2</v>
      </c>
      <c r="F188" s="44">
        <f t="shared" si="2"/>
        <v>9.1100111201279921E-2</v>
      </c>
    </row>
    <row r="189" spans="2:15" hidden="1" outlineLevel="2" x14ac:dyDescent="0.2">
      <c r="B189" s="11" t="s">
        <v>87</v>
      </c>
      <c r="C189" s="43">
        <f t="shared" si="2"/>
        <v>-1.9677255622244649E-2</v>
      </c>
      <c r="D189" s="43">
        <f t="shared" si="2"/>
        <v>0.19405496805275635</v>
      </c>
      <c r="E189" s="44">
        <f t="shared" si="2"/>
        <v>-0.30483201034241025</v>
      </c>
      <c r="F189" s="44">
        <f t="shared" si="2"/>
        <v>0.20146730143382729</v>
      </c>
    </row>
    <row r="190" spans="2:15" hidden="1" outlineLevel="2" x14ac:dyDescent="0.2">
      <c r="B190" s="11" t="s">
        <v>88</v>
      </c>
      <c r="C190" s="43">
        <f t="shared" si="2"/>
        <v>-0.11349696384736041</v>
      </c>
      <c r="D190" s="43">
        <f t="shared" si="2"/>
        <v>-4.6333314706670237E-3</v>
      </c>
      <c r="E190" s="44">
        <f t="shared" si="2"/>
        <v>-0.20080528506370598</v>
      </c>
      <c r="F190" s="44">
        <f t="shared" si="2"/>
        <v>-4.1462580187120568E-2</v>
      </c>
    </row>
    <row r="191" spans="2:15" hidden="1" outlineLevel="2" x14ac:dyDescent="0.2">
      <c r="B191" s="35" t="s">
        <v>89</v>
      </c>
      <c r="C191" s="46">
        <f t="shared" si="2"/>
        <v>-0.19914490677392793</v>
      </c>
      <c r="D191" s="46">
        <f t="shared" si="2"/>
        <v>-5.2046914902738051E-2</v>
      </c>
      <c r="E191" s="47">
        <f t="shared" si="2"/>
        <v>-0.18773086680710871</v>
      </c>
      <c r="F191" s="47">
        <f t="shared" si="2"/>
        <v>-0.16642505028643961</v>
      </c>
    </row>
    <row r="192" spans="2:15" hidden="1" outlineLevel="2" x14ac:dyDescent="0.2">
      <c r="B192" s="11" t="s">
        <v>90</v>
      </c>
      <c r="C192" s="43">
        <f t="shared" si="2"/>
        <v>-3.5853233109994997E-2</v>
      </c>
      <c r="D192" s="43">
        <f t="shared" si="2"/>
        <v>-0.30301158428728536</v>
      </c>
      <c r="E192" s="44">
        <f t="shared" si="2"/>
        <v>0.61191035936982208</v>
      </c>
      <c r="F192" s="44">
        <f t="shared" si="2"/>
        <v>2.6085196860106246</v>
      </c>
    </row>
    <row r="193" spans="2:6" hidden="1" outlineLevel="2" x14ac:dyDescent="0.2">
      <c r="B193" s="11" t="s">
        <v>91</v>
      </c>
      <c r="C193" s="43">
        <f t="shared" si="2"/>
        <v>-0.41534134503176845</v>
      </c>
      <c r="D193" s="43">
        <f t="shared" si="2"/>
        <v>-0.15842653995688172</v>
      </c>
      <c r="E193" s="44">
        <f t="shared" si="2"/>
        <v>1.0531098505838079</v>
      </c>
      <c r="F193" s="44">
        <f t="shared" si="2"/>
        <v>1.0365962126247554</v>
      </c>
    </row>
    <row r="194" spans="2:6" x14ac:dyDescent="0.2">
      <c r="B194" s="11" t="s">
        <v>92</v>
      </c>
      <c r="C194" s="43">
        <f t="shared" si="2"/>
        <v>-0.24719077613510743</v>
      </c>
      <c r="D194" s="43">
        <f t="shared" si="2"/>
        <v>-5.2395101648604836E-2</v>
      </c>
      <c r="E194" s="44">
        <f t="shared" si="2"/>
        <v>0.57104428797788032</v>
      </c>
      <c r="F194" s="44">
        <f t="shared" si="2"/>
        <v>1.0685507530970075</v>
      </c>
    </row>
    <row r="195" spans="2:6" x14ac:dyDescent="0.2">
      <c r="B195" s="11" t="s">
        <v>93</v>
      </c>
      <c r="C195" s="43">
        <f t="shared" si="2"/>
        <v>-0.16425912888613348</v>
      </c>
      <c r="D195" s="43">
        <f t="shared" si="2"/>
        <v>-4.4677401483819712E-2</v>
      </c>
      <c r="E195" s="44">
        <f t="shared" si="2"/>
        <v>0.44242876955935184</v>
      </c>
      <c r="F195" s="44">
        <f t="shared" si="2"/>
        <v>0.91254861615952576</v>
      </c>
    </row>
    <row r="196" spans="2:6" x14ac:dyDescent="0.2">
      <c r="B196" s="8" t="s">
        <v>94</v>
      </c>
      <c r="C196" s="49">
        <f t="shared" si="2"/>
        <v>-0.31904047094937471</v>
      </c>
      <c r="D196" s="49">
        <f t="shared" si="2"/>
        <v>0.54571082078312316</v>
      </c>
      <c r="E196" s="50">
        <f t="shared" si="2"/>
        <v>0.28644074656609542</v>
      </c>
      <c r="F196" s="50">
        <f t="shared" si="2"/>
        <v>1.0367288302715965</v>
      </c>
    </row>
    <row r="197" spans="2:6" x14ac:dyDescent="0.2">
      <c r="B197" s="11" t="s">
        <v>95</v>
      </c>
      <c r="C197" s="43">
        <f t="shared" si="2"/>
        <v>-4.5962562650882055E-2</v>
      </c>
      <c r="D197" s="43">
        <f t="shared" si="2"/>
        <v>3.2535566555464746E-2</v>
      </c>
      <c r="E197" s="44">
        <f t="shared" si="2"/>
        <v>-9.4748428907086568E-3</v>
      </c>
      <c r="F197" s="44">
        <f t="shared" si="2"/>
        <v>0.96652099199798247</v>
      </c>
    </row>
    <row r="198" spans="2:6" x14ac:dyDescent="0.2">
      <c r="B198" s="11" t="s">
        <v>96</v>
      </c>
      <c r="C198" s="43">
        <f t="shared" si="2"/>
        <v>-0.21169552930063606</v>
      </c>
      <c r="D198" s="43">
        <f t="shared" si="2"/>
        <v>-6.1645581690417672E-2</v>
      </c>
      <c r="E198" s="44">
        <f t="shared" si="2"/>
        <v>9.3368026805227267E-3</v>
      </c>
      <c r="F198" s="44">
        <f t="shared" si="2"/>
        <v>0.61391653798040524</v>
      </c>
    </row>
    <row r="199" spans="2:6" x14ac:dyDescent="0.2">
      <c r="B199" s="11" t="s">
        <v>97</v>
      </c>
      <c r="C199" s="43">
        <f t="shared" si="2"/>
        <v>-0.28857760003800959</v>
      </c>
      <c r="D199" s="43">
        <f t="shared" si="2"/>
        <v>-4.0224740594960728E-3</v>
      </c>
      <c r="E199" s="44">
        <f t="shared" si="2"/>
        <v>2.2925909805826983E-2</v>
      </c>
      <c r="F199" s="44">
        <f t="shared" si="2"/>
        <v>0.5600285406831198</v>
      </c>
    </row>
    <row r="200" spans="2:6" x14ac:dyDescent="0.2">
      <c r="B200" s="8" t="s">
        <v>98</v>
      </c>
      <c r="C200" s="49">
        <f t="shared" si="2"/>
        <v>-2.6770882810582375E-2</v>
      </c>
      <c r="D200" s="49">
        <f t="shared" si="2"/>
        <v>7.0287670305718253E-2</v>
      </c>
      <c r="E200" s="50">
        <f t="shared" si="2"/>
        <v>0.14843571402776012</v>
      </c>
      <c r="F200" s="50">
        <f t="shared" si="2"/>
        <v>5.2462929892516108E-4</v>
      </c>
    </row>
    <row r="201" spans="2:6" x14ac:dyDescent="0.2">
      <c r="B201" s="11" t="s">
        <v>99</v>
      </c>
      <c r="C201" s="43">
        <f t="shared" si="2"/>
        <v>0.1096002264190139</v>
      </c>
      <c r="D201" s="43">
        <f t="shared" si="2"/>
        <v>-6.5928401576391571E-2</v>
      </c>
      <c r="E201" s="44">
        <f t="shared" si="2"/>
        <v>0.22866677164564897</v>
      </c>
      <c r="F201" s="44">
        <f t="shared" si="2"/>
        <v>-9.0343065272344703E-3</v>
      </c>
    </row>
    <row r="203" spans="2:6" outlineLevel="1" x14ac:dyDescent="0.2"/>
    <row r="204" spans="2:6" outlineLevel="1" x14ac:dyDescent="0.2"/>
    <row r="205" spans="2:6" outlineLevel="1" x14ac:dyDescent="0.2"/>
    <row r="206" spans="2:6" outlineLevel="1" x14ac:dyDescent="0.2"/>
    <row r="207" spans="2:6" outlineLevel="1" x14ac:dyDescent="0.2"/>
    <row r="208" spans="2:6" outlineLevel="1" x14ac:dyDescent="0.2"/>
    <row r="209" outlineLevel="1" x14ac:dyDescent="0.2"/>
    <row r="210" outlineLevel="1" x14ac:dyDescent="0.2"/>
    <row r="211" outlineLevel="1" x14ac:dyDescent="0.2"/>
    <row r="212" outlineLevel="1" x14ac:dyDescent="0.2"/>
    <row r="213" outlineLevel="1" x14ac:dyDescent="0.2"/>
    <row r="214" outlineLevel="1" x14ac:dyDescent="0.2"/>
    <row r="215" outlineLevel="1" x14ac:dyDescent="0.2"/>
    <row r="216" outlineLevel="1" x14ac:dyDescent="0.2"/>
    <row r="217" outlineLevel="1" x14ac:dyDescent="0.2"/>
    <row r="218" outlineLevel="1" x14ac:dyDescent="0.2"/>
    <row r="219" outlineLevel="1" x14ac:dyDescent="0.2"/>
    <row r="220" outlineLevel="1" x14ac:dyDescent="0.2"/>
    <row r="221" outlineLevel="1" x14ac:dyDescent="0.2"/>
    <row r="222" outlineLevel="1" x14ac:dyDescent="0.2"/>
    <row r="223" outlineLevel="1" x14ac:dyDescent="0.2"/>
    <row r="224" outlineLevel="1" x14ac:dyDescent="0.2"/>
    <row r="225" outlineLevel="1" x14ac:dyDescent="0.2"/>
    <row r="226" outlineLevel="1" x14ac:dyDescent="0.2"/>
    <row r="227" outlineLevel="1" x14ac:dyDescent="0.2"/>
    <row r="228" outlineLevel="1" x14ac:dyDescent="0.2"/>
    <row r="229" outlineLevel="1" x14ac:dyDescent="0.2"/>
    <row r="230" outlineLevel="1" x14ac:dyDescent="0.2"/>
    <row r="231" outlineLevel="1" x14ac:dyDescent="0.2"/>
    <row r="232" outlineLevel="1" x14ac:dyDescent="0.2"/>
    <row r="233" outlineLevel="1" x14ac:dyDescent="0.2"/>
    <row r="234" outlineLevel="1" x14ac:dyDescent="0.2"/>
    <row r="235" outlineLevel="1" x14ac:dyDescent="0.2"/>
    <row r="236" outlineLevel="1" x14ac:dyDescent="0.2"/>
    <row r="237" outlineLevel="1" x14ac:dyDescent="0.2"/>
    <row r="238" outlineLevel="1" x14ac:dyDescent="0.2"/>
    <row r="239" outlineLevel="1" x14ac:dyDescent="0.2"/>
    <row r="240" outlineLevel="1" x14ac:dyDescent="0.2"/>
    <row r="241" spans="2:6" outlineLevel="1" x14ac:dyDescent="0.2"/>
    <row r="242" spans="2:6" outlineLevel="1" x14ac:dyDescent="0.2"/>
    <row r="243" spans="2:6" outlineLevel="1" x14ac:dyDescent="0.2"/>
    <row r="245" spans="2:6" ht="20.149999999999999" customHeight="1" x14ac:dyDescent="0.2">
      <c r="B245" s="27" t="s">
        <v>118</v>
      </c>
    </row>
    <row r="247" spans="2:6" ht="47.3" customHeight="1" collapsed="1" x14ac:dyDescent="0.2">
      <c r="B247" s="52" t="s">
        <v>66</v>
      </c>
      <c r="C247" s="18" t="s">
        <v>102</v>
      </c>
      <c r="D247" s="18" t="s">
        <v>103</v>
      </c>
      <c r="E247" s="53" t="s">
        <v>104</v>
      </c>
      <c r="F247" s="53" t="s">
        <v>105</v>
      </c>
    </row>
    <row r="248" spans="2:6" hidden="1" outlineLevel="2" x14ac:dyDescent="0.2">
      <c r="B248" s="11" t="s">
        <v>68</v>
      </c>
      <c r="C248" s="32">
        <f>ŽP!$G$91</f>
        <v>14695</v>
      </c>
      <c r="D248" s="32">
        <f>ŽP!$G$118</f>
        <v>21186</v>
      </c>
      <c r="E248" s="33">
        <f>ŽP!$G$145</f>
        <v>70325</v>
      </c>
      <c r="F248" s="33">
        <f>ŽP!$G$64</f>
        <v>12159</v>
      </c>
    </row>
    <row r="249" spans="2:6" hidden="1" outlineLevel="2" x14ac:dyDescent="0.2">
      <c r="B249" s="11" t="s">
        <v>69</v>
      </c>
      <c r="C249" s="32">
        <f>ŽP!$H$91</f>
        <v>25361</v>
      </c>
      <c r="D249" s="32">
        <f>ŽP!$H$118</f>
        <v>36546</v>
      </c>
      <c r="E249" s="33">
        <f>ŽP!$H$145</f>
        <v>128566</v>
      </c>
      <c r="F249" s="33">
        <f>ŽP!$H$64</f>
        <v>22942</v>
      </c>
    </row>
    <row r="250" spans="2:6" hidden="1" outlineLevel="2" x14ac:dyDescent="0.2">
      <c r="B250" s="11" t="s">
        <v>70</v>
      </c>
      <c r="C250" s="32">
        <f>ŽP!$I$91</f>
        <v>36451</v>
      </c>
      <c r="D250" s="32">
        <f>ŽP!$I$118</f>
        <v>53998</v>
      </c>
      <c r="E250" s="33">
        <f>ŽP!$I$145</f>
        <v>186120</v>
      </c>
      <c r="F250" s="33">
        <f>ŽP!$I$64</f>
        <v>51288</v>
      </c>
    </row>
    <row r="251" spans="2:6" hidden="1" outlineLevel="2" x14ac:dyDescent="0.2">
      <c r="B251" s="35" t="s">
        <v>71</v>
      </c>
      <c r="C251" s="37">
        <f>ŽP!$J$91</f>
        <v>47480</v>
      </c>
      <c r="D251" s="37">
        <f>ŽP!$J$118</f>
        <v>73331</v>
      </c>
      <c r="E251" s="38">
        <f>ŽP!$J$145</f>
        <v>266349</v>
      </c>
      <c r="F251" s="38">
        <f>ŽP!$J$64</f>
        <v>57178</v>
      </c>
    </row>
    <row r="252" spans="2:6" hidden="1" outlineLevel="2" x14ac:dyDescent="0.2">
      <c r="B252" s="11" t="s">
        <v>72</v>
      </c>
      <c r="C252" s="32">
        <f>ŽP!$K$91</f>
        <v>9862</v>
      </c>
      <c r="D252" s="32">
        <f>ŽP!$K$118</f>
        <v>19597</v>
      </c>
      <c r="E252" s="33">
        <f>ŽP!$K$145</f>
        <v>65873</v>
      </c>
      <c r="F252" s="33">
        <f>ŽP!$K$64</f>
        <v>15849</v>
      </c>
    </row>
    <row r="253" spans="2:6" hidden="1" outlineLevel="2" x14ac:dyDescent="0.2">
      <c r="B253" s="11" t="s">
        <v>73</v>
      </c>
      <c r="C253" s="32">
        <f>ŽP!$L$91</f>
        <v>20823</v>
      </c>
      <c r="D253" s="32">
        <f>ŽP!$L$118</f>
        <v>40777</v>
      </c>
      <c r="E253" s="33">
        <f>ŽP!$L$145</f>
        <v>135644</v>
      </c>
      <c r="F253" s="33">
        <f>ŽP!$L$64</f>
        <v>33036</v>
      </c>
    </row>
    <row r="254" spans="2:6" hidden="1" outlineLevel="2" x14ac:dyDescent="0.2">
      <c r="B254" s="11" t="s">
        <v>74</v>
      </c>
      <c r="C254" s="32">
        <f>ŽP!$M$91</f>
        <v>38577</v>
      </c>
      <c r="D254" s="32">
        <f>ŽP!$M$118</f>
        <v>62271</v>
      </c>
      <c r="E254" s="33">
        <f>ŽP!$M$145</f>
        <v>220612</v>
      </c>
      <c r="F254" s="33">
        <f>ŽP!$M$64</f>
        <v>42870</v>
      </c>
    </row>
    <row r="255" spans="2:6" hidden="1" outlineLevel="2" x14ac:dyDescent="0.2">
      <c r="B255" s="35" t="s">
        <v>75</v>
      </c>
      <c r="C255" s="37">
        <f>ŽP!$N$91</f>
        <v>49074</v>
      </c>
      <c r="D255" s="37">
        <f>ŽP!$N$118</f>
        <v>84016</v>
      </c>
      <c r="E255" s="38">
        <f>ŽP!$N$145</f>
        <v>297374</v>
      </c>
      <c r="F255" s="38">
        <f>ŽP!$N$64</f>
        <v>52184</v>
      </c>
    </row>
    <row r="256" spans="2:6" hidden="1" outlineLevel="2" x14ac:dyDescent="0.2">
      <c r="B256" s="11" t="s">
        <v>76</v>
      </c>
      <c r="C256" s="32">
        <f>ŽP!$O$91</f>
        <v>20874</v>
      </c>
      <c r="D256" s="32">
        <f>ŽP!$O$118</f>
        <v>24512</v>
      </c>
      <c r="E256" s="33">
        <f>ŽP!$O$145</f>
        <v>89217</v>
      </c>
      <c r="F256" s="33">
        <f>ŽP!$O$64</f>
        <v>11890</v>
      </c>
    </row>
    <row r="257" spans="2:6" hidden="1" outlineLevel="2" x14ac:dyDescent="0.2">
      <c r="B257" s="11" t="s">
        <v>73</v>
      </c>
      <c r="C257" s="32">
        <f>ŽP!$P$91</f>
        <v>40012</v>
      </c>
      <c r="D257" s="32">
        <f>ŽP!$P$118</f>
        <v>49017</v>
      </c>
      <c r="E257" s="33">
        <f>ŽP!$P$145</f>
        <v>204639</v>
      </c>
      <c r="F257" s="33">
        <f>ŽP!$P$64</f>
        <v>24359</v>
      </c>
    </row>
    <row r="258" spans="2:6" x14ac:dyDescent="0.2">
      <c r="B258" s="11" t="s">
        <v>74</v>
      </c>
      <c r="C258" s="32">
        <f>ŽP!$Q$91</f>
        <v>64834</v>
      </c>
      <c r="D258" s="32">
        <f>ŽP!$Q$118</f>
        <v>72748</v>
      </c>
      <c r="E258" s="33">
        <f>ŽP!$Q$145</f>
        <v>314112</v>
      </c>
      <c r="F258" s="33">
        <f>ŽP!$Q$64</f>
        <v>35092</v>
      </c>
    </row>
    <row r="259" spans="2:6" x14ac:dyDescent="0.2">
      <c r="B259" s="11" t="s">
        <v>75</v>
      </c>
      <c r="C259" s="32">
        <f>ŽP!$R$91</f>
        <v>95051</v>
      </c>
      <c r="D259" s="32">
        <f>ŽP!$R$118</f>
        <v>100362</v>
      </c>
      <c r="E259" s="33">
        <f>ŽP!$R$145</f>
        <v>438560</v>
      </c>
      <c r="F259" s="33">
        <f>ŽP!$R$64</f>
        <v>45872</v>
      </c>
    </row>
    <row r="260" spans="2:6" x14ac:dyDescent="0.2">
      <c r="B260" s="8" t="s">
        <v>76</v>
      </c>
      <c r="C260" s="40">
        <f>ŽP!$S$91</f>
        <v>15340</v>
      </c>
      <c r="D260" s="40">
        <f>ŽP!$S$118</f>
        <v>29866</v>
      </c>
      <c r="E260" s="41">
        <f>ŽP!$S$145</f>
        <v>88929</v>
      </c>
      <c r="F260" s="41">
        <f>ŽP!$S$64</f>
        <v>12227</v>
      </c>
    </row>
    <row r="261" spans="2:6" x14ac:dyDescent="0.2">
      <c r="B261" s="11" t="s">
        <v>77</v>
      </c>
      <c r="C261" s="32">
        <f>ŽP!$T$91</f>
        <v>31471</v>
      </c>
      <c r="D261" s="32">
        <f>ŽP!$T$118</f>
        <v>64268</v>
      </c>
      <c r="E261" s="33">
        <f>ŽP!$T$145</f>
        <v>165951</v>
      </c>
      <c r="F261" s="33">
        <f>ŽP!$T$64</f>
        <v>24906</v>
      </c>
    </row>
    <row r="262" spans="2:6" x14ac:dyDescent="0.2">
      <c r="B262" s="11" t="s">
        <v>78</v>
      </c>
      <c r="C262" s="32">
        <f>ŽP!$U$91</f>
        <v>47799</v>
      </c>
      <c r="D262" s="32">
        <f>ŽP!$U$118</f>
        <v>67989</v>
      </c>
      <c r="E262" s="33">
        <f>ŽP!$U$145</f>
        <v>266038</v>
      </c>
      <c r="F262" s="33">
        <f>ŽP!$U$64</f>
        <v>37165</v>
      </c>
    </row>
    <row r="263" spans="2:6" x14ac:dyDescent="0.2">
      <c r="B263" s="11" t="s">
        <v>79</v>
      </c>
      <c r="C263" s="32">
        <f>ŽP!$V$91</f>
        <v>60122</v>
      </c>
      <c r="D263" s="32">
        <f>ŽP!$V$118</f>
        <v>96841</v>
      </c>
      <c r="E263" s="33">
        <f>ŽP!$V$145</f>
        <v>357509</v>
      </c>
      <c r="F263" s="33">
        <f>ŽP!$V$64</f>
        <v>49293</v>
      </c>
    </row>
    <row r="264" spans="2:6" x14ac:dyDescent="0.2">
      <c r="B264" s="8" t="s">
        <v>80</v>
      </c>
      <c r="C264" s="40">
        <f>ŽP!$W$91</f>
        <v>28268</v>
      </c>
      <c r="D264" s="40">
        <f>ŽP!$W$118</f>
        <v>28451</v>
      </c>
      <c r="E264" s="41">
        <f>ŽP!$W$145</f>
        <v>94751</v>
      </c>
      <c r="F264" s="41">
        <f>ŽP!$W$64</f>
        <v>10627</v>
      </c>
    </row>
    <row r="265" spans="2:6" x14ac:dyDescent="0.2">
      <c r="B265" s="11" t="s">
        <v>81</v>
      </c>
      <c r="C265" s="32">
        <f>ŽP!$X$91</f>
        <v>53016</v>
      </c>
      <c r="D265" s="32">
        <f>ŽP!$X$118</f>
        <v>26978</v>
      </c>
      <c r="E265" s="33">
        <f>ŽP!$X$145</f>
        <v>199592</v>
      </c>
      <c r="F265" s="33">
        <f>ŽP!$X$64</f>
        <v>22555</v>
      </c>
    </row>
    <row r="267" spans="2:6" collapsed="1" x14ac:dyDescent="0.2">
      <c r="B267" s="52" t="s">
        <v>85</v>
      </c>
      <c r="C267" s="18"/>
      <c r="D267" s="18"/>
      <c r="E267" s="53"/>
      <c r="F267" s="53"/>
    </row>
    <row r="268" spans="2:6" hidden="1" outlineLevel="2" x14ac:dyDescent="0.2">
      <c r="B268" s="11" t="s">
        <v>86</v>
      </c>
      <c r="C268" s="43">
        <f t="shared" ref="C268:F281" si="3">IFERROR(C252/C248-1,"-")</f>
        <v>-0.32888737665872747</v>
      </c>
      <c r="D268" s="43">
        <f t="shared" si="3"/>
        <v>-7.5002360049089001E-2</v>
      </c>
      <c r="E268" s="44">
        <f t="shared" si="3"/>
        <v>-6.3306078919303288E-2</v>
      </c>
      <c r="F268" s="44">
        <f t="shared" si="3"/>
        <v>0.30347890451517401</v>
      </c>
    </row>
    <row r="269" spans="2:6" hidden="1" outlineLevel="2" x14ac:dyDescent="0.2">
      <c r="B269" s="11" t="s">
        <v>87</v>
      </c>
      <c r="C269" s="43">
        <f t="shared" si="3"/>
        <v>-0.17893616182327199</v>
      </c>
      <c r="D269" s="43">
        <f t="shared" si="3"/>
        <v>0.11577190390193182</v>
      </c>
      <c r="E269" s="44">
        <f t="shared" si="3"/>
        <v>5.5053435589502708E-2</v>
      </c>
      <c r="F269" s="44">
        <f t="shared" si="3"/>
        <v>0.4399790776741348</v>
      </c>
    </row>
    <row r="270" spans="2:6" hidden="1" outlineLevel="2" x14ac:dyDescent="0.2">
      <c r="B270" s="11" t="s">
        <v>88</v>
      </c>
      <c r="C270" s="43">
        <f t="shared" si="3"/>
        <v>5.8324874489040113E-2</v>
      </c>
      <c r="D270" s="43">
        <f t="shared" si="3"/>
        <v>0.15320937812511581</v>
      </c>
      <c r="E270" s="44">
        <f t="shared" si="3"/>
        <v>0.18532129808725561</v>
      </c>
      <c r="F270" s="44">
        <f t="shared" si="3"/>
        <v>-0.16413196069255964</v>
      </c>
    </row>
    <row r="271" spans="2:6" hidden="1" outlineLevel="2" x14ac:dyDescent="0.2">
      <c r="B271" s="35" t="s">
        <v>89</v>
      </c>
      <c r="C271" s="46">
        <f t="shared" si="3"/>
        <v>3.3572030328559377E-2</v>
      </c>
      <c r="D271" s="46">
        <f t="shared" si="3"/>
        <v>0.14570918165578006</v>
      </c>
      <c r="E271" s="47">
        <f t="shared" si="3"/>
        <v>0.11648250978978703</v>
      </c>
      <c r="F271" s="47">
        <f t="shared" si="3"/>
        <v>-8.7341285109657552E-2</v>
      </c>
    </row>
    <row r="272" spans="2:6" hidden="1" outlineLevel="2" x14ac:dyDescent="0.2">
      <c r="B272" s="11" t="s">
        <v>90</v>
      </c>
      <c r="C272" s="43">
        <f t="shared" si="3"/>
        <v>1.1166092070573921</v>
      </c>
      <c r="D272" s="43">
        <f t="shared" si="3"/>
        <v>0.25080369444302697</v>
      </c>
      <c r="E272" s="44">
        <f t="shared" si="3"/>
        <v>0.3543788805732242</v>
      </c>
      <c r="F272" s="44">
        <f t="shared" si="3"/>
        <v>-0.24979493974383238</v>
      </c>
    </row>
    <row r="273" spans="2:6" hidden="1" outlineLevel="2" x14ac:dyDescent="0.2">
      <c r="B273" s="11" t="s">
        <v>91</v>
      </c>
      <c r="C273" s="43">
        <f t="shared" si="3"/>
        <v>0.92152907842289777</v>
      </c>
      <c r="D273" s="43">
        <f t="shared" si="3"/>
        <v>0.20207469897246</v>
      </c>
      <c r="E273" s="44">
        <f t="shared" si="3"/>
        <v>0.50864763646014577</v>
      </c>
      <c r="F273" s="44">
        <f t="shared" si="3"/>
        <v>-0.26265286354280182</v>
      </c>
    </row>
    <row r="274" spans="2:6" x14ac:dyDescent="0.2">
      <c r="B274" s="11" t="s">
        <v>92</v>
      </c>
      <c r="C274" s="43">
        <f t="shared" si="3"/>
        <v>0.68063872255489022</v>
      </c>
      <c r="D274" s="43">
        <f t="shared" si="3"/>
        <v>0.16824846236610935</v>
      </c>
      <c r="E274" s="44">
        <f t="shared" si="3"/>
        <v>0.423821007016844</v>
      </c>
      <c r="F274" s="44">
        <f t="shared" si="3"/>
        <v>-0.18143223699556799</v>
      </c>
    </row>
    <row r="275" spans="2:6" x14ac:dyDescent="0.2">
      <c r="B275" s="11" t="s">
        <v>93</v>
      </c>
      <c r="C275" s="43">
        <f t="shared" si="3"/>
        <v>0.93689122549618942</v>
      </c>
      <c r="D275" s="43">
        <f t="shared" si="3"/>
        <v>0.19455817939440112</v>
      </c>
      <c r="E275" s="44">
        <f t="shared" si="3"/>
        <v>0.47477587146152667</v>
      </c>
      <c r="F275" s="44">
        <f t="shared" si="3"/>
        <v>-0.12095661505442279</v>
      </c>
    </row>
    <row r="276" spans="2:6" x14ac:dyDescent="0.2">
      <c r="B276" s="8" t="s">
        <v>94</v>
      </c>
      <c r="C276" s="49">
        <f t="shared" si="3"/>
        <v>-0.26511449650282648</v>
      </c>
      <c r="D276" s="49">
        <f t="shared" si="3"/>
        <v>0.21842362924281988</v>
      </c>
      <c r="E276" s="50">
        <f t="shared" si="3"/>
        <v>-3.2280843337032517E-3</v>
      </c>
      <c r="F276" s="50">
        <f t="shared" si="3"/>
        <v>2.8343145500420608E-2</v>
      </c>
    </row>
    <row r="277" spans="2:6" x14ac:dyDescent="0.2">
      <c r="B277" s="11" t="s">
        <v>95</v>
      </c>
      <c r="C277" s="43">
        <f t="shared" si="3"/>
        <v>-0.21346096171148654</v>
      </c>
      <c r="D277" s="43">
        <f t="shared" si="3"/>
        <v>0.31113695248587225</v>
      </c>
      <c r="E277" s="44">
        <f t="shared" si="3"/>
        <v>-0.18905487223842965</v>
      </c>
      <c r="F277" s="44">
        <f t="shared" si="3"/>
        <v>2.2455765836036035E-2</v>
      </c>
    </row>
    <row r="278" spans="2:6" x14ac:dyDescent="0.2">
      <c r="B278" s="11" t="s">
        <v>96</v>
      </c>
      <c r="C278" s="43">
        <f t="shared" si="3"/>
        <v>-0.26274794089520925</v>
      </c>
      <c r="D278" s="43">
        <f t="shared" si="3"/>
        <v>-6.5417605982295068E-2</v>
      </c>
      <c r="E278" s="44">
        <f t="shared" si="3"/>
        <v>-0.15304732070089655</v>
      </c>
      <c r="F278" s="44">
        <f t="shared" si="3"/>
        <v>5.9073293058246934E-2</v>
      </c>
    </row>
    <row r="279" spans="2:6" x14ac:dyDescent="0.2">
      <c r="B279" s="11" t="s">
        <v>97</v>
      </c>
      <c r="C279" s="43">
        <f t="shared" si="3"/>
        <v>-0.36747640740234189</v>
      </c>
      <c r="D279" s="43">
        <f t="shared" si="3"/>
        <v>-3.5082999541659166E-2</v>
      </c>
      <c r="E279" s="44">
        <f t="shared" si="3"/>
        <v>-0.18481165632980667</v>
      </c>
      <c r="F279" s="44">
        <f t="shared" si="3"/>
        <v>7.4577084059993082E-2</v>
      </c>
    </row>
    <row r="280" spans="2:6" x14ac:dyDescent="0.2">
      <c r="B280" s="8" t="s">
        <v>98</v>
      </c>
      <c r="C280" s="49">
        <f t="shared" si="3"/>
        <v>0.84276401564537151</v>
      </c>
      <c r="D280" s="49">
        <f t="shared" si="3"/>
        <v>-4.7378289693966402E-2</v>
      </c>
      <c r="E280" s="50">
        <f t="shared" si="3"/>
        <v>6.5467957584140146E-2</v>
      </c>
      <c r="F280" s="50">
        <f t="shared" si="3"/>
        <v>-0.13085793735176254</v>
      </c>
    </row>
    <row r="281" spans="2:6" x14ac:dyDescent="0.2">
      <c r="B281" s="11" t="s">
        <v>99</v>
      </c>
      <c r="C281" s="43">
        <f t="shared" si="3"/>
        <v>0.68459851927171056</v>
      </c>
      <c r="D281" s="43">
        <f t="shared" si="3"/>
        <v>-0.58022655131636269</v>
      </c>
      <c r="E281" s="44">
        <f t="shared" si="3"/>
        <v>0.20271646449855685</v>
      </c>
      <c r="F281" s="44">
        <f t="shared" si="3"/>
        <v>-9.4394924917690526E-2</v>
      </c>
    </row>
    <row r="283" spans="2:6" outlineLevel="1" x14ac:dyDescent="0.2"/>
    <row r="284" spans="2:6" outlineLevel="1" x14ac:dyDescent="0.2"/>
    <row r="285" spans="2:6" outlineLevel="1" x14ac:dyDescent="0.2"/>
    <row r="286" spans="2:6" outlineLevel="1" x14ac:dyDescent="0.2"/>
    <row r="287" spans="2:6" outlineLevel="1" x14ac:dyDescent="0.2"/>
    <row r="288" spans="2:6" outlineLevel="1" x14ac:dyDescent="0.2"/>
    <row r="289" outlineLevel="1" x14ac:dyDescent="0.2"/>
    <row r="290" outlineLevel="1" x14ac:dyDescent="0.2"/>
    <row r="291" outlineLevel="1" x14ac:dyDescent="0.2"/>
    <row r="292" outlineLevel="1" x14ac:dyDescent="0.2"/>
    <row r="293" outlineLevel="1" x14ac:dyDescent="0.2"/>
    <row r="294" outlineLevel="1" x14ac:dyDescent="0.2"/>
    <row r="295" outlineLevel="1" x14ac:dyDescent="0.2"/>
    <row r="296" outlineLevel="1" x14ac:dyDescent="0.2"/>
    <row r="297" outlineLevel="1" x14ac:dyDescent="0.2"/>
    <row r="298" outlineLevel="1" x14ac:dyDescent="0.2"/>
    <row r="299" outlineLevel="1" x14ac:dyDescent="0.2"/>
    <row r="300" outlineLevel="1" x14ac:dyDescent="0.2"/>
    <row r="301" outlineLevel="1" x14ac:dyDescent="0.2"/>
    <row r="302" outlineLevel="1" x14ac:dyDescent="0.2"/>
    <row r="303" outlineLevel="1" x14ac:dyDescent="0.2"/>
    <row r="304" outlineLevel="1" x14ac:dyDescent="0.2"/>
    <row r="305" outlineLevel="1" x14ac:dyDescent="0.2"/>
    <row r="306" outlineLevel="1" x14ac:dyDescent="0.2"/>
    <row r="307" outlineLevel="1" x14ac:dyDescent="0.2"/>
    <row r="308" outlineLevel="1" x14ac:dyDescent="0.2"/>
    <row r="309" outlineLevel="1" x14ac:dyDescent="0.2"/>
    <row r="310" outlineLevel="1" x14ac:dyDescent="0.2"/>
    <row r="311" outlineLevel="1" x14ac:dyDescent="0.2"/>
    <row r="312" outlineLevel="1" x14ac:dyDescent="0.2"/>
    <row r="313" outlineLevel="1" x14ac:dyDescent="0.2"/>
    <row r="314" outlineLevel="1" x14ac:dyDescent="0.2"/>
    <row r="315" outlineLevel="1" x14ac:dyDescent="0.2"/>
    <row r="316" outlineLevel="1" x14ac:dyDescent="0.2"/>
    <row r="317" outlineLevel="1" x14ac:dyDescent="0.2"/>
    <row r="318" outlineLevel="1" x14ac:dyDescent="0.2"/>
    <row r="319" outlineLevel="1" x14ac:dyDescent="0.2"/>
    <row r="320" outlineLevel="1" x14ac:dyDescent="0.2"/>
    <row r="321" spans="2:8" outlineLevel="1" x14ac:dyDescent="0.2"/>
    <row r="322" spans="2:8" outlineLevel="1" x14ac:dyDescent="0.2"/>
    <row r="323" spans="2:8" outlineLevel="1" x14ac:dyDescent="0.2"/>
    <row r="325" spans="2:8" ht="20.149999999999999" customHeight="1" x14ac:dyDescent="0.2">
      <c r="B325" s="27" t="s">
        <v>119</v>
      </c>
    </row>
    <row r="327" spans="2:8" ht="59.1" customHeight="1" collapsed="1" x14ac:dyDescent="0.2">
      <c r="B327" s="52" t="s">
        <v>66</v>
      </c>
      <c r="C327" s="18" t="s">
        <v>108</v>
      </c>
      <c r="D327" s="18" t="s">
        <v>109</v>
      </c>
      <c r="E327" s="18" t="s">
        <v>110</v>
      </c>
      <c r="F327" s="18" t="s">
        <v>111</v>
      </c>
      <c r="G327" s="18" t="s">
        <v>112</v>
      </c>
      <c r="H327" s="53" t="s">
        <v>113</v>
      </c>
    </row>
    <row r="328" spans="2:8" hidden="1" outlineLevel="2" x14ac:dyDescent="0.2">
      <c r="B328" s="11" t="s">
        <v>68</v>
      </c>
      <c r="C328" s="32">
        <f>NŽP!$G$140</f>
        <v>1776664802</v>
      </c>
      <c r="D328" s="32">
        <f>NŽP!$G$174</f>
        <v>1421702708</v>
      </c>
      <c r="E328" s="32">
        <f>NŽP!$G$242</f>
        <v>1875283203</v>
      </c>
      <c r="F328" s="32">
        <f>NŽP!$G$276</f>
        <v>926025611</v>
      </c>
      <c r="G328" s="32">
        <f>NŽP!$G$106</f>
        <v>48501247</v>
      </c>
      <c r="H328" s="33">
        <f>NŽP!$G$446</f>
        <v>582560383</v>
      </c>
    </row>
    <row r="329" spans="2:8" hidden="1" outlineLevel="2" x14ac:dyDescent="0.2">
      <c r="B329" s="11" t="s">
        <v>69</v>
      </c>
      <c r="C329" s="32">
        <f>NŽP!$H$140</f>
        <v>3708371754</v>
      </c>
      <c r="D329" s="32">
        <f>NŽP!$H$174</f>
        <v>2949693556</v>
      </c>
      <c r="E329" s="32">
        <f>NŽP!$H$242</f>
        <v>3314103259</v>
      </c>
      <c r="F329" s="32">
        <f>NŽP!$H$276</f>
        <v>1600001734</v>
      </c>
      <c r="G329" s="32">
        <f>NŽP!$H$106</f>
        <v>123922258</v>
      </c>
      <c r="H329" s="33">
        <f>NŽP!$H$446</f>
        <v>973755082</v>
      </c>
    </row>
    <row r="330" spans="2:8" hidden="1" outlineLevel="2" x14ac:dyDescent="0.2">
      <c r="B330" s="11" t="s">
        <v>70</v>
      </c>
      <c r="C330" s="32">
        <f>NŽP!$I$140</f>
        <v>5842118435</v>
      </c>
      <c r="D330" s="32">
        <f>NŽP!$I$174</f>
        <v>4780944182</v>
      </c>
      <c r="E330" s="32">
        <f>NŽP!$I$242</f>
        <v>4480512292</v>
      </c>
      <c r="F330" s="32">
        <f>NŽP!$I$276</f>
        <v>2280073106</v>
      </c>
      <c r="G330" s="32">
        <f>NŽP!$I$106</f>
        <v>241718389</v>
      </c>
      <c r="H330" s="33">
        <f>NŽP!$I$446</f>
        <v>1640879735</v>
      </c>
    </row>
    <row r="331" spans="2:8" hidden="1" outlineLevel="2" x14ac:dyDescent="0.2">
      <c r="B331" s="35" t="s">
        <v>71</v>
      </c>
      <c r="C331" s="37">
        <f>NŽP!$J$140</f>
        <v>8000671902</v>
      </c>
      <c r="D331" s="37">
        <f>NŽP!$J$174</f>
        <v>6574246821</v>
      </c>
      <c r="E331" s="37">
        <f>NŽP!$J$242</f>
        <v>6502325704</v>
      </c>
      <c r="F331" s="37">
        <f>NŽP!$J$276</f>
        <v>2854072772</v>
      </c>
      <c r="G331" s="37">
        <f>NŽP!$J$106</f>
        <v>393817560</v>
      </c>
      <c r="H331" s="38">
        <f>NŽP!$J$446</f>
        <v>2090708365</v>
      </c>
    </row>
    <row r="332" spans="2:8" hidden="1" outlineLevel="2" x14ac:dyDescent="0.2">
      <c r="B332" s="11" t="s">
        <v>72</v>
      </c>
      <c r="C332" s="32">
        <f>NŽP!$K$140</f>
        <v>1838354071</v>
      </c>
      <c r="D332" s="32">
        <f>NŽP!$K$174</f>
        <v>1505260857</v>
      </c>
      <c r="E332" s="32">
        <f>NŽP!$K$242</f>
        <v>1843101423</v>
      </c>
      <c r="F332" s="32">
        <f>NŽP!$K$276</f>
        <v>993413806</v>
      </c>
      <c r="G332" s="32">
        <f>NŽP!$K$106</f>
        <v>45129629</v>
      </c>
      <c r="H332" s="33">
        <f>NŽP!$K$446</f>
        <v>458536230</v>
      </c>
    </row>
    <row r="333" spans="2:8" hidden="1" outlineLevel="2" x14ac:dyDescent="0.2">
      <c r="B333" s="11" t="s">
        <v>73</v>
      </c>
      <c r="C333" s="32">
        <f>NŽP!$L$140</f>
        <v>4114043621</v>
      </c>
      <c r="D333" s="32">
        <f>NŽP!$L$174</f>
        <v>3534320275</v>
      </c>
      <c r="E333" s="32">
        <f>NŽP!$L$242</f>
        <v>3451225460</v>
      </c>
      <c r="F333" s="32">
        <f>NŽP!$L$276</f>
        <v>1668451501</v>
      </c>
      <c r="G333" s="32">
        <f>NŽP!$L$106</f>
        <v>135801461</v>
      </c>
      <c r="H333" s="33">
        <f>NŽP!$L$446</f>
        <v>920060726</v>
      </c>
    </row>
    <row r="334" spans="2:8" hidden="1" outlineLevel="2" x14ac:dyDescent="0.2">
      <c r="B334" s="11" t="s">
        <v>74</v>
      </c>
      <c r="C334" s="32">
        <f>NŽP!$M$140</f>
        <v>6268651387</v>
      </c>
      <c r="D334" s="32">
        <f>NŽP!$M$174</f>
        <v>5434554413</v>
      </c>
      <c r="E334" s="32">
        <f>NŽP!$M$242</f>
        <v>5141645737</v>
      </c>
      <c r="F334" s="32">
        <f>NŽP!$M$276</f>
        <v>2351596449</v>
      </c>
      <c r="G334" s="32">
        <f>NŽP!$M$106</f>
        <v>322524440</v>
      </c>
      <c r="H334" s="33">
        <f>NŽP!$M$446</f>
        <v>1709381365</v>
      </c>
    </row>
    <row r="335" spans="2:8" hidden="1" outlineLevel="2" x14ac:dyDescent="0.2">
      <c r="B335" s="35" t="s">
        <v>75</v>
      </c>
      <c r="C335" s="37">
        <f>NŽP!$N$140</f>
        <v>8415271310</v>
      </c>
      <c r="D335" s="37">
        <f>NŽP!$N$174</f>
        <v>7390922565</v>
      </c>
      <c r="E335" s="37">
        <f>NŽP!$N$242</f>
        <v>6961071188</v>
      </c>
      <c r="F335" s="37">
        <f>NŽP!$N$276</f>
        <v>3091404695</v>
      </c>
      <c r="G335" s="37">
        <f>NŽP!$N$106</f>
        <v>527908268</v>
      </c>
      <c r="H335" s="38">
        <f>NŽP!$N$446</f>
        <v>2255053487</v>
      </c>
    </row>
    <row r="336" spans="2:8" hidden="1" outlineLevel="2" x14ac:dyDescent="0.2">
      <c r="B336" s="11" t="s">
        <v>76</v>
      </c>
      <c r="C336" s="32">
        <f>NŽP!$O$140</f>
        <v>2522215553</v>
      </c>
      <c r="D336" s="32">
        <f>NŽP!$O$174</f>
        <v>2249040055</v>
      </c>
      <c r="E336" s="32">
        <f>NŽP!$O$242</f>
        <v>3937005373</v>
      </c>
      <c r="F336" s="32">
        <f>NŽP!$O$276</f>
        <v>1425037618</v>
      </c>
      <c r="G336" s="32">
        <f>NŽP!$O$106</f>
        <v>248103725</v>
      </c>
      <c r="H336" s="33">
        <f>NŽP!$O$446</f>
        <v>788690258</v>
      </c>
    </row>
    <row r="337" spans="2:8" hidden="1" outlineLevel="2" x14ac:dyDescent="0.2">
      <c r="B337" s="11" t="s">
        <v>77</v>
      </c>
      <c r="C337" s="32">
        <f>NŽP!$P$140</f>
        <v>5139203853</v>
      </c>
      <c r="D337" s="32">
        <f>NŽP!$P$174</f>
        <v>4893424523</v>
      </c>
      <c r="E337" s="32">
        <f>NŽP!$P$242</f>
        <v>6758345700</v>
      </c>
      <c r="F337" s="32">
        <f>NŽP!$P$276</f>
        <v>2326417672</v>
      </c>
      <c r="G337" s="32">
        <f>NŽP!$P$106</f>
        <v>630206794</v>
      </c>
      <c r="H337" s="33">
        <f>NŽP!$P$446</f>
        <v>1429893475</v>
      </c>
    </row>
    <row r="338" spans="2:8" x14ac:dyDescent="0.2">
      <c r="B338" s="11" t="s">
        <v>78</v>
      </c>
      <c r="C338" s="32">
        <f>NŽP!$Q$140</f>
        <v>7437544827</v>
      </c>
      <c r="D338" s="32">
        <f>NŽP!$Q$174</f>
        <v>7127188959</v>
      </c>
      <c r="E338" s="32">
        <f>NŽP!$Q$242</f>
        <v>9290463058</v>
      </c>
      <c r="F338" s="32">
        <f>NŽP!$Q$276</f>
        <v>3248684890</v>
      </c>
      <c r="G338" s="32">
        <f>NŽP!$Q$106</f>
        <v>1029767027</v>
      </c>
      <c r="H338" s="33">
        <f>NŽP!$Q$446</f>
        <v>2399470844</v>
      </c>
    </row>
    <row r="339" spans="2:8" x14ac:dyDescent="0.2">
      <c r="B339" s="11" t="s">
        <v>79</v>
      </c>
      <c r="C339" s="32">
        <f>NŽP!$R$140</f>
        <v>9839269633</v>
      </c>
      <c r="D339" s="32">
        <f>NŽP!$R$174</f>
        <v>9659421749</v>
      </c>
      <c r="E339" s="32">
        <f>NŽP!$R$242</f>
        <v>11497527171</v>
      </c>
      <c r="F339" s="32">
        <f>NŽP!$R$276</f>
        <v>3894766449</v>
      </c>
      <c r="G339" s="32">
        <f>NŽP!$R$106</f>
        <v>1502054710</v>
      </c>
      <c r="H339" s="33">
        <f>NŽP!$R$446</f>
        <v>3173656264</v>
      </c>
    </row>
    <row r="340" spans="2:8" x14ac:dyDescent="0.2">
      <c r="B340" s="8" t="s">
        <v>80</v>
      </c>
      <c r="C340" s="40">
        <f>NŽP!$S$140</f>
        <v>2837471234</v>
      </c>
      <c r="D340" s="40">
        <f>NŽP!$S$174</f>
        <v>2923418146</v>
      </c>
      <c r="E340" s="40">
        <f>NŽP!$S$242</f>
        <v>3955310196</v>
      </c>
      <c r="F340" s="40">
        <f>NŽP!$S$276</f>
        <v>1521406149</v>
      </c>
      <c r="G340" s="40">
        <f>NŽP!$S$106</f>
        <v>503906150</v>
      </c>
      <c r="H340" s="41">
        <f>NŽP!$S$446</f>
        <v>862318856</v>
      </c>
    </row>
    <row r="341" spans="2:8" x14ac:dyDescent="0.2">
      <c r="B341" s="11" t="s">
        <v>81</v>
      </c>
      <c r="C341" s="32">
        <f>NŽP!$T$140</f>
        <v>5476291756</v>
      </c>
      <c r="D341" s="32">
        <f>NŽP!$T$174</f>
        <v>5751813179</v>
      </c>
      <c r="E341" s="32">
        <f>NŽP!$T$242</f>
        <v>6782558095</v>
      </c>
      <c r="F341" s="32">
        <f>NŽP!$T$276</f>
        <v>2575613554</v>
      </c>
      <c r="G341" s="32">
        <f>NŽP!$T$106</f>
        <v>1006637299</v>
      </c>
      <c r="H341" s="33">
        <f>NŽP!$T$446</f>
        <v>1718881686</v>
      </c>
    </row>
    <row r="342" spans="2:8" x14ac:dyDescent="0.2">
      <c r="B342" s="11" t="s">
        <v>82</v>
      </c>
      <c r="C342" s="32">
        <f>NŽP!$U$140</f>
        <v>8009102524</v>
      </c>
      <c r="D342" s="32">
        <f>NŽP!$U$174</f>
        <v>8696988092</v>
      </c>
      <c r="E342" s="32">
        <f>NŽP!$U$242</f>
        <v>9416854065</v>
      </c>
      <c r="F342" s="32">
        <f>NŽP!$U$276</f>
        <v>3555742435</v>
      </c>
      <c r="G342" s="32">
        <f>NŽP!$U$106</f>
        <v>1372494580</v>
      </c>
      <c r="H342" s="33">
        <f>NŽP!$U$446</f>
        <v>2758183132</v>
      </c>
    </row>
    <row r="343" spans="2:8" x14ac:dyDescent="0.2">
      <c r="B343" s="11" t="s">
        <v>83</v>
      </c>
      <c r="C343" s="32">
        <f>NŽP!$V$140</f>
        <v>10857398156</v>
      </c>
      <c r="D343" s="32">
        <f>NŽP!$V$174</f>
        <v>12052893539</v>
      </c>
      <c r="E343" s="32">
        <f>NŽP!$V$242</f>
        <v>12213122804</v>
      </c>
      <c r="F343" s="32">
        <f>NŽP!$V$276</f>
        <v>4402373483</v>
      </c>
      <c r="G343" s="32">
        <f>NŽP!$V$106</f>
        <v>1923936997</v>
      </c>
      <c r="H343" s="33">
        <f>NŽP!$V$446</f>
        <v>3666335287</v>
      </c>
    </row>
    <row r="344" spans="2:8" x14ac:dyDescent="0.2">
      <c r="B344" s="8" t="s">
        <v>84</v>
      </c>
      <c r="C344" s="40">
        <f>NŽP!$W$140</f>
        <v>2814877201</v>
      </c>
      <c r="D344" s="40">
        <f>NŽP!$W$174</f>
        <v>3356665336</v>
      </c>
      <c r="E344" s="40">
        <f>NŽP!$W$242</f>
        <v>3605719569</v>
      </c>
      <c r="F344" s="40">
        <f>NŽP!$W$276</f>
        <v>1434498743</v>
      </c>
      <c r="G344" s="40">
        <f>NŽP!$W$106</f>
        <v>502345548</v>
      </c>
      <c r="H344" s="41">
        <f>NŽP!$W$446</f>
        <v>1033459545</v>
      </c>
    </row>
    <row r="345" spans="2:8" x14ac:dyDescent="0.2">
      <c r="B345" s="11" t="s">
        <v>1</v>
      </c>
      <c r="C345" s="32">
        <f>NŽP!$X$140</f>
        <v>5624282467</v>
      </c>
      <c r="D345" s="32">
        <f>NŽP!$X$174</f>
        <v>6682521239</v>
      </c>
      <c r="E345" s="32">
        <f>NŽP!$X$242</f>
        <v>6304336264</v>
      </c>
      <c r="F345" s="32">
        <f>NŽP!$X$276</f>
        <v>2503052581</v>
      </c>
      <c r="G345" s="32">
        <f>NŽP!$X$106</f>
        <v>1015683759</v>
      </c>
      <c r="H345" s="33">
        <f>NŽP!$X$446</f>
        <v>2031096646</v>
      </c>
    </row>
    <row r="347" spans="2:8" ht="11.95" customHeight="1" collapsed="1" x14ac:dyDescent="0.2">
      <c r="B347" s="52" t="s">
        <v>85</v>
      </c>
      <c r="C347" s="18"/>
      <c r="D347" s="18"/>
      <c r="E347" s="18"/>
      <c r="F347" s="18"/>
      <c r="G347" s="18"/>
      <c r="H347" s="53"/>
    </row>
    <row r="348" spans="2:8" hidden="1" outlineLevel="2" x14ac:dyDescent="0.2">
      <c r="B348" s="11" t="s">
        <v>86</v>
      </c>
      <c r="C348" s="43">
        <f t="shared" ref="C348:H361" si="4">IFERROR(C332/C328-1,"-")</f>
        <v>3.4721951451143873E-2</v>
      </c>
      <c r="D348" s="43">
        <f t="shared" si="4"/>
        <v>5.8773292425915447E-2</v>
      </c>
      <c r="E348" s="43">
        <f t="shared" si="4"/>
        <v>-1.716102397148167E-2</v>
      </c>
      <c r="F348" s="43">
        <f t="shared" si="4"/>
        <v>7.2771416038081904E-2</v>
      </c>
      <c r="G348" s="43">
        <f t="shared" si="4"/>
        <v>-6.9516109554873973E-2</v>
      </c>
      <c r="H348" s="44">
        <f t="shared" si="4"/>
        <v>-0.21289493178598107</v>
      </c>
    </row>
    <row r="349" spans="2:8" hidden="1" outlineLevel="2" x14ac:dyDescent="0.2">
      <c r="B349" s="11" t="s">
        <v>87</v>
      </c>
      <c r="C349" s="43">
        <f t="shared" si="4"/>
        <v>0.10939352737826935</v>
      </c>
      <c r="D349" s="43">
        <f t="shared" si="4"/>
        <v>0.19819913760560159</v>
      </c>
      <c r="E349" s="43">
        <f t="shared" si="4"/>
        <v>4.137535564941186E-2</v>
      </c>
      <c r="F349" s="43">
        <f t="shared" si="4"/>
        <v>4.2781058011028383E-2</v>
      </c>
      <c r="G349" s="43">
        <f t="shared" si="4"/>
        <v>9.5860123852810952E-2</v>
      </c>
      <c r="H349" s="44">
        <f t="shared" si="4"/>
        <v>-5.5141541227920365E-2</v>
      </c>
    </row>
    <row r="350" spans="2:8" hidden="1" outlineLevel="2" x14ac:dyDescent="0.2">
      <c r="B350" s="11" t="s">
        <v>88</v>
      </c>
      <c r="C350" s="43">
        <f t="shared" si="4"/>
        <v>7.3009980325741131E-2</v>
      </c>
      <c r="D350" s="43">
        <f t="shared" si="4"/>
        <v>0.1367115377462067</v>
      </c>
      <c r="E350" s="43">
        <f t="shared" si="4"/>
        <v>0.14755755634918355</v>
      </c>
      <c r="F350" s="43">
        <f t="shared" si="4"/>
        <v>3.1368881467785714E-2</v>
      </c>
      <c r="G350" s="43">
        <f t="shared" si="4"/>
        <v>0.33429831852801239</v>
      </c>
      <c r="H350" s="44">
        <f t="shared" si="4"/>
        <v>4.1746892559435533E-2</v>
      </c>
    </row>
    <row r="351" spans="2:8" hidden="1" outlineLevel="2" x14ac:dyDescent="0.2">
      <c r="B351" s="35" t="s">
        <v>89</v>
      </c>
      <c r="C351" s="46">
        <f t="shared" si="4"/>
        <v>5.182057370661064E-2</v>
      </c>
      <c r="D351" s="46">
        <f t="shared" si="4"/>
        <v>0.12422346867040446</v>
      </c>
      <c r="E351" s="46">
        <f t="shared" si="4"/>
        <v>7.0550985121799803E-2</v>
      </c>
      <c r="F351" s="46">
        <f t="shared" si="4"/>
        <v>8.315552614087296E-2</v>
      </c>
      <c r="G351" s="46">
        <f t="shared" si="4"/>
        <v>0.34048940834431041</v>
      </c>
      <c r="H351" s="47">
        <f t="shared" si="4"/>
        <v>7.8607387214428615E-2</v>
      </c>
    </row>
    <row r="352" spans="2:8" hidden="1" outlineLevel="2" x14ac:dyDescent="0.2">
      <c r="B352" s="11" t="s">
        <v>90</v>
      </c>
      <c r="C352" s="43">
        <f t="shared" si="4"/>
        <v>0.37199660978692939</v>
      </c>
      <c r="D352" s="43">
        <f t="shared" si="4"/>
        <v>0.4941198029173226</v>
      </c>
      <c r="E352" s="43">
        <f t="shared" si="4"/>
        <v>1.136076356878815</v>
      </c>
      <c r="F352" s="43">
        <f t="shared" si="4"/>
        <v>0.43448541724816736</v>
      </c>
      <c r="G352" s="43">
        <f t="shared" si="4"/>
        <v>4.4975795391537563</v>
      </c>
      <c r="H352" s="44">
        <f t="shared" si="4"/>
        <v>0.72001732120491324</v>
      </c>
    </row>
    <row r="353" spans="2:8" hidden="1" outlineLevel="2" x14ac:dyDescent="0.2">
      <c r="B353" s="11" t="s">
        <v>91</v>
      </c>
      <c r="C353" s="43">
        <f t="shared" si="4"/>
        <v>0.24918555232791006</v>
      </c>
      <c r="D353" s="43">
        <f t="shared" si="4"/>
        <v>0.38454473342826856</v>
      </c>
      <c r="E353" s="43">
        <f t="shared" si="4"/>
        <v>0.95824520256060008</v>
      </c>
      <c r="F353" s="43">
        <f t="shared" si="4"/>
        <v>0.3943573850397466</v>
      </c>
      <c r="G353" s="43">
        <f t="shared" si="4"/>
        <v>3.6406481149713112</v>
      </c>
      <c r="H353" s="44">
        <f t="shared" si="4"/>
        <v>0.55412945536379743</v>
      </c>
    </row>
    <row r="354" spans="2:8" x14ac:dyDescent="0.2">
      <c r="B354" s="11" t="s">
        <v>92</v>
      </c>
      <c r="C354" s="43">
        <f t="shared" si="4"/>
        <v>0.18646649300423124</v>
      </c>
      <c r="D354" s="43">
        <f t="shared" si="4"/>
        <v>0.31145783395802384</v>
      </c>
      <c r="E354" s="43">
        <f t="shared" si="4"/>
        <v>0.80690454636820497</v>
      </c>
      <c r="F354" s="43">
        <f t="shared" si="4"/>
        <v>0.38148060709203757</v>
      </c>
      <c r="G354" s="43">
        <f t="shared" si="4"/>
        <v>2.1928340903405648</v>
      </c>
      <c r="H354" s="44">
        <f t="shared" si="4"/>
        <v>0.40370714992555223</v>
      </c>
    </row>
    <row r="355" spans="2:8" x14ac:dyDescent="0.2">
      <c r="B355" s="11" t="s">
        <v>93</v>
      </c>
      <c r="C355" s="43">
        <f t="shared" si="4"/>
        <v>0.16921597302606761</v>
      </c>
      <c r="D355" s="43">
        <f t="shared" si="4"/>
        <v>0.3069304493518259</v>
      </c>
      <c r="E355" s="43">
        <f t="shared" si="4"/>
        <v>0.65168935361848801</v>
      </c>
      <c r="F355" s="43">
        <f t="shared" si="4"/>
        <v>0.25986948758256956</v>
      </c>
      <c r="G355" s="43">
        <f t="shared" si="4"/>
        <v>1.845294914001991</v>
      </c>
      <c r="H355" s="44">
        <f t="shared" si="4"/>
        <v>0.40735298843046919</v>
      </c>
    </row>
    <row r="356" spans="2:8" x14ac:dyDescent="0.2">
      <c r="B356" s="8" t="s">
        <v>94</v>
      </c>
      <c r="C356" s="49">
        <f t="shared" si="4"/>
        <v>0.12499156966383196</v>
      </c>
      <c r="D356" s="49">
        <f t="shared" si="4"/>
        <v>0.29985152532109982</v>
      </c>
      <c r="E356" s="49">
        <f t="shared" si="4"/>
        <v>4.6494279955864304E-3</v>
      </c>
      <c r="F356" s="49">
        <f t="shared" si="4"/>
        <v>6.762525408645037E-2</v>
      </c>
      <c r="G356" s="49">
        <f t="shared" si="4"/>
        <v>1.031030166919098</v>
      </c>
      <c r="H356" s="50">
        <f t="shared" si="4"/>
        <v>9.3355531215398857E-2</v>
      </c>
    </row>
    <row r="357" spans="2:8" x14ac:dyDescent="0.2">
      <c r="B357" s="11" t="s">
        <v>95</v>
      </c>
      <c r="C357" s="43">
        <f t="shared" si="4"/>
        <v>6.5591463705652719E-2</v>
      </c>
      <c r="D357" s="43">
        <f t="shared" si="4"/>
        <v>0.17541675609083462</v>
      </c>
      <c r="E357" s="43">
        <f t="shared" si="4"/>
        <v>3.5825919647762827E-3</v>
      </c>
      <c r="F357" s="43">
        <f t="shared" si="4"/>
        <v>0.10711571056188229</v>
      </c>
      <c r="G357" s="43">
        <f t="shared" si="4"/>
        <v>0.5973126735285561</v>
      </c>
      <c r="H357" s="44">
        <f t="shared" si="4"/>
        <v>0.20210471342978886</v>
      </c>
    </row>
    <row r="358" spans="2:8" x14ac:dyDescent="0.2">
      <c r="B358" s="11" t="s">
        <v>96</v>
      </c>
      <c r="C358" s="43">
        <f t="shared" si="4"/>
        <v>7.6847630541346579E-2</v>
      </c>
      <c r="D358" s="43">
        <f t="shared" si="4"/>
        <v>0.22025501807661563</v>
      </c>
      <c r="E358" s="43">
        <f t="shared" si="4"/>
        <v>1.3604381849531721E-2</v>
      </c>
      <c r="F358" s="43">
        <f t="shared" si="4"/>
        <v>9.451749104543028E-2</v>
      </c>
      <c r="G358" s="43">
        <f t="shared" si="4"/>
        <v>0.33282047687860183</v>
      </c>
      <c r="H358" s="44">
        <f t="shared" si="4"/>
        <v>0.14949641455197438</v>
      </c>
    </row>
    <row r="359" spans="2:8" x14ac:dyDescent="0.2">
      <c r="B359" s="11" t="s">
        <v>97</v>
      </c>
      <c r="C359" s="43">
        <f t="shared" si="4"/>
        <v>0.10347602626777208</v>
      </c>
      <c r="D359" s="43">
        <f t="shared" si="4"/>
        <v>0.24778623940380129</v>
      </c>
      <c r="E359" s="43">
        <f t="shared" si="4"/>
        <v>6.2239090402407049E-2</v>
      </c>
      <c r="F359" s="43">
        <f t="shared" si="4"/>
        <v>0.13033054501389429</v>
      </c>
      <c r="G359" s="43">
        <f t="shared" si="4"/>
        <v>0.28087012023683222</v>
      </c>
      <c r="H359" s="44">
        <f t="shared" si="4"/>
        <v>0.15524019680034251</v>
      </c>
    </row>
    <row r="360" spans="2:8" x14ac:dyDescent="0.2">
      <c r="B360" s="8" t="s">
        <v>98</v>
      </c>
      <c r="C360" s="49">
        <f t="shared" si="4"/>
        <v>-7.9627355263612865E-3</v>
      </c>
      <c r="D360" s="49">
        <f t="shared" si="4"/>
        <v>0.14819884408010386</v>
      </c>
      <c r="E360" s="49">
        <f t="shared" si="4"/>
        <v>-8.8385135343756471E-2</v>
      </c>
      <c r="F360" s="49">
        <f t="shared" si="4"/>
        <v>-5.7123080550925298E-2</v>
      </c>
      <c r="G360" s="49">
        <f t="shared" si="4"/>
        <v>-3.0970092347553102E-3</v>
      </c>
      <c r="H360" s="50">
        <f t="shared" si="4"/>
        <v>0.19846566940894994</v>
      </c>
    </row>
    <row r="361" spans="2:8" x14ac:dyDescent="0.2">
      <c r="B361" s="11" t="s">
        <v>99</v>
      </c>
      <c r="C361" s="43">
        <f t="shared" si="4"/>
        <v>2.7023890908999926E-2</v>
      </c>
      <c r="D361" s="43">
        <f t="shared" si="4"/>
        <v>0.16181124647755185</v>
      </c>
      <c r="E361" s="43">
        <f t="shared" si="4"/>
        <v>-7.0507590838409184E-2</v>
      </c>
      <c r="F361" s="43">
        <f t="shared" si="4"/>
        <v>-2.817230592971165E-2</v>
      </c>
      <c r="G361" s="43">
        <f t="shared" si="4"/>
        <v>8.98681184274297E-3</v>
      </c>
      <c r="H361" s="44">
        <f t="shared" si="4"/>
        <v>0.18163842371638372</v>
      </c>
    </row>
    <row r="363" spans="2:8" outlineLevel="1" x14ac:dyDescent="0.2"/>
    <row r="364" spans="2:8" outlineLevel="1" x14ac:dyDescent="0.2"/>
    <row r="365" spans="2:8" outlineLevel="1" x14ac:dyDescent="0.2"/>
    <row r="366" spans="2:8" outlineLevel="1" x14ac:dyDescent="0.2"/>
    <row r="367" spans="2:8" outlineLevel="1" x14ac:dyDescent="0.2"/>
    <row r="368" spans="2:8" outlineLevel="1" x14ac:dyDescent="0.2"/>
    <row r="369" outlineLevel="1" x14ac:dyDescent="0.2"/>
    <row r="370" outlineLevel="1" x14ac:dyDescent="0.2"/>
    <row r="371" outlineLevel="1" x14ac:dyDescent="0.2"/>
    <row r="372" outlineLevel="1" x14ac:dyDescent="0.2"/>
    <row r="373" outlineLevel="1" x14ac:dyDescent="0.2"/>
    <row r="374" outlineLevel="1" x14ac:dyDescent="0.2"/>
    <row r="375" outlineLevel="1" x14ac:dyDescent="0.2"/>
    <row r="376" outlineLevel="1" x14ac:dyDescent="0.2"/>
    <row r="377" outlineLevel="1" x14ac:dyDescent="0.2"/>
    <row r="378" outlineLevel="1" x14ac:dyDescent="0.2"/>
    <row r="379" outlineLevel="1" x14ac:dyDescent="0.2"/>
    <row r="380" outlineLevel="1" x14ac:dyDescent="0.2"/>
    <row r="381" outlineLevel="1" x14ac:dyDescent="0.2"/>
    <row r="382" outlineLevel="1" x14ac:dyDescent="0.2"/>
    <row r="383" outlineLevel="1" x14ac:dyDescent="0.2"/>
    <row r="384" outlineLevel="1" x14ac:dyDescent="0.2"/>
    <row r="385" outlineLevel="1" x14ac:dyDescent="0.2"/>
    <row r="386" outlineLevel="1" x14ac:dyDescent="0.2"/>
    <row r="387" outlineLevel="1" x14ac:dyDescent="0.2"/>
    <row r="388" outlineLevel="1" x14ac:dyDescent="0.2"/>
    <row r="389" outlineLevel="1" x14ac:dyDescent="0.2"/>
    <row r="390" outlineLevel="1" x14ac:dyDescent="0.2"/>
    <row r="391" outlineLevel="1" x14ac:dyDescent="0.2"/>
    <row r="392" outlineLevel="1" x14ac:dyDescent="0.2"/>
    <row r="393" outlineLevel="1" x14ac:dyDescent="0.2"/>
    <row r="394" outlineLevel="1" x14ac:dyDescent="0.2"/>
    <row r="395" outlineLevel="1" x14ac:dyDescent="0.2"/>
    <row r="396" outlineLevel="1" x14ac:dyDescent="0.2"/>
    <row r="397" outlineLevel="1" x14ac:dyDescent="0.2"/>
    <row r="398" outlineLevel="1" x14ac:dyDescent="0.2"/>
    <row r="399" outlineLevel="1" x14ac:dyDescent="0.2"/>
    <row r="400" outlineLevel="1" x14ac:dyDescent="0.2"/>
    <row r="401" spans="2:8" outlineLevel="1" x14ac:dyDescent="0.2"/>
    <row r="402" spans="2:8" outlineLevel="1" x14ac:dyDescent="0.2"/>
    <row r="403" spans="2:8" outlineLevel="1" x14ac:dyDescent="0.2"/>
    <row r="405" spans="2:8" ht="20.149999999999999" customHeight="1" x14ac:dyDescent="0.2">
      <c r="B405" s="27" t="s">
        <v>120</v>
      </c>
    </row>
    <row r="407" spans="2:8" ht="59.1" customHeight="1" collapsed="1" x14ac:dyDescent="0.2">
      <c r="B407" s="52" t="s">
        <v>66</v>
      </c>
      <c r="C407" s="18" t="s">
        <v>108</v>
      </c>
      <c r="D407" s="18" t="s">
        <v>109</v>
      </c>
      <c r="E407" s="18" t="s">
        <v>110</v>
      </c>
      <c r="F407" s="18" t="s">
        <v>111</v>
      </c>
      <c r="G407" s="18" t="s">
        <v>112</v>
      </c>
      <c r="H407" s="53" t="s">
        <v>113</v>
      </c>
    </row>
    <row r="408" spans="2:8" hidden="1" outlineLevel="2" x14ac:dyDescent="0.2">
      <c r="B408" s="11" t="s">
        <v>68</v>
      </c>
      <c r="C408" s="32">
        <f>NŽP!$G$141</f>
        <v>683847</v>
      </c>
      <c r="D408" s="32">
        <f>NŽP!$G$175</f>
        <v>189966</v>
      </c>
      <c r="E408" s="32">
        <f>NŽP!$G$243</f>
        <v>316693</v>
      </c>
      <c r="F408" s="32">
        <f>NŽP!$G$277</f>
        <v>219185</v>
      </c>
      <c r="G408" s="32">
        <f>NŽP!$G$107</f>
        <v>124141</v>
      </c>
      <c r="H408" s="33">
        <f>NŽP!$G$447</f>
        <v>892376</v>
      </c>
    </row>
    <row r="409" spans="2:8" hidden="1" outlineLevel="2" x14ac:dyDescent="0.2">
      <c r="B409" s="11" t="s">
        <v>69</v>
      </c>
      <c r="C409" s="32">
        <f>NŽP!$H$141</f>
        <v>1264324</v>
      </c>
      <c r="D409" s="32">
        <f>NŽP!$H$175</f>
        <v>352375</v>
      </c>
      <c r="E409" s="32">
        <f>NŽP!$H$243</f>
        <v>602132</v>
      </c>
      <c r="F409" s="32">
        <f>NŽP!$H$277</f>
        <v>373616</v>
      </c>
      <c r="G409" s="32">
        <f>NŽP!$H$107</f>
        <v>204874</v>
      </c>
      <c r="H409" s="33">
        <f>NŽP!$H$447</f>
        <v>1345163</v>
      </c>
    </row>
    <row r="410" spans="2:8" hidden="1" outlineLevel="2" x14ac:dyDescent="0.2">
      <c r="B410" s="11" t="s">
        <v>70</v>
      </c>
      <c r="C410" s="32">
        <f>NŽP!$I$141</f>
        <v>1892974</v>
      </c>
      <c r="D410" s="32">
        <f>NŽP!$I$175</f>
        <v>528020</v>
      </c>
      <c r="E410" s="32">
        <f>NŽP!$I$243</f>
        <v>917905</v>
      </c>
      <c r="F410" s="32">
        <f>NŽP!$I$277</f>
        <v>558680</v>
      </c>
      <c r="G410" s="32">
        <f>NŽP!$I$107</f>
        <v>291262</v>
      </c>
      <c r="H410" s="33">
        <f>NŽP!$I$447</f>
        <v>2208128</v>
      </c>
    </row>
    <row r="411" spans="2:8" hidden="1" outlineLevel="2" x14ac:dyDescent="0.2">
      <c r="B411" s="35" t="s">
        <v>71</v>
      </c>
      <c r="C411" s="37">
        <f>NŽP!$J$141</f>
        <v>2471682</v>
      </c>
      <c r="D411" s="37">
        <f>NŽP!$J$175</f>
        <v>688783</v>
      </c>
      <c r="E411" s="37">
        <f>NŽP!$J$243</f>
        <v>1299280</v>
      </c>
      <c r="F411" s="37">
        <f>NŽP!$J$277</f>
        <v>696999</v>
      </c>
      <c r="G411" s="37">
        <f>NŽP!$J$107</f>
        <v>337339</v>
      </c>
      <c r="H411" s="38">
        <f>NŽP!$J$447</f>
        <v>2743273</v>
      </c>
    </row>
    <row r="412" spans="2:8" hidden="1" outlineLevel="2" x14ac:dyDescent="0.2">
      <c r="B412" s="11" t="s">
        <v>72</v>
      </c>
      <c r="C412" s="32">
        <f>NŽP!$K$141</f>
        <v>662555</v>
      </c>
      <c r="D412" s="32">
        <f>NŽP!$K$175</f>
        <v>185277</v>
      </c>
      <c r="E412" s="32">
        <f>NŽP!$K$243</f>
        <v>269379</v>
      </c>
      <c r="F412" s="32">
        <f>NŽP!$K$277</f>
        <v>156639</v>
      </c>
      <c r="G412" s="32">
        <f>NŽP!$K$107</f>
        <v>57308</v>
      </c>
      <c r="H412" s="33">
        <f>NŽP!$K$447</f>
        <v>428615</v>
      </c>
    </row>
    <row r="413" spans="2:8" hidden="1" outlineLevel="2" x14ac:dyDescent="0.2">
      <c r="B413" s="11" t="s">
        <v>73</v>
      </c>
      <c r="C413" s="32">
        <f>NŽP!$L$141</f>
        <v>1404929</v>
      </c>
      <c r="D413" s="32">
        <f>NŽP!$L$175</f>
        <v>397415</v>
      </c>
      <c r="E413" s="32">
        <f>NŽP!$L$243</f>
        <v>604524</v>
      </c>
      <c r="F413" s="32">
        <f>NŽP!$L$277</f>
        <v>323226</v>
      </c>
      <c r="G413" s="32">
        <f>NŽP!$L$107</f>
        <v>125507</v>
      </c>
      <c r="H413" s="33">
        <f>NŽP!$L$447</f>
        <v>1085371</v>
      </c>
    </row>
    <row r="414" spans="2:8" hidden="1" outlineLevel="2" x14ac:dyDescent="0.2">
      <c r="B414" s="11" t="s">
        <v>74</v>
      </c>
      <c r="C414" s="32">
        <f>NŽP!$M$141</f>
        <v>2048849</v>
      </c>
      <c r="D414" s="32">
        <f>NŽP!$M$175</f>
        <v>589780</v>
      </c>
      <c r="E414" s="32">
        <f>NŽP!$M$243</f>
        <v>1022151</v>
      </c>
      <c r="F414" s="32">
        <f>NŽP!$M$277</f>
        <v>515553</v>
      </c>
      <c r="G414" s="32">
        <f>NŽP!$M$107</f>
        <v>220615</v>
      </c>
      <c r="H414" s="33">
        <f>NŽP!$M$447</f>
        <v>2038577</v>
      </c>
    </row>
    <row r="415" spans="2:8" hidden="1" outlineLevel="2" x14ac:dyDescent="0.2">
      <c r="B415" s="35" t="s">
        <v>75</v>
      </c>
      <c r="C415" s="37">
        <f>NŽP!$N$141</f>
        <v>2624594</v>
      </c>
      <c r="D415" s="37">
        <f>NŽP!$N$175</f>
        <v>759713</v>
      </c>
      <c r="E415" s="37">
        <f>NŽP!$N$243</f>
        <v>1457675</v>
      </c>
      <c r="F415" s="37">
        <f>NŽP!$N$277</f>
        <v>683165</v>
      </c>
      <c r="G415" s="37">
        <f>NŽP!$N$107</f>
        <v>287698</v>
      </c>
      <c r="H415" s="38">
        <f>NŽP!$N$447</f>
        <v>2621906</v>
      </c>
    </row>
    <row r="416" spans="2:8" hidden="1" outlineLevel="2" x14ac:dyDescent="0.2">
      <c r="B416" s="11" t="s">
        <v>76</v>
      </c>
      <c r="C416" s="32">
        <f>NŽP!$O$141</f>
        <v>689978</v>
      </c>
      <c r="D416" s="32">
        <f>NŽP!$O$175</f>
        <v>189318</v>
      </c>
      <c r="E416" s="32">
        <f>NŽP!$O$243</f>
        <v>448972</v>
      </c>
      <c r="F416" s="32">
        <f>NŽP!$O$277</f>
        <v>223669</v>
      </c>
      <c r="G416" s="32">
        <f>NŽP!$O$107</f>
        <v>108588</v>
      </c>
      <c r="H416" s="33">
        <f>NŽP!$O$447</f>
        <v>692058</v>
      </c>
    </row>
    <row r="417" spans="2:8" hidden="1" outlineLevel="2" x14ac:dyDescent="0.2">
      <c r="B417" s="11" t="s">
        <v>77</v>
      </c>
      <c r="C417" s="32">
        <f>NŽP!$P$141</f>
        <v>1506098</v>
      </c>
      <c r="D417" s="32">
        <f>NŽP!$P$175</f>
        <v>455140</v>
      </c>
      <c r="E417" s="32">
        <f>NŽP!$P$243</f>
        <v>1101806</v>
      </c>
      <c r="F417" s="32">
        <f>NŽP!$P$277</f>
        <v>523976</v>
      </c>
      <c r="G417" s="32">
        <f>NŽP!$P$107</f>
        <v>312148</v>
      </c>
      <c r="H417" s="33">
        <f>NŽP!$P$447</f>
        <v>1414635</v>
      </c>
    </row>
    <row r="418" spans="2:8" x14ac:dyDescent="0.2">
      <c r="B418" s="11" t="s">
        <v>78</v>
      </c>
      <c r="C418" s="32">
        <f>NŽP!$Q$141</f>
        <v>1968937</v>
      </c>
      <c r="D418" s="32">
        <f>NŽP!$Q$175</f>
        <v>554545</v>
      </c>
      <c r="E418" s="32">
        <f>NŽP!$Q$243</f>
        <v>1440853</v>
      </c>
      <c r="F418" s="32">
        <f>NŽP!$Q$277</f>
        <v>781548</v>
      </c>
      <c r="G418" s="32">
        <f>NŽP!$Q$107</f>
        <v>431200</v>
      </c>
      <c r="H418" s="33">
        <f>NŽP!$Q$447</f>
        <v>2505432</v>
      </c>
    </row>
    <row r="419" spans="2:8" x14ac:dyDescent="0.2">
      <c r="B419" s="11" t="s">
        <v>79</v>
      </c>
      <c r="C419" s="32">
        <f>NŽP!$R$141</f>
        <v>2435891</v>
      </c>
      <c r="D419" s="32">
        <f>NŽP!$R$175</f>
        <v>659607</v>
      </c>
      <c r="E419" s="32">
        <f>NŽP!$R$243</f>
        <v>2026434</v>
      </c>
      <c r="F419" s="32">
        <f>NŽP!$R$277</f>
        <v>927643</v>
      </c>
      <c r="G419" s="32">
        <f>NŽP!$R$107</f>
        <v>507545</v>
      </c>
      <c r="H419" s="33">
        <f>NŽP!$R$447</f>
        <v>3266512</v>
      </c>
    </row>
    <row r="420" spans="2:8" x14ac:dyDescent="0.2">
      <c r="B420" s="8" t="s">
        <v>80</v>
      </c>
      <c r="C420" s="40">
        <f>NŽP!$S$141</f>
        <v>685727</v>
      </c>
      <c r="D420" s="40">
        <f>NŽP!$S$175</f>
        <v>214001</v>
      </c>
      <c r="E420" s="40">
        <f>NŽP!$S$243</f>
        <v>524476</v>
      </c>
      <c r="F420" s="40">
        <f>NŽP!$S$277</f>
        <v>269800</v>
      </c>
      <c r="G420" s="40">
        <f>NŽP!$S$107</f>
        <v>161130</v>
      </c>
      <c r="H420" s="41">
        <f>NŽP!$S$447</f>
        <v>816877</v>
      </c>
    </row>
    <row r="421" spans="2:8" x14ac:dyDescent="0.2">
      <c r="B421" s="11" t="s">
        <v>81</v>
      </c>
      <c r="C421" s="32">
        <f>NŽP!$T$141</f>
        <v>1385746</v>
      </c>
      <c r="D421" s="32">
        <f>NŽP!$T$175</f>
        <v>441323</v>
      </c>
      <c r="E421" s="32">
        <f>NŽP!$T$243</f>
        <v>1004419</v>
      </c>
      <c r="F421" s="32">
        <f>NŽP!$T$277</f>
        <v>515170</v>
      </c>
      <c r="G421" s="32">
        <f>NŽP!$T$107</f>
        <v>285068</v>
      </c>
      <c r="H421" s="33">
        <f>NŽP!$T$447</f>
        <v>1788206</v>
      </c>
    </row>
    <row r="422" spans="2:8" x14ac:dyDescent="0.2">
      <c r="B422" s="11" t="s">
        <v>82</v>
      </c>
      <c r="C422" s="32">
        <f>NŽP!$U$141</f>
        <v>2016657</v>
      </c>
      <c r="D422" s="32">
        <f>NŽP!$U$175</f>
        <v>685223</v>
      </c>
      <c r="E422" s="32">
        <f>NŽP!$U$243</f>
        <v>1554137</v>
      </c>
      <c r="F422" s="32">
        <f>NŽP!$U$277</f>
        <v>798128</v>
      </c>
      <c r="G422" s="32">
        <f>NŽP!$U$107</f>
        <v>485095</v>
      </c>
      <c r="H422" s="33">
        <f>NŽP!$U$447</f>
        <v>3412726</v>
      </c>
    </row>
    <row r="423" spans="2:8" x14ac:dyDescent="0.2">
      <c r="B423" s="11" t="s">
        <v>83</v>
      </c>
      <c r="C423" s="32">
        <f>NŽP!$V$141</f>
        <v>2631925</v>
      </c>
      <c r="D423" s="32">
        <f>NŽP!$V$175</f>
        <v>913641</v>
      </c>
      <c r="E423" s="32">
        <f>NŽP!$V$243</f>
        <v>2039209</v>
      </c>
      <c r="F423" s="32">
        <f>NŽP!$V$277</f>
        <v>997512</v>
      </c>
      <c r="G423" s="32">
        <f>NŽP!$V$107</f>
        <v>595747</v>
      </c>
      <c r="H423" s="33">
        <f>NŽP!$V$447</f>
        <v>4251878</v>
      </c>
    </row>
    <row r="424" spans="2:8" x14ac:dyDescent="0.2">
      <c r="B424" s="8" t="s">
        <v>84</v>
      </c>
      <c r="C424" s="40">
        <f>NŽP!$W$141</f>
        <v>708461</v>
      </c>
      <c r="D424" s="40">
        <f>NŽP!$W$175</f>
        <v>253953</v>
      </c>
      <c r="E424" s="40">
        <f>NŽP!$W$243</f>
        <v>555811</v>
      </c>
      <c r="F424" s="40">
        <f>NŽP!$W$277</f>
        <v>283806</v>
      </c>
      <c r="G424" s="40">
        <f>NŽP!$W$107</f>
        <v>250626</v>
      </c>
      <c r="H424" s="41">
        <f>NŽP!$W$447</f>
        <v>1037528</v>
      </c>
    </row>
    <row r="425" spans="2:8" x14ac:dyDescent="0.2">
      <c r="B425" s="11" t="s">
        <v>1</v>
      </c>
      <c r="C425" s="32">
        <f>NŽP!$X$141</f>
        <v>1478136</v>
      </c>
      <c r="D425" s="32">
        <f>NŽP!$X$175</f>
        <v>564331</v>
      </c>
      <c r="E425" s="32">
        <f>NŽP!$X$243</f>
        <v>1172246</v>
      </c>
      <c r="F425" s="32">
        <f>NŽP!$X$277</f>
        <v>563004</v>
      </c>
      <c r="G425" s="32">
        <f>NŽP!$X$107</f>
        <v>509677</v>
      </c>
      <c r="H425" s="33">
        <f>NŽP!$X$447</f>
        <v>2183806</v>
      </c>
    </row>
    <row r="427" spans="2:8" collapsed="1" x14ac:dyDescent="0.2">
      <c r="B427" s="52" t="s">
        <v>85</v>
      </c>
      <c r="C427" s="18"/>
      <c r="D427" s="18"/>
      <c r="E427" s="18"/>
      <c r="F427" s="18"/>
      <c r="G427" s="18"/>
      <c r="H427" s="53"/>
    </row>
    <row r="428" spans="2:8" hidden="1" outlineLevel="2" x14ac:dyDescent="0.2">
      <c r="B428" s="11" t="s">
        <v>86</v>
      </c>
      <c r="C428" s="43">
        <f t="shared" ref="C428:H441" si="5">IFERROR(C412/C408-1,"-")</f>
        <v>-3.1135619517231206E-2</v>
      </c>
      <c r="D428" s="43">
        <f t="shared" si="5"/>
        <v>-2.4683364391522744E-2</v>
      </c>
      <c r="E428" s="43">
        <f t="shared" si="5"/>
        <v>-0.14940020777219576</v>
      </c>
      <c r="F428" s="43">
        <f t="shared" si="5"/>
        <v>-0.28535711841595002</v>
      </c>
      <c r="G428" s="43">
        <f t="shared" si="5"/>
        <v>-0.53836363489902617</v>
      </c>
      <c r="H428" s="44">
        <f t="shared" si="5"/>
        <v>-0.51969237182532924</v>
      </c>
    </row>
    <row r="429" spans="2:8" hidden="1" outlineLevel="2" x14ac:dyDescent="0.2">
      <c r="B429" s="11" t="s">
        <v>87</v>
      </c>
      <c r="C429" s="43">
        <f t="shared" si="5"/>
        <v>0.11120962664633427</v>
      </c>
      <c r="D429" s="43">
        <f t="shared" si="5"/>
        <v>0.12781837531039386</v>
      </c>
      <c r="E429" s="43">
        <f t="shared" si="5"/>
        <v>3.9725508692445288E-3</v>
      </c>
      <c r="F429" s="43">
        <f t="shared" si="5"/>
        <v>-0.13487109759753335</v>
      </c>
      <c r="G429" s="43">
        <f t="shared" si="5"/>
        <v>-0.38739420326639784</v>
      </c>
      <c r="H429" s="44">
        <f t="shared" si="5"/>
        <v>-0.19313049793965487</v>
      </c>
    </row>
    <row r="430" spans="2:8" hidden="1" outlineLevel="2" x14ac:dyDescent="0.2">
      <c r="B430" s="11" t="s">
        <v>88</v>
      </c>
      <c r="C430" s="43">
        <f t="shared" si="5"/>
        <v>8.2343973028683903E-2</v>
      </c>
      <c r="D430" s="43">
        <f t="shared" si="5"/>
        <v>0.1169652664671792</v>
      </c>
      <c r="E430" s="43">
        <f t="shared" si="5"/>
        <v>0.11356948703841896</v>
      </c>
      <c r="F430" s="43">
        <f t="shared" si="5"/>
        <v>-7.7194458366148799E-2</v>
      </c>
      <c r="G430" s="43">
        <f t="shared" si="5"/>
        <v>-0.24255481319224614</v>
      </c>
      <c r="H430" s="44">
        <f t="shared" si="5"/>
        <v>-7.6784950872413216E-2</v>
      </c>
    </row>
    <row r="431" spans="2:8" hidden="1" outlineLevel="2" x14ac:dyDescent="0.2">
      <c r="B431" s="35" t="s">
        <v>89</v>
      </c>
      <c r="C431" s="46">
        <f t="shared" si="5"/>
        <v>6.1865563612147456E-2</v>
      </c>
      <c r="D431" s="46">
        <f t="shared" si="5"/>
        <v>0.1029787320534914</v>
      </c>
      <c r="E431" s="46">
        <f t="shared" si="5"/>
        <v>0.1219098269810972</v>
      </c>
      <c r="F431" s="46">
        <f t="shared" si="5"/>
        <v>-1.9847948131919813E-2</v>
      </c>
      <c r="G431" s="46">
        <f t="shared" si="5"/>
        <v>-0.14715464265916478</v>
      </c>
      <c r="H431" s="47">
        <f t="shared" si="5"/>
        <v>-4.4241677733131146E-2</v>
      </c>
    </row>
    <row r="432" spans="2:8" hidden="1" outlineLevel="2" x14ac:dyDescent="0.2">
      <c r="B432" s="11" t="s">
        <v>90</v>
      </c>
      <c r="C432" s="43">
        <f t="shared" si="5"/>
        <v>4.1389771415203169E-2</v>
      </c>
      <c r="D432" s="43">
        <f t="shared" si="5"/>
        <v>2.1810586311306945E-2</v>
      </c>
      <c r="E432" s="43">
        <f t="shared" si="5"/>
        <v>0.66669265235968656</v>
      </c>
      <c r="F432" s="43">
        <f t="shared" si="5"/>
        <v>0.42792663385236107</v>
      </c>
      <c r="G432" s="43">
        <f t="shared" si="5"/>
        <v>0.89481398757590558</v>
      </c>
      <c r="H432" s="44">
        <f t="shared" si="5"/>
        <v>0.61463784515240949</v>
      </c>
    </row>
    <row r="433" spans="2:8" hidden="1" outlineLevel="2" x14ac:dyDescent="0.2">
      <c r="B433" s="11" t="s">
        <v>91</v>
      </c>
      <c r="C433" s="43">
        <f t="shared" si="5"/>
        <v>7.2010044635707482E-2</v>
      </c>
      <c r="D433" s="43">
        <f t="shared" si="5"/>
        <v>0.14525118578815599</v>
      </c>
      <c r="E433" s="43">
        <f t="shared" si="5"/>
        <v>0.82260092237859861</v>
      </c>
      <c r="F433" s="43">
        <f t="shared" si="5"/>
        <v>0.62108246242567122</v>
      </c>
      <c r="G433" s="43">
        <f t="shared" si="5"/>
        <v>1.4870963372560895</v>
      </c>
      <c r="H433" s="44">
        <f t="shared" si="5"/>
        <v>0.30336539303150722</v>
      </c>
    </row>
    <row r="434" spans="2:8" x14ac:dyDescent="0.2">
      <c r="B434" s="11" t="s">
        <v>92</v>
      </c>
      <c r="C434" s="43">
        <f t="shared" si="5"/>
        <v>-3.9003362375655826E-2</v>
      </c>
      <c r="D434" s="43">
        <f t="shared" si="5"/>
        <v>-5.9742615890671091E-2</v>
      </c>
      <c r="E434" s="43">
        <f t="shared" si="5"/>
        <v>0.40962832301685359</v>
      </c>
      <c r="F434" s="43">
        <f t="shared" si="5"/>
        <v>0.51594113505304007</v>
      </c>
      <c r="G434" s="43">
        <f t="shared" si="5"/>
        <v>0.95453618294313625</v>
      </c>
      <c r="H434" s="44">
        <f t="shared" si="5"/>
        <v>0.22901023606172344</v>
      </c>
    </row>
    <row r="435" spans="2:8" x14ac:dyDescent="0.2">
      <c r="B435" s="11" t="s">
        <v>93</v>
      </c>
      <c r="C435" s="43">
        <f t="shared" si="5"/>
        <v>-7.1897977363356014E-2</v>
      </c>
      <c r="D435" s="43">
        <f t="shared" si="5"/>
        <v>-0.13176818087883191</v>
      </c>
      <c r="E435" s="43">
        <f t="shared" si="5"/>
        <v>0.39018231087176503</v>
      </c>
      <c r="F435" s="43">
        <f t="shared" si="5"/>
        <v>0.35786083888958009</v>
      </c>
      <c r="G435" s="43">
        <f t="shared" si="5"/>
        <v>0.7641589444486927</v>
      </c>
      <c r="H435" s="44">
        <f t="shared" si="5"/>
        <v>0.24585397035591661</v>
      </c>
    </row>
    <row r="436" spans="2:8" x14ac:dyDescent="0.2">
      <c r="B436" s="8" t="s">
        <v>94</v>
      </c>
      <c r="C436" s="49">
        <f t="shared" si="5"/>
        <v>-6.1610660050031019E-3</v>
      </c>
      <c r="D436" s="49">
        <f t="shared" si="5"/>
        <v>0.13037851657000399</v>
      </c>
      <c r="E436" s="49">
        <f t="shared" si="5"/>
        <v>0.16817084361608292</v>
      </c>
      <c r="F436" s="49">
        <f t="shared" si="5"/>
        <v>0.20624673066003774</v>
      </c>
      <c r="G436" s="49">
        <f t="shared" si="5"/>
        <v>0.4838656205105536</v>
      </c>
      <c r="H436" s="50">
        <f t="shared" si="5"/>
        <v>0.18035916064838498</v>
      </c>
    </row>
    <row r="437" spans="2:8" x14ac:dyDescent="0.2">
      <c r="B437" s="11" t="s">
        <v>95</v>
      </c>
      <c r="C437" s="43">
        <f t="shared" si="5"/>
        <v>-7.9909806665967253E-2</v>
      </c>
      <c r="D437" s="43">
        <f t="shared" si="5"/>
        <v>-3.0357692138682557E-2</v>
      </c>
      <c r="E437" s="43">
        <f t="shared" si="5"/>
        <v>-8.8388518486920531E-2</v>
      </c>
      <c r="F437" s="43">
        <f t="shared" si="5"/>
        <v>-1.6806113257095689E-2</v>
      </c>
      <c r="G437" s="43">
        <f t="shared" si="5"/>
        <v>-8.6753719389520367E-2</v>
      </c>
      <c r="H437" s="44">
        <f t="shared" si="5"/>
        <v>0.264075892367996</v>
      </c>
    </row>
    <row r="438" spans="2:8" x14ac:dyDescent="0.2">
      <c r="B438" s="11" t="s">
        <v>96</v>
      </c>
      <c r="C438" s="43">
        <f t="shared" si="5"/>
        <v>2.4236428082767603E-2</v>
      </c>
      <c r="D438" s="43">
        <f t="shared" si="5"/>
        <v>0.23564904561397171</v>
      </c>
      <c r="E438" s="43">
        <f t="shared" si="5"/>
        <v>7.8622871313034803E-2</v>
      </c>
      <c r="F438" s="43">
        <f t="shared" si="5"/>
        <v>2.121430801435098E-2</v>
      </c>
      <c r="G438" s="43">
        <f t="shared" si="5"/>
        <v>0.12498840445269011</v>
      </c>
      <c r="H438" s="44">
        <f t="shared" si="5"/>
        <v>0.36213076227971852</v>
      </c>
    </row>
    <row r="439" spans="2:8" x14ac:dyDescent="0.2">
      <c r="B439" s="11" t="s">
        <v>97</v>
      </c>
      <c r="C439" s="43">
        <f t="shared" si="5"/>
        <v>8.0477328419046756E-2</v>
      </c>
      <c r="D439" s="43">
        <f t="shared" si="5"/>
        <v>0.38512932700835489</v>
      </c>
      <c r="E439" s="43">
        <f t="shared" si="5"/>
        <v>6.3041776835564001E-3</v>
      </c>
      <c r="F439" s="43">
        <f t="shared" si="5"/>
        <v>7.5318845719743566E-2</v>
      </c>
      <c r="G439" s="43">
        <f t="shared" si="5"/>
        <v>0.17378163512594935</v>
      </c>
      <c r="H439" s="44">
        <f t="shared" si="5"/>
        <v>0.30165693559368534</v>
      </c>
    </row>
    <row r="440" spans="2:8" x14ac:dyDescent="0.2">
      <c r="B440" s="8" t="s">
        <v>98</v>
      </c>
      <c r="C440" s="49">
        <f t="shared" si="5"/>
        <v>3.3153135285616475E-2</v>
      </c>
      <c r="D440" s="49">
        <f t="shared" si="5"/>
        <v>0.18669071639852142</v>
      </c>
      <c r="E440" s="49">
        <f t="shared" si="5"/>
        <v>5.9745345830886532E-2</v>
      </c>
      <c r="F440" s="49">
        <f t="shared" si="5"/>
        <v>5.191252779836919E-2</v>
      </c>
      <c r="G440" s="49">
        <f t="shared" si="5"/>
        <v>0.55542729473096264</v>
      </c>
      <c r="H440" s="50">
        <f t="shared" si="5"/>
        <v>0.27011532948044814</v>
      </c>
    </row>
    <row r="441" spans="2:8" x14ac:dyDescent="0.2">
      <c r="B441" s="11" t="s">
        <v>99</v>
      </c>
      <c r="C441" s="43">
        <f t="shared" si="5"/>
        <v>6.667166998858387E-2</v>
      </c>
      <c r="D441" s="43">
        <f t="shared" si="5"/>
        <v>0.27872555928424303</v>
      </c>
      <c r="E441" s="43">
        <f t="shared" si="5"/>
        <v>0.16708863532051854</v>
      </c>
      <c r="F441" s="43">
        <f t="shared" si="5"/>
        <v>9.2850903585224298E-2</v>
      </c>
      <c r="G441" s="43">
        <f t="shared" si="5"/>
        <v>0.78791376092721732</v>
      </c>
      <c r="H441" s="44">
        <f t="shared" si="5"/>
        <v>0.22122730826314196</v>
      </c>
    </row>
    <row r="443" spans="2:8" outlineLevel="1" x14ac:dyDescent="0.2"/>
    <row r="444" spans="2:8" outlineLevel="1" x14ac:dyDescent="0.2"/>
    <row r="445" spans="2:8" outlineLevel="1" x14ac:dyDescent="0.2"/>
    <row r="446" spans="2:8" outlineLevel="1" x14ac:dyDescent="0.2"/>
    <row r="447" spans="2:8" outlineLevel="1" x14ac:dyDescent="0.2"/>
    <row r="448" spans="2:8" outlineLevel="1" x14ac:dyDescent="0.2"/>
    <row r="449" outlineLevel="1" x14ac:dyDescent="0.2"/>
    <row r="450" outlineLevel="1" x14ac:dyDescent="0.2"/>
    <row r="451" outlineLevel="1" x14ac:dyDescent="0.2"/>
    <row r="452" outlineLevel="1" x14ac:dyDescent="0.2"/>
    <row r="453" outlineLevel="1" x14ac:dyDescent="0.2"/>
    <row r="454" outlineLevel="1" x14ac:dyDescent="0.2"/>
    <row r="455" outlineLevel="1" x14ac:dyDescent="0.2"/>
    <row r="456" outlineLevel="1" x14ac:dyDescent="0.2"/>
    <row r="457" outlineLevel="1" x14ac:dyDescent="0.2"/>
    <row r="458" outlineLevel="1" x14ac:dyDescent="0.2"/>
    <row r="459" outlineLevel="1" x14ac:dyDescent="0.2"/>
    <row r="460" outlineLevel="1" x14ac:dyDescent="0.2"/>
    <row r="461" outlineLevel="1" x14ac:dyDescent="0.2"/>
    <row r="462" outlineLevel="1" x14ac:dyDescent="0.2"/>
    <row r="463" outlineLevel="1" x14ac:dyDescent="0.2"/>
    <row r="464" outlineLevel="1" x14ac:dyDescent="0.2"/>
    <row r="465" outlineLevel="1" x14ac:dyDescent="0.2"/>
    <row r="466" outlineLevel="1" x14ac:dyDescent="0.2"/>
    <row r="467" outlineLevel="1" x14ac:dyDescent="0.2"/>
    <row r="468" outlineLevel="1" x14ac:dyDescent="0.2"/>
    <row r="469" outlineLevel="1" x14ac:dyDescent="0.2"/>
    <row r="470" outlineLevel="1" x14ac:dyDescent="0.2"/>
    <row r="471" outlineLevel="1" x14ac:dyDescent="0.2"/>
    <row r="472" outlineLevel="1" x14ac:dyDescent="0.2"/>
    <row r="473" outlineLevel="1" x14ac:dyDescent="0.2"/>
    <row r="474" outlineLevel="1" x14ac:dyDescent="0.2"/>
    <row r="475" outlineLevel="1" x14ac:dyDescent="0.2"/>
    <row r="476" outlineLevel="1" x14ac:dyDescent="0.2"/>
    <row r="477" outlineLevel="1" x14ac:dyDescent="0.2"/>
    <row r="478" outlineLevel="1" x14ac:dyDescent="0.2"/>
    <row r="479" outlineLevel="1" x14ac:dyDescent="0.2"/>
    <row r="480" outlineLevel="1" x14ac:dyDescent="0.2"/>
    <row r="481" outlineLevel="1" x14ac:dyDescent="0.2"/>
    <row r="482" outlineLevel="1" x14ac:dyDescent="0.2"/>
    <row r="483" outlineLevel="1" x14ac:dyDescent="0.2"/>
  </sheetData>
  <pageMargins left="0.7" right="0.7" top="0.78740157499999996" bottom="0.78740157499999996" header="0.3" footer="0.3"/>
  <pageSetup paperSize="9" scale="60" orientation="portrait" r:id="rId1"/>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70581-DD24-4D9C-B6D2-0A19C1063AEB}">
  <sheetPr codeName="List3">
    <tabColor theme="1"/>
    <outlinePr summaryBelow="0" summaryRight="0"/>
  </sheetPr>
  <dimension ref="B2:X120"/>
  <sheetViews>
    <sheetView zoomScaleNormal="100"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6" width="15.77734375" style="1" hidden="1" customWidth="1" outlineLevel="1"/>
    <col min="17" max="24" width="15.77734375" style="1" customWidth="1"/>
    <col min="25" max="16384" width="10.77734375" style="1"/>
  </cols>
  <sheetData>
    <row r="2" spans="2:24" ht="20.149999999999999" customHeight="1" x14ac:dyDescent="0.3">
      <c r="X2" s="2" t="s">
        <v>11</v>
      </c>
    </row>
    <row r="3" spans="2:24" ht="20.149999999999999" customHeight="1" x14ac:dyDescent="0.3">
      <c r="X3" s="2" t="s">
        <v>1</v>
      </c>
    </row>
    <row r="5" spans="2:24" ht="29.95" customHeight="1" x14ac:dyDescent="0.3">
      <c r="B5" s="16"/>
      <c r="C5" s="16" t="s">
        <v>121</v>
      </c>
      <c r="D5" s="16"/>
      <c r="E5" s="16"/>
      <c r="F5" s="29" t="s">
        <v>122</v>
      </c>
      <c r="G5" s="18" t="s">
        <v>123</v>
      </c>
      <c r="H5" s="18" t="s">
        <v>124</v>
      </c>
      <c r="I5" s="18" t="s">
        <v>125</v>
      </c>
      <c r="J5" s="18" t="s">
        <v>126</v>
      </c>
      <c r="K5" s="18" t="s">
        <v>127</v>
      </c>
      <c r="L5" s="18" t="s">
        <v>128</v>
      </c>
      <c r="M5" s="53" t="s">
        <v>129</v>
      </c>
      <c r="N5" s="53" t="s">
        <v>130</v>
      </c>
      <c r="O5" s="53" t="s">
        <v>131</v>
      </c>
      <c r="P5" s="53" t="s">
        <v>132</v>
      </c>
      <c r="Q5" s="53" t="s">
        <v>133</v>
      </c>
      <c r="R5" s="53" t="s">
        <v>134</v>
      </c>
      <c r="S5" s="53" t="s">
        <v>135</v>
      </c>
      <c r="T5" s="53" t="s">
        <v>136</v>
      </c>
      <c r="U5" s="53" t="s">
        <v>137</v>
      </c>
      <c r="V5" s="53" t="s">
        <v>138</v>
      </c>
      <c r="W5" s="53" t="s">
        <v>139</v>
      </c>
      <c r="X5" s="53" t="s">
        <v>140</v>
      </c>
    </row>
    <row r="6" spans="2:24" ht="11.8" customHeight="1" collapsed="1" x14ac:dyDescent="0.3">
      <c r="B6" s="55"/>
      <c r="C6" s="55" t="s">
        <v>141</v>
      </c>
      <c r="D6" s="55"/>
      <c r="E6" s="55"/>
      <c r="F6" s="56" t="s">
        <v>142</v>
      </c>
      <c r="G6" s="21">
        <f t="shared" ref="G6:X8" si="0">IFERROR(G33+G76,"-")</f>
        <v>39681058166</v>
      </c>
      <c r="H6" s="21">
        <f t="shared" si="0"/>
        <v>77851582531</v>
      </c>
      <c r="I6" s="21">
        <f t="shared" si="0"/>
        <v>115144352803</v>
      </c>
      <c r="J6" s="21">
        <f t="shared" si="0"/>
        <v>152795711680</v>
      </c>
      <c r="K6" s="21">
        <f t="shared" si="0"/>
        <v>40837962347</v>
      </c>
      <c r="L6" s="21">
        <f t="shared" si="0"/>
        <v>81348159713</v>
      </c>
      <c r="M6" s="57">
        <f t="shared" si="0"/>
        <v>122277069961</v>
      </c>
      <c r="N6" s="57">
        <f t="shared" si="0"/>
        <v>161450858385</v>
      </c>
      <c r="O6" s="57">
        <f t="shared" si="0"/>
        <v>46391507173</v>
      </c>
      <c r="P6" s="57">
        <f t="shared" si="0"/>
        <v>91227368038</v>
      </c>
      <c r="Q6" s="57">
        <f t="shared" si="0"/>
        <v>135738319784</v>
      </c>
      <c r="R6" s="57">
        <f t="shared" si="0"/>
        <v>178962971441</v>
      </c>
      <c r="S6" s="57">
        <f t="shared" si="0"/>
        <v>49181967914</v>
      </c>
      <c r="T6" s="57">
        <f t="shared" si="0"/>
        <v>96447824198</v>
      </c>
      <c r="U6" s="57">
        <f t="shared" si="0"/>
        <v>143935657276</v>
      </c>
      <c r="V6" s="57">
        <f t="shared" si="0"/>
        <v>193479838999</v>
      </c>
      <c r="W6" s="57">
        <f t="shared" si="0"/>
        <v>53940532655</v>
      </c>
      <c r="X6" s="57">
        <f t="shared" si="0"/>
        <v>106212826079</v>
      </c>
    </row>
    <row r="7" spans="2:24" ht="11.8" hidden="1" customHeight="1" outlineLevel="2" x14ac:dyDescent="0.3">
      <c r="B7" s="55"/>
      <c r="C7" s="55"/>
      <c r="D7" s="58" t="s">
        <v>143</v>
      </c>
      <c r="E7" s="55" t="s">
        <v>144</v>
      </c>
      <c r="F7" s="56" t="s">
        <v>142</v>
      </c>
      <c r="G7" s="21">
        <f t="shared" si="0"/>
        <v>30404921129</v>
      </c>
      <c r="H7" s="21">
        <f t="shared" si="0"/>
        <v>62280342601</v>
      </c>
      <c r="I7" s="21">
        <f t="shared" si="0"/>
        <v>90592420708</v>
      </c>
      <c r="J7" s="21">
        <f t="shared" si="0"/>
        <v>120037925387</v>
      </c>
      <c r="K7" s="21">
        <f t="shared" si="0"/>
        <v>31019318099</v>
      </c>
      <c r="L7" s="21">
        <f t="shared" si="0"/>
        <v>62964606468</v>
      </c>
      <c r="M7" s="57">
        <f t="shared" si="0"/>
        <v>95150531351</v>
      </c>
      <c r="N7" s="57">
        <f t="shared" si="0"/>
        <v>125618305515</v>
      </c>
      <c r="O7" s="57">
        <f t="shared" si="0"/>
        <v>34739191695</v>
      </c>
      <c r="P7" s="57">
        <f t="shared" si="0"/>
        <v>69456035743</v>
      </c>
      <c r="Q7" s="57">
        <f t="shared" si="0"/>
        <v>104018944890</v>
      </c>
      <c r="R7" s="57">
        <f t="shared" si="0"/>
        <v>137468833979</v>
      </c>
      <c r="S7" s="57">
        <f t="shared" si="0"/>
        <v>37168136954</v>
      </c>
      <c r="T7" s="57">
        <f t="shared" si="0"/>
        <v>73714877960</v>
      </c>
      <c r="U7" s="57">
        <f t="shared" si="0"/>
        <v>110350014763</v>
      </c>
      <c r="V7" s="57">
        <f t="shared" si="0"/>
        <v>148455699293</v>
      </c>
      <c r="W7" s="57">
        <f t="shared" si="0"/>
        <v>40741696212</v>
      </c>
      <c r="X7" s="57">
        <f t="shared" si="0"/>
        <v>81329485961</v>
      </c>
    </row>
    <row r="8" spans="2:24" ht="11.8" hidden="1" customHeight="1" outlineLevel="1" x14ac:dyDescent="0.3">
      <c r="B8" s="55"/>
      <c r="C8" s="58" t="s">
        <v>143</v>
      </c>
      <c r="D8" s="55" t="s">
        <v>145</v>
      </c>
      <c r="E8" s="55"/>
      <c r="F8" s="56" t="s">
        <v>142</v>
      </c>
      <c r="G8" s="21">
        <f t="shared" si="0"/>
        <v>38755800853</v>
      </c>
      <c r="H8" s="21">
        <f t="shared" si="0"/>
        <v>76104463497</v>
      </c>
      <c r="I8" s="21">
        <f t="shared" si="0"/>
        <v>112422545850</v>
      </c>
      <c r="J8" s="21">
        <f t="shared" si="0"/>
        <v>149100368747</v>
      </c>
      <c r="K8" s="21">
        <f t="shared" si="0"/>
        <v>39888350386</v>
      </c>
      <c r="L8" s="21">
        <f t="shared" si="0"/>
        <v>79721347425</v>
      </c>
      <c r="M8" s="57">
        <f t="shared" si="0"/>
        <v>119503446888</v>
      </c>
      <c r="N8" s="57">
        <f t="shared" si="0"/>
        <v>157650846941</v>
      </c>
      <c r="O8" s="57">
        <f t="shared" si="0"/>
        <v>45012441087</v>
      </c>
      <c r="P8" s="57">
        <f t="shared" si="0"/>
        <v>88809745087</v>
      </c>
      <c r="Q8" s="57">
        <f t="shared" si="0"/>
        <v>132308831491</v>
      </c>
      <c r="R8" s="57">
        <f t="shared" si="0"/>
        <v>174402511328</v>
      </c>
      <c r="S8" s="57">
        <f t="shared" si="0"/>
        <v>48015473251</v>
      </c>
      <c r="T8" s="57">
        <f t="shared" si="0"/>
        <v>94291033077</v>
      </c>
      <c r="U8" s="57">
        <f t="shared" si="0"/>
        <v>140581087941</v>
      </c>
      <c r="V8" s="57">
        <f t="shared" si="0"/>
        <v>189089144704</v>
      </c>
      <c r="W8" s="57">
        <f t="shared" si="0"/>
        <v>52562035998</v>
      </c>
      <c r="X8" s="57">
        <f t="shared" si="0"/>
        <v>103674733549</v>
      </c>
    </row>
    <row r="9" spans="2:24" ht="11.8" hidden="1" customHeight="1" outlineLevel="1" x14ac:dyDescent="0.3">
      <c r="B9" s="55"/>
      <c r="C9" s="58" t="s">
        <v>143</v>
      </c>
      <c r="D9" s="55" t="s">
        <v>146</v>
      </c>
      <c r="E9" s="55"/>
      <c r="F9" s="56" t="s">
        <v>142</v>
      </c>
      <c r="G9" s="21">
        <f t="shared" ref="G9:X9" si="1">IFERROR(G37+G79+G81,"-")</f>
        <v>925257313</v>
      </c>
      <c r="H9" s="21">
        <f t="shared" si="1"/>
        <v>1747119034</v>
      </c>
      <c r="I9" s="21">
        <f t="shared" si="1"/>
        <v>2721806953</v>
      </c>
      <c r="J9" s="21">
        <f t="shared" si="1"/>
        <v>3695342933</v>
      </c>
      <c r="K9" s="21">
        <f t="shared" si="1"/>
        <v>949611961</v>
      </c>
      <c r="L9" s="21">
        <f t="shared" si="1"/>
        <v>1626812288</v>
      </c>
      <c r="M9" s="57">
        <f t="shared" si="1"/>
        <v>2773623073</v>
      </c>
      <c r="N9" s="57">
        <f t="shared" si="1"/>
        <v>3800011444</v>
      </c>
      <c r="O9" s="57">
        <f t="shared" si="1"/>
        <v>1379066086</v>
      </c>
      <c r="P9" s="57">
        <f t="shared" si="1"/>
        <v>2417622951</v>
      </c>
      <c r="Q9" s="57">
        <f t="shared" si="1"/>
        <v>3429488293</v>
      </c>
      <c r="R9" s="57">
        <f t="shared" si="1"/>
        <v>4560460113</v>
      </c>
      <c r="S9" s="57">
        <f t="shared" si="1"/>
        <v>1166494663</v>
      </c>
      <c r="T9" s="57">
        <f t="shared" si="1"/>
        <v>2156791121</v>
      </c>
      <c r="U9" s="57">
        <f t="shared" si="1"/>
        <v>3354569335</v>
      </c>
      <c r="V9" s="57">
        <f t="shared" si="1"/>
        <v>4390694295</v>
      </c>
      <c r="W9" s="57">
        <f t="shared" si="1"/>
        <v>1378496657</v>
      </c>
      <c r="X9" s="57">
        <f t="shared" si="1"/>
        <v>2538092530</v>
      </c>
    </row>
    <row r="10" spans="2:24" ht="11.8" customHeight="1" collapsed="1" x14ac:dyDescent="0.3">
      <c r="B10" s="23"/>
      <c r="C10" s="23" t="s">
        <v>147</v>
      </c>
      <c r="D10" s="23"/>
      <c r="E10" s="23"/>
      <c r="F10" s="56" t="s">
        <v>142</v>
      </c>
      <c r="G10" s="21">
        <f t="shared" ref="G10:X12" si="2">IFERROR(G39+G83,"-")</f>
        <v>37430553008</v>
      </c>
      <c r="H10" s="21">
        <f t="shared" si="2"/>
        <v>75172328988</v>
      </c>
      <c r="I10" s="21">
        <f t="shared" si="2"/>
        <v>112874757109</v>
      </c>
      <c r="J10" s="21">
        <f t="shared" si="2"/>
        <v>151062680605</v>
      </c>
      <c r="K10" s="21">
        <f t="shared" si="2"/>
        <v>38473941038</v>
      </c>
      <c r="L10" s="21">
        <f t="shared" si="2"/>
        <v>78103056728</v>
      </c>
      <c r="M10" s="57">
        <f t="shared" si="2"/>
        <v>119544451459</v>
      </c>
      <c r="N10" s="57">
        <f t="shared" si="2"/>
        <v>159588033001</v>
      </c>
      <c r="O10" s="57">
        <f t="shared" si="2"/>
        <v>42911427483</v>
      </c>
      <c r="P10" s="57">
        <f t="shared" si="2"/>
        <v>86701592850</v>
      </c>
      <c r="Q10" s="57">
        <f t="shared" si="2"/>
        <v>131993633660</v>
      </c>
      <c r="R10" s="57">
        <f t="shared" si="2"/>
        <v>176353843848</v>
      </c>
      <c r="S10" s="57">
        <f t="shared" si="2"/>
        <v>45364632073</v>
      </c>
      <c r="T10" s="57">
        <f t="shared" si="2"/>
        <v>91229777011</v>
      </c>
      <c r="U10" s="57">
        <f t="shared" si="2"/>
        <v>139110161024</v>
      </c>
      <c r="V10" s="57">
        <f t="shared" si="2"/>
        <v>186669615243</v>
      </c>
      <c r="W10" s="57">
        <f t="shared" si="2"/>
        <v>49047147666</v>
      </c>
      <c r="X10" s="57">
        <f t="shared" si="2"/>
        <v>99095301881</v>
      </c>
    </row>
    <row r="11" spans="2:24" ht="11.8" hidden="1" customHeight="1" outlineLevel="2" x14ac:dyDescent="0.3">
      <c r="B11" s="23"/>
      <c r="C11" s="55"/>
      <c r="D11" s="58" t="s">
        <v>143</v>
      </c>
      <c r="E11" s="55" t="s">
        <v>144</v>
      </c>
      <c r="F11" s="56" t="s">
        <v>142</v>
      </c>
      <c r="G11" s="21">
        <f t="shared" si="2"/>
        <v>29324058916</v>
      </c>
      <c r="H11" s="21">
        <f t="shared" si="2"/>
        <v>59166029057</v>
      </c>
      <c r="I11" s="21">
        <f t="shared" si="2"/>
        <v>88648665036</v>
      </c>
      <c r="J11" s="21">
        <f t="shared" si="2"/>
        <v>118390748217</v>
      </c>
      <c r="K11" s="21">
        <f t="shared" si="2"/>
        <v>30289784865</v>
      </c>
      <c r="L11" s="21">
        <f t="shared" si="2"/>
        <v>61311095454</v>
      </c>
      <c r="M11" s="57">
        <f t="shared" si="2"/>
        <v>92937423084</v>
      </c>
      <c r="N11" s="57">
        <f t="shared" si="2"/>
        <v>123754108944</v>
      </c>
      <c r="O11" s="57">
        <f t="shared" si="2"/>
        <v>33182234973</v>
      </c>
      <c r="P11" s="57">
        <f t="shared" si="2"/>
        <v>66890394573</v>
      </c>
      <c r="Q11" s="57">
        <f t="shared" si="2"/>
        <v>101678504419</v>
      </c>
      <c r="R11" s="57">
        <f t="shared" si="2"/>
        <v>135604175885</v>
      </c>
      <c r="S11" s="57">
        <f t="shared" si="2"/>
        <v>34874326531</v>
      </c>
      <c r="T11" s="57">
        <f t="shared" si="2"/>
        <v>70095937880</v>
      </c>
      <c r="U11" s="57">
        <f t="shared" si="2"/>
        <v>106670916013</v>
      </c>
      <c r="V11" s="57">
        <f t="shared" si="2"/>
        <v>142318458103</v>
      </c>
      <c r="W11" s="57">
        <f t="shared" si="2"/>
        <v>37581035419</v>
      </c>
      <c r="X11" s="57">
        <f t="shared" si="2"/>
        <v>75844132841</v>
      </c>
    </row>
    <row r="12" spans="2:24" ht="11.8" hidden="1" customHeight="1" outlineLevel="1" x14ac:dyDescent="0.3">
      <c r="B12" s="23"/>
      <c r="C12" s="58" t="s">
        <v>143</v>
      </c>
      <c r="D12" s="55" t="s">
        <v>145</v>
      </c>
      <c r="E12" s="55"/>
      <c r="F12" s="56" t="s">
        <v>142</v>
      </c>
      <c r="G12" s="21">
        <f t="shared" si="2"/>
        <v>36529902269</v>
      </c>
      <c r="H12" s="21">
        <f t="shared" si="2"/>
        <v>73372472315</v>
      </c>
      <c r="I12" s="21">
        <f t="shared" si="2"/>
        <v>110075737285</v>
      </c>
      <c r="J12" s="21">
        <f t="shared" si="2"/>
        <v>147270692924</v>
      </c>
      <c r="K12" s="21">
        <f t="shared" si="2"/>
        <v>37599082039</v>
      </c>
      <c r="L12" s="21">
        <f t="shared" si="2"/>
        <v>76514604905</v>
      </c>
      <c r="M12" s="57">
        <f t="shared" si="2"/>
        <v>116774841992</v>
      </c>
      <c r="N12" s="57">
        <f t="shared" si="2"/>
        <v>155758801835</v>
      </c>
      <c r="O12" s="57">
        <f t="shared" si="2"/>
        <v>41881824312</v>
      </c>
      <c r="P12" s="57">
        <f t="shared" si="2"/>
        <v>84555056927</v>
      </c>
      <c r="Q12" s="57">
        <f t="shared" si="2"/>
        <v>128737912155</v>
      </c>
      <c r="R12" s="57">
        <f t="shared" si="2"/>
        <v>171844918855</v>
      </c>
      <c r="S12" s="57">
        <f t="shared" si="2"/>
        <v>44417247042</v>
      </c>
      <c r="T12" s="57">
        <f t="shared" si="2"/>
        <v>89287878245</v>
      </c>
      <c r="U12" s="57">
        <f t="shared" si="2"/>
        <v>135912367568</v>
      </c>
      <c r="V12" s="57">
        <f t="shared" si="2"/>
        <v>182288892509</v>
      </c>
      <c r="W12" s="57">
        <f t="shared" si="2"/>
        <v>47917535208</v>
      </c>
      <c r="X12" s="57">
        <f t="shared" si="2"/>
        <v>96756950644</v>
      </c>
    </row>
    <row r="13" spans="2:24" ht="11.8" hidden="1" customHeight="1" outlineLevel="1" x14ac:dyDescent="0.3">
      <c r="B13" s="23"/>
      <c r="C13" s="58" t="s">
        <v>143</v>
      </c>
      <c r="D13" s="55" t="s">
        <v>146</v>
      </c>
      <c r="E13" s="55"/>
      <c r="F13" s="56" t="s">
        <v>142</v>
      </c>
      <c r="G13" s="21">
        <f t="shared" ref="G13:X13" si="3">IFERROR(G43+G86+G88,"-")</f>
        <v>900650739</v>
      </c>
      <c r="H13" s="21">
        <f t="shared" si="3"/>
        <v>1799856673</v>
      </c>
      <c r="I13" s="21">
        <f t="shared" si="3"/>
        <v>2799019824</v>
      </c>
      <c r="J13" s="21">
        <f t="shared" si="3"/>
        <v>3791987681</v>
      </c>
      <c r="K13" s="21">
        <f t="shared" si="3"/>
        <v>874858999</v>
      </c>
      <c r="L13" s="21">
        <f t="shared" si="3"/>
        <v>1588451823</v>
      </c>
      <c r="M13" s="57">
        <f t="shared" si="3"/>
        <v>2769609467</v>
      </c>
      <c r="N13" s="57">
        <f t="shared" si="3"/>
        <v>3829231166</v>
      </c>
      <c r="O13" s="57">
        <f t="shared" si="3"/>
        <v>1029603171</v>
      </c>
      <c r="P13" s="57">
        <f t="shared" si="3"/>
        <v>2146535923</v>
      </c>
      <c r="Q13" s="57">
        <f t="shared" si="3"/>
        <v>3255721505</v>
      </c>
      <c r="R13" s="57">
        <f t="shared" si="3"/>
        <v>4508924993</v>
      </c>
      <c r="S13" s="57">
        <f t="shared" si="3"/>
        <v>947385031</v>
      </c>
      <c r="T13" s="57">
        <f t="shared" si="3"/>
        <v>1941898766</v>
      </c>
      <c r="U13" s="57">
        <f t="shared" si="3"/>
        <v>3197793456</v>
      </c>
      <c r="V13" s="57">
        <f t="shared" si="3"/>
        <v>4380722734</v>
      </c>
      <c r="W13" s="57">
        <f t="shared" si="3"/>
        <v>1129612458</v>
      </c>
      <c r="X13" s="57">
        <f t="shared" si="3"/>
        <v>2338351237</v>
      </c>
    </row>
    <row r="14" spans="2:24" ht="11.8" customHeight="1" collapsed="1" x14ac:dyDescent="0.3">
      <c r="B14" s="23"/>
      <c r="C14" s="23" t="s">
        <v>148</v>
      </c>
      <c r="D14" s="23"/>
      <c r="E14" s="23"/>
      <c r="F14" s="56" t="s">
        <v>142</v>
      </c>
      <c r="G14" s="21">
        <f t="shared" ref="G14:X16" si="4">IFERROR(G46+G90,"-")</f>
        <v>21098376080</v>
      </c>
      <c r="H14" s="21">
        <f t="shared" si="4"/>
        <v>40820277272</v>
      </c>
      <c r="I14" s="21">
        <f t="shared" si="4"/>
        <v>61898583282</v>
      </c>
      <c r="J14" s="21">
        <f t="shared" si="4"/>
        <v>83288834223</v>
      </c>
      <c r="K14" s="21">
        <f t="shared" si="4"/>
        <v>20025296153</v>
      </c>
      <c r="L14" s="21">
        <f t="shared" si="4"/>
        <v>46166988273</v>
      </c>
      <c r="M14" s="57">
        <f t="shared" si="4"/>
        <v>69498563484</v>
      </c>
      <c r="N14" s="57">
        <f t="shared" si="4"/>
        <v>94149243080</v>
      </c>
      <c r="O14" s="57">
        <f t="shared" si="4"/>
        <v>25118850567</v>
      </c>
      <c r="P14" s="57">
        <f t="shared" si="4"/>
        <v>52459318004</v>
      </c>
      <c r="Q14" s="57">
        <f t="shared" si="4"/>
        <v>77860215714</v>
      </c>
      <c r="R14" s="57">
        <f t="shared" si="4"/>
        <v>103674553283</v>
      </c>
      <c r="S14" s="57">
        <f t="shared" si="4"/>
        <v>23099798450</v>
      </c>
      <c r="T14" s="57">
        <f t="shared" si="4"/>
        <v>47077721612</v>
      </c>
      <c r="U14" s="57">
        <f t="shared" si="4"/>
        <v>72843535068</v>
      </c>
      <c r="V14" s="57">
        <f t="shared" si="4"/>
        <v>99810076983</v>
      </c>
      <c r="W14" s="57">
        <f t="shared" si="4"/>
        <v>25146907422</v>
      </c>
      <c r="X14" s="57">
        <f t="shared" si="4"/>
        <v>52640436506</v>
      </c>
    </row>
    <row r="15" spans="2:24" ht="11.8" hidden="1" customHeight="1" outlineLevel="2" x14ac:dyDescent="0.3">
      <c r="B15" s="23"/>
      <c r="C15" s="55"/>
      <c r="D15" s="58" t="s">
        <v>143</v>
      </c>
      <c r="E15" s="55" t="s">
        <v>144</v>
      </c>
      <c r="F15" s="56" t="s">
        <v>142</v>
      </c>
      <c r="G15" s="21">
        <f t="shared" si="4"/>
        <v>17571390622</v>
      </c>
      <c r="H15" s="21">
        <f t="shared" si="4"/>
        <v>34119617759</v>
      </c>
      <c r="I15" s="21">
        <f t="shared" si="4"/>
        <v>51220665818</v>
      </c>
      <c r="J15" s="21">
        <f t="shared" si="4"/>
        <v>68815139928</v>
      </c>
      <c r="K15" s="21">
        <f t="shared" si="4"/>
        <v>17318330714</v>
      </c>
      <c r="L15" s="21">
        <f t="shared" si="4"/>
        <v>36421427835</v>
      </c>
      <c r="M15" s="57">
        <f t="shared" si="4"/>
        <v>53883344742</v>
      </c>
      <c r="N15" s="57">
        <f t="shared" si="4"/>
        <v>72629247343</v>
      </c>
      <c r="O15" s="57">
        <f t="shared" si="4"/>
        <v>20835544278</v>
      </c>
      <c r="P15" s="57">
        <f t="shared" si="4"/>
        <v>43284235166</v>
      </c>
      <c r="Q15" s="57">
        <f t="shared" si="4"/>
        <v>63838034080</v>
      </c>
      <c r="R15" s="57">
        <f t="shared" si="4"/>
        <v>85441565789</v>
      </c>
      <c r="S15" s="57">
        <f t="shared" si="4"/>
        <v>18437438310</v>
      </c>
      <c r="T15" s="57">
        <f t="shared" si="4"/>
        <v>37739204779</v>
      </c>
      <c r="U15" s="57">
        <f t="shared" si="4"/>
        <v>57745465657</v>
      </c>
      <c r="V15" s="57">
        <f t="shared" si="4"/>
        <v>79777056207</v>
      </c>
      <c r="W15" s="57">
        <f t="shared" si="4"/>
        <v>20340927666</v>
      </c>
      <c r="X15" s="57">
        <f t="shared" si="4"/>
        <v>42938752903</v>
      </c>
    </row>
    <row r="16" spans="2:24" ht="11.8" hidden="1" customHeight="1" outlineLevel="1" x14ac:dyDescent="0.3">
      <c r="B16" s="23"/>
      <c r="C16" s="58" t="s">
        <v>143</v>
      </c>
      <c r="D16" s="55" t="s">
        <v>145</v>
      </c>
      <c r="E16" s="55"/>
      <c r="F16" s="56" t="s">
        <v>142</v>
      </c>
      <c r="G16" s="21">
        <f t="shared" si="4"/>
        <v>20777533131</v>
      </c>
      <c r="H16" s="21">
        <f t="shared" si="4"/>
        <v>40154838050</v>
      </c>
      <c r="I16" s="21">
        <f t="shared" si="4"/>
        <v>60848360297</v>
      </c>
      <c r="J16" s="21">
        <f t="shared" si="4"/>
        <v>81946800413</v>
      </c>
      <c r="K16" s="21">
        <f t="shared" si="4"/>
        <v>19645423538</v>
      </c>
      <c r="L16" s="21">
        <f t="shared" si="4"/>
        <v>45532221320</v>
      </c>
      <c r="M16" s="57">
        <f t="shared" si="4"/>
        <v>67950505761</v>
      </c>
      <c r="N16" s="57">
        <f t="shared" si="4"/>
        <v>91399302671</v>
      </c>
      <c r="O16" s="57">
        <f t="shared" si="4"/>
        <v>24751873084</v>
      </c>
      <c r="P16" s="57">
        <f t="shared" si="4"/>
        <v>51479258097</v>
      </c>
      <c r="Q16" s="57">
        <f t="shared" si="4"/>
        <v>76367751235</v>
      </c>
      <c r="R16" s="57">
        <f t="shared" si="4"/>
        <v>101246176832</v>
      </c>
      <c r="S16" s="57">
        <f t="shared" si="4"/>
        <v>23059701084</v>
      </c>
      <c r="T16" s="57">
        <f t="shared" si="4"/>
        <v>46548423657</v>
      </c>
      <c r="U16" s="57">
        <f t="shared" si="4"/>
        <v>71738157962</v>
      </c>
      <c r="V16" s="57">
        <f t="shared" si="4"/>
        <v>98394308327</v>
      </c>
      <c r="W16" s="57">
        <f t="shared" si="4"/>
        <v>24744496130</v>
      </c>
      <c r="X16" s="57">
        <f t="shared" si="4"/>
        <v>51999978742</v>
      </c>
    </row>
    <row r="17" spans="2:24" ht="11.8" hidden="1" customHeight="1" outlineLevel="1" x14ac:dyDescent="0.3">
      <c r="B17" s="23"/>
      <c r="C17" s="58" t="s">
        <v>143</v>
      </c>
      <c r="D17" s="55" t="s">
        <v>146</v>
      </c>
      <c r="E17" s="55"/>
      <c r="F17" s="56" t="s">
        <v>142</v>
      </c>
      <c r="G17" s="21">
        <f t="shared" ref="G17:X17" si="5">IFERROR(G50+G93+G95,"-")</f>
        <v>320842949</v>
      </c>
      <c r="H17" s="21">
        <f t="shared" si="5"/>
        <v>665439222</v>
      </c>
      <c r="I17" s="21">
        <f t="shared" si="5"/>
        <v>1050222985</v>
      </c>
      <c r="J17" s="21">
        <f t="shared" si="5"/>
        <v>1342033810</v>
      </c>
      <c r="K17" s="21">
        <f t="shared" si="5"/>
        <v>379872615</v>
      </c>
      <c r="L17" s="21">
        <f t="shared" si="5"/>
        <v>634766953</v>
      </c>
      <c r="M17" s="57">
        <f t="shared" si="5"/>
        <v>1548057723</v>
      </c>
      <c r="N17" s="57">
        <f t="shared" si="5"/>
        <v>2749940409</v>
      </c>
      <c r="O17" s="57">
        <f t="shared" si="5"/>
        <v>366977483</v>
      </c>
      <c r="P17" s="57">
        <f t="shared" si="5"/>
        <v>980059907</v>
      </c>
      <c r="Q17" s="57">
        <f t="shared" si="5"/>
        <v>1492464479</v>
      </c>
      <c r="R17" s="57">
        <f t="shared" si="5"/>
        <v>2428376451</v>
      </c>
      <c r="S17" s="57">
        <f t="shared" si="5"/>
        <v>40097366</v>
      </c>
      <c r="T17" s="57">
        <f t="shared" si="5"/>
        <v>529297955</v>
      </c>
      <c r="U17" s="57">
        <f t="shared" si="5"/>
        <v>1105377106</v>
      </c>
      <c r="V17" s="57">
        <f t="shared" si="5"/>
        <v>1415768656</v>
      </c>
      <c r="W17" s="57">
        <f t="shared" si="5"/>
        <v>402411292</v>
      </c>
      <c r="X17" s="57">
        <f t="shared" si="5"/>
        <v>640457764</v>
      </c>
    </row>
    <row r="18" spans="2:24" ht="11.8" customHeight="1" collapsed="1" x14ac:dyDescent="0.3">
      <c r="B18" s="55"/>
      <c r="C18" s="55" t="s">
        <v>149</v>
      </c>
      <c r="D18" s="55"/>
      <c r="E18" s="55"/>
      <c r="F18" s="56" t="s">
        <v>142</v>
      </c>
      <c r="G18" s="21">
        <f t="shared" ref="G18:X23" si="6">IFERROR(G52+G97,"-")</f>
        <v>9171135034</v>
      </c>
      <c r="H18" s="21">
        <f t="shared" si="6"/>
        <v>18488249706</v>
      </c>
      <c r="I18" s="21">
        <f t="shared" si="6"/>
        <v>28293222281</v>
      </c>
      <c r="J18" s="21">
        <f t="shared" si="6"/>
        <v>38028996577</v>
      </c>
      <c r="K18" s="21">
        <f t="shared" si="6"/>
        <v>9775713160</v>
      </c>
      <c r="L18" s="21">
        <f t="shared" si="6"/>
        <v>20063001039</v>
      </c>
      <c r="M18" s="57">
        <f t="shared" si="6"/>
        <v>30983160798</v>
      </c>
      <c r="N18" s="57">
        <f t="shared" si="6"/>
        <v>41635031631</v>
      </c>
      <c r="O18" s="57">
        <f t="shared" si="6"/>
        <v>11032999164</v>
      </c>
      <c r="P18" s="57">
        <f t="shared" si="6"/>
        <v>23048903250</v>
      </c>
      <c r="Q18" s="57">
        <f t="shared" si="6"/>
        <v>35097689762</v>
      </c>
      <c r="R18" s="57">
        <f t="shared" si="6"/>
        <v>47160988042</v>
      </c>
      <c r="S18" s="57">
        <f t="shared" si="6"/>
        <v>11770468085</v>
      </c>
      <c r="T18" s="57">
        <f t="shared" si="6"/>
        <v>24609949725</v>
      </c>
      <c r="U18" s="57">
        <f t="shared" si="6"/>
        <v>37508542891</v>
      </c>
      <c r="V18" s="57">
        <f t="shared" si="6"/>
        <v>52517115834</v>
      </c>
      <c r="W18" s="57">
        <f t="shared" si="6"/>
        <v>13618358440</v>
      </c>
      <c r="X18" s="57">
        <f t="shared" si="6"/>
        <v>28131507129</v>
      </c>
    </row>
    <row r="19" spans="2:24" ht="11.8" hidden="1" customHeight="1" outlineLevel="1" x14ac:dyDescent="0.3">
      <c r="B19" s="55"/>
      <c r="C19" s="58" t="s">
        <v>143</v>
      </c>
      <c r="D19" s="55" t="s">
        <v>150</v>
      </c>
      <c r="E19" s="55"/>
      <c r="F19" s="56" t="s">
        <v>142</v>
      </c>
      <c r="G19" s="21">
        <f t="shared" si="6"/>
        <v>9093541768</v>
      </c>
      <c r="H19" s="21">
        <f t="shared" si="6"/>
        <v>18331988356</v>
      </c>
      <c r="I19" s="21">
        <f t="shared" si="6"/>
        <v>28055905275</v>
      </c>
      <c r="J19" s="21">
        <f t="shared" si="6"/>
        <v>37693920740</v>
      </c>
      <c r="K19" s="21">
        <f t="shared" si="6"/>
        <v>9690877622</v>
      </c>
      <c r="L19" s="21">
        <f t="shared" si="6"/>
        <v>19892117355</v>
      </c>
      <c r="M19" s="57">
        <f t="shared" si="6"/>
        <v>30735089299</v>
      </c>
      <c r="N19" s="57">
        <f t="shared" si="6"/>
        <v>41306838237</v>
      </c>
      <c r="O19" s="57">
        <f t="shared" si="6"/>
        <v>10950778523</v>
      </c>
      <c r="P19" s="57">
        <f t="shared" si="6"/>
        <v>22892212171</v>
      </c>
      <c r="Q19" s="57">
        <f t="shared" si="6"/>
        <v>34850493301</v>
      </c>
      <c r="R19" s="57">
        <f t="shared" si="6"/>
        <v>46810546230</v>
      </c>
      <c r="S19" s="57">
        <f t="shared" si="6"/>
        <v>11687033647</v>
      </c>
      <c r="T19" s="57">
        <f t="shared" si="6"/>
        <v>24441258276</v>
      </c>
      <c r="U19" s="57">
        <f t="shared" si="6"/>
        <v>37250023926</v>
      </c>
      <c r="V19" s="57">
        <f t="shared" si="6"/>
        <v>52149937053</v>
      </c>
      <c r="W19" s="57">
        <f t="shared" si="6"/>
        <v>13522775063</v>
      </c>
      <c r="X19" s="57">
        <f t="shared" si="6"/>
        <v>27940171348</v>
      </c>
    </row>
    <row r="20" spans="2:24" ht="11.8" hidden="1" customHeight="1" outlineLevel="1" x14ac:dyDescent="0.3">
      <c r="B20" s="55"/>
      <c r="C20" s="58" t="s">
        <v>143</v>
      </c>
      <c r="D20" s="55" t="s">
        <v>151</v>
      </c>
      <c r="E20" s="55"/>
      <c r="F20" s="56" t="s">
        <v>142</v>
      </c>
      <c r="G20" s="21">
        <f t="shared" si="6"/>
        <v>77593266</v>
      </c>
      <c r="H20" s="21">
        <f t="shared" si="6"/>
        <v>156261350</v>
      </c>
      <c r="I20" s="21">
        <f t="shared" si="6"/>
        <v>237317006</v>
      </c>
      <c r="J20" s="21">
        <f t="shared" si="6"/>
        <v>335075837</v>
      </c>
      <c r="K20" s="21">
        <f t="shared" si="6"/>
        <v>84835538</v>
      </c>
      <c r="L20" s="21">
        <f t="shared" si="6"/>
        <v>170883684</v>
      </c>
      <c r="M20" s="57">
        <f t="shared" si="6"/>
        <v>248071499</v>
      </c>
      <c r="N20" s="57">
        <f t="shared" si="6"/>
        <v>328193394</v>
      </c>
      <c r="O20" s="57">
        <f t="shared" si="6"/>
        <v>82220641</v>
      </c>
      <c r="P20" s="57">
        <f t="shared" si="6"/>
        <v>156691079</v>
      </c>
      <c r="Q20" s="57">
        <f t="shared" si="6"/>
        <v>247196461</v>
      </c>
      <c r="R20" s="57">
        <f t="shared" si="6"/>
        <v>350441812</v>
      </c>
      <c r="S20" s="57">
        <f t="shared" si="6"/>
        <v>83434438</v>
      </c>
      <c r="T20" s="57">
        <f t="shared" si="6"/>
        <v>168691449</v>
      </c>
      <c r="U20" s="57">
        <f t="shared" si="6"/>
        <v>258518965</v>
      </c>
      <c r="V20" s="57">
        <f t="shared" si="6"/>
        <v>367178781</v>
      </c>
      <c r="W20" s="57">
        <f t="shared" si="6"/>
        <v>95583377</v>
      </c>
      <c r="X20" s="57">
        <f t="shared" si="6"/>
        <v>191335781</v>
      </c>
    </row>
    <row r="21" spans="2:24" ht="11.8" customHeight="1" x14ac:dyDescent="0.3">
      <c r="B21" s="55"/>
      <c r="C21" s="23" t="s">
        <v>152</v>
      </c>
      <c r="D21" s="55"/>
      <c r="E21" s="55"/>
      <c r="F21" s="56" t="s">
        <v>142</v>
      </c>
      <c r="G21" s="21">
        <f t="shared" si="6"/>
        <v>1993582990</v>
      </c>
      <c r="H21" s="21">
        <f t="shared" si="6"/>
        <v>3767458463</v>
      </c>
      <c r="I21" s="21">
        <f t="shared" si="6"/>
        <v>5259782282</v>
      </c>
      <c r="J21" s="21">
        <f t="shared" si="6"/>
        <v>6468430851</v>
      </c>
      <c r="K21" s="21">
        <f t="shared" si="6"/>
        <v>1918007138</v>
      </c>
      <c r="L21" s="21">
        <f t="shared" si="6"/>
        <v>3494630462</v>
      </c>
      <c r="M21" s="57">
        <f t="shared" si="6"/>
        <v>5480108178</v>
      </c>
      <c r="N21" s="57">
        <f t="shared" si="6"/>
        <v>7122824616</v>
      </c>
      <c r="O21" s="57">
        <f t="shared" si="6"/>
        <v>2089224808</v>
      </c>
      <c r="P21" s="57">
        <f t="shared" si="6"/>
        <v>3775334746</v>
      </c>
      <c r="Q21" s="57">
        <f t="shared" si="6"/>
        <v>5631746894</v>
      </c>
      <c r="R21" s="57">
        <f t="shared" si="6"/>
        <v>7551839714</v>
      </c>
      <c r="S21" s="57">
        <f t="shared" si="6"/>
        <v>2196488747</v>
      </c>
      <c r="T21" s="57">
        <f t="shared" si="6"/>
        <v>4200216004</v>
      </c>
      <c r="U21" s="57">
        <f t="shared" si="6"/>
        <v>6335947463</v>
      </c>
      <c r="V21" s="57">
        <f t="shared" si="6"/>
        <v>6329549228</v>
      </c>
      <c r="W21" s="57">
        <f t="shared" si="6"/>
        <v>1837810564</v>
      </c>
      <c r="X21" s="57">
        <f t="shared" si="6"/>
        <v>3627008949</v>
      </c>
    </row>
    <row r="22" spans="2:24" ht="11.8" customHeight="1" x14ac:dyDescent="0.3">
      <c r="B22" s="55"/>
      <c r="C22" s="23" t="s">
        <v>153</v>
      </c>
      <c r="D22" s="55"/>
      <c r="E22" s="55"/>
      <c r="F22" s="56" t="s">
        <v>142</v>
      </c>
      <c r="G22" s="21">
        <f t="shared" si="6"/>
        <v>11164718024</v>
      </c>
      <c r="H22" s="21">
        <f t="shared" si="6"/>
        <v>22255708169</v>
      </c>
      <c r="I22" s="21">
        <f t="shared" si="6"/>
        <v>33553004563</v>
      </c>
      <c r="J22" s="21">
        <f t="shared" si="6"/>
        <v>44497427428</v>
      </c>
      <c r="K22" s="21">
        <f t="shared" si="6"/>
        <v>11693720298</v>
      </c>
      <c r="L22" s="21">
        <f t="shared" si="6"/>
        <v>23557631501</v>
      </c>
      <c r="M22" s="57">
        <f t="shared" si="6"/>
        <v>36463268976</v>
      </c>
      <c r="N22" s="57">
        <f t="shared" si="6"/>
        <v>48757856247</v>
      </c>
      <c r="O22" s="57">
        <f t="shared" si="6"/>
        <v>13122223972</v>
      </c>
      <c r="P22" s="57">
        <f t="shared" si="6"/>
        <v>26824237996</v>
      </c>
      <c r="Q22" s="57">
        <f t="shared" si="6"/>
        <v>40729436656</v>
      </c>
      <c r="R22" s="57">
        <f t="shared" si="6"/>
        <v>54712827756</v>
      </c>
      <c r="S22" s="57">
        <f t="shared" si="6"/>
        <v>13966956832</v>
      </c>
      <c r="T22" s="57">
        <f t="shared" si="6"/>
        <v>28810165729</v>
      </c>
      <c r="U22" s="57">
        <f t="shared" si="6"/>
        <v>43844490354</v>
      </c>
      <c r="V22" s="57">
        <f t="shared" si="6"/>
        <v>58846665062</v>
      </c>
      <c r="W22" s="57">
        <f t="shared" si="6"/>
        <v>15456169004</v>
      </c>
      <c r="X22" s="57">
        <f t="shared" si="6"/>
        <v>31758516078</v>
      </c>
    </row>
    <row r="23" spans="2:24" ht="11.8" customHeight="1" x14ac:dyDescent="0.3">
      <c r="B23" s="59"/>
      <c r="C23" s="59" t="s">
        <v>154</v>
      </c>
      <c r="D23" s="59"/>
      <c r="E23" s="59"/>
      <c r="F23" s="60" t="s">
        <v>142</v>
      </c>
      <c r="G23" s="61">
        <f t="shared" si="6"/>
        <v>3783427883</v>
      </c>
      <c r="H23" s="61">
        <f t="shared" si="6"/>
        <v>7273758323</v>
      </c>
      <c r="I23" s="61">
        <f t="shared" si="6"/>
        <v>11263462742</v>
      </c>
      <c r="J23" s="61">
        <f t="shared" si="6"/>
        <v>14207389042</v>
      </c>
      <c r="K23" s="61">
        <f t="shared" si="6"/>
        <v>3559511720</v>
      </c>
      <c r="L23" s="61">
        <f t="shared" si="6"/>
        <v>7495794303</v>
      </c>
      <c r="M23" s="62">
        <f t="shared" si="6"/>
        <v>11639798061</v>
      </c>
      <c r="N23" s="62">
        <f t="shared" si="6"/>
        <v>15497238263</v>
      </c>
      <c r="O23" s="62">
        <f t="shared" si="6"/>
        <v>4215559841</v>
      </c>
      <c r="P23" s="62">
        <f t="shared" si="6"/>
        <v>8377427565</v>
      </c>
      <c r="Q23" s="62">
        <f t="shared" si="6"/>
        <v>12925394147</v>
      </c>
      <c r="R23" s="62">
        <f t="shared" si="6"/>
        <v>18281693267</v>
      </c>
      <c r="S23" s="62">
        <f t="shared" si="6"/>
        <v>4792443253</v>
      </c>
      <c r="T23" s="62">
        <f t="shared" si="6"/>
        <v>10046571811</v>
      </c>
      <c r="U23" s="62">
        <f t="shared" si="6"/>
        <v>15399581611</v>
      </c>
      <c r="V23" s="62">
        <f t="shared" si="6"/>
        <v>22012104241</v>
      </c>
      <c r="W23" s="62">
        <f t="shared" si="6"/>
        <v>5590273433</v>
      </c>
      <c r="X23" s="62">
        <f t="shared" si="6"/>
        <v>11904782130</v>
      </c>
    </row>
    <row r="24" spans="2:24" ht="11.8" customHeight="1" x14ac:dyDescent="0.3">
      <c r="B24" s="19"/>
      <c r="C24" s="19" t="s">
        <v>155</v>
      </c>
      <c r="D24" s="19"/>
      <c r="E24" s="19"/>
      <c r="F24" s="63" t="s">
        <v>156</v>
      </c>
      <c r="G24" s="64">
        <f t="shared" ref="G24:X24" si="7">IFERROR(G59+G103,"-")</f>
        <v>27425281</v>
      </c>
      <c r="H24" s="64">
        <f t="shared" si="7"/>
        <v>26853965</v>
      </c>
      <c r="I24" s="64">
        <f t="shared" si="7"/>
        <v>26840584</v>
      </c>
      <c r="J24" s="64">
        <f t="shared" si="7"/>
        <v>27251364</v>
      </c>
      <c r="K24" s="64">
        <f t="shared" si="7"/>
        <v>26800372</v>
      </c>
      <c r="L24" s="64">
        <f t="shared" si="7"/>
        <v>27034307</v>
      </c>
      <c r="M24" s="65">
        <f t="shared" si="7"/>
        <v>27801887</v>
      </c>
      <c r="N24" s="65">
        <f t="shared" si="7"/>
        <v>29219125</v>
      </c>
      <c r="O24" s="65">
        <f t="shared" si="7"/>
        <v>29696814</v>
      </c>
      <c r="P24" s="65">
        <f t="shared" si="7"/>
        <v>29633807</v>
      </c>
      <c r="Q24" s="65">
        <f t="shared" si="7"/>
        <v>29303549</v>
      </c>
      <c r="R24" s="65">
        <f t="shared" si="7"/>
        <v>28652722</v>
      </c>
      <c r="S24" s="65">
        <f t="shared" si="7"/>
        <v>28779631</v>
      </c>
      <c r="T24" s="65">
        <f t="shared" si="7"/>
        <v>28935623</v>
      </c>
      <c r="U24" s="65">
        <f t="shared" si="7"/>
        <v>29284129</v>
      </c>
      <c r="V24" s="65">
        <f t="shared" si="7"/>
        <v>29474408</v>
      </c>
      <c r="W24" s="65">
        <f t="shared" si="7"/>
        <v>29777280</v>
      </c>
      <c r="X24" s="65">
        <f t="shared" si="7"/>
        <v>30188531</v>
      </c>
    </row>
    <row r="25" spans="2:24" ht="11.8" customHeight="1" x14ac:dyDescent="0.3">
      <c r="B25" s="23"/>
      <c r="C25" s="23" t="s">
        <v>157</v>
      </c>
      <c r="D25" s="23"/>
      <c r="E25" s="23"/>
      <c r="F25" s="56" t="s">
        <v>156</v>
      </c>
      <c r="G25" s="21">
        <f t="shared" ref="G25:X25" si="8">IFERROR(G60+G105,"-")</f>
        <v>669948</v>
      </c>
      <c r="H25" s="21">
        <f t="shared" si="8"/>
        <v>1232793</v>
      </c>
      <c r="I25" s="21">
        <f t="shared" si="8"/>
        <v>1773417</v>
      </c>
      <c r="J25" s="21">
        <f t="shared" si="8"/>
        <v>2425291</v>
      </c>
      <c r="K25" s="21">
        <f t="shared" si="8"/>
        <v>579469</v>
      </c>
      <c r="L25" s="21">
        <f t="shared" si="8"/>
        <v>1268343</v>
      </c>
      <c r="M25" s="57">
        <f t="shared" si="8"/>
        <v>1878077</v>
      </c>
      <c r="N25" s="57">
        <f t="shared" si="8"/>
        <v>2560463</v>
      </c>
      <c r="O25" s="57">
        <f t="shared" si="8"/>
        <v>713222</v>
      </c>
      <c r="P25" s="57">
        <f t="shared" si="8"/>
        <v>1448296</v>
      </c>
      <c r="Q25" s="57">
        <f t="shared" si="8"/>
        <v>2183133</v>
      </c>
      <c r="R25" s="57">
        <f t="shared" si="8"/>
        <v>2888836</v>
      </c>
      <c r="S25" s="57">
        <f t="shared" si="8"/>
        <v>729630</v>
      </c>
      <c r="T25" s="57">
        <f t="shared" si="8"/>
        <v>1477594</v>
      </c>
      <c r="U25" s="57">
        <f t="shared" si="8"/>
        <v>2240488</v>
      </c>
      <c r="V25" s="57">
        <f t="shared" si="8"/>
        <v>3072710</v>
      </c>
      <c r="W25" s="57">
        <f t="shared" si="8"/>
        <v>788300</v>
      </c>
      <c r="X25" s="57">
        <f t="shared" si="8"/>
        <v>1625943</v>
      </c>
    </row>
    <row r="26" spans="2:24" s="66" customFormat="1" ht="11.8" customHeight="1" x14ac:dyDescent="0.3"/>
    <row r="27" spans="2:24" s="66" customFormat="1" ht="11.8" customHeight="1" x14ac:dyDescent="0.3">
      <c r="B27" s="16"/>
      <c r="C27" s="16" t="s">
        <v>9</v>
      </c>
      <c r="D27" s="16"/>
      <c r="E27" s="16"/>
      <c r="F27" s="29"/>
      <c r="G27" s="29"/>
      <c r="H27" s="29"/>
      <c r="I27" s="29"/>
      <c r="J27" s="29"/>
      <c r="K27" s="29"/>
      <c r="L27" s="29"/>
      <c r="M27" s="30"/>
      <c r="N27" s="30"/>
      <c r="O27" s="30"/>
      <c r="P27" s="30"/>
      <c r="Q27" s="30"/>
      <c r="R27" s="30"/>
      <c r="S27" s="30"/>
      <c r="T27" s="30"/>
      <c r="U27" s="30"/>
      <c r="V27" s="30"/>
      <c r="W27" s="30"/>
      <c r="X27" s="30"/>
    </row>
    <row r="28" spans="2:24" s="66" customFormat="1" ht="11.8" customHeight="1" x14ac:dyDescent="0.3">
      <c r="B28" s="23"/>
      <c r="C28" s="23" t="s">
        <v>158</v>
      </c>
      <c r="D28" s="23"/>
      <c r="E28" s="23"/>
      <c r="F28" s="56" t="s">
        <v>142</v>
      </c>
      <c r="G28" s="21">
        <f t="shared" ref="G28:X29" si="9">IFERROR(G63+G108,"-")</f>
        <v>8875416766</v>
      </c>
      <c r="H28" s="21">
        <f t="shared" si="9"/>
        <v>18117906629</v>
      </c>
      <c r="I28" s="21">
        <f t="shared" si="9"/>
        <v>27427994788</v>
      </c>
      <c r="J28" s="21">
        <f t="shared" si="9"/>
        <v>37597542296</v>
      </c>
      <c r="K28" s="21">
        <f t="shared" si="9"/>
        <v>9202498609</v>
      </c>
      <c r="L28" s="21">
        <f t="shared" si="9"/>
        <v>19559077196</v>
      </c>
      <c r="M28" s="57">
        <f t="shared" si="9"/>
        <v>28809878096</v>
      </c>
      <c r="N28" s="57">
        <f t="shared" si="9"/>
        <v>38386864220</v>
      </c>
      <c r="O28" s="57">
        <f t="shared" si="9"/>
        <v>13484945674</v>
      </c>
      <c r="P28" s="57">
        <f t="shared" si="9"/>
        <v>26022013717</v>
      </c>
      <c r="Q28" s="57">
        <f t="shared" si="9"/>
        <v>37961297665</v>
      </c>
      <c r="R28" s="57">
        <f t="shared" si="9"/>
        <v>49559643217</v>
      </c>
      <c r="S28" s="57">
        <f t="shared" si="9"/>
        <v>15214071005</v>
      </c>
      <c r="T28" s="57">
        <f t="shared" si="9"/>
        <v>28447185122</v>
      </c>
      <c r="U28" s="57">
        <f t="shared" si="9"/>
        <v>40905148430</v>
      </c>
      <c r="V28" s="57">
        <f t="shared" si="9"/>
        <v>54838249563</v>
      </c>
      <c r="W28" s="57">
        <f t="shared" si="9"/>
        <v>15475991098</v>
      </c>
      <c r="X28" s="57">
        <f t="shared" si="9"/>
        <v>29438274072</v>
      </c>
    </row>
    <row r="29" spans="2:24" s="66" customFormat="1" ht="11.8" customHeight="1" x14ac:dyDescent="0.3">
      <c r="B29" s="23"/>
      <c r="C29" s="23" t="s">
        <v>159</v>
      </c>
      <c r="D29" s="23"/>
      <c r="E29" s="23"/>
      <c r="F29" s="56" t="s">
        <v>156</v>
      </c>
      <c r="G29" s="21">
        <f t="shared" si="9"/>
        <v>2544573</v>
      </c>
      <c r="H29" s="21">
        <f t="shared" si="9"/>
        <v>4355899</v>
      </c>
      <c r="I29" s="21">
        <f t="shared" si="9"/>
        <v>6724826</v>
      </c>
      <c r="J29" s="21">
        <f t="shared" si="9"/>
        <v>8681694</v>
      </c>
      <c r="K29" s="21">
        <f t="shared" si="9"/>
        <v>1870954</v>
      </c>
      <c r="L29" s="21">
        <f t="shared" si="9"/>
        <v>4171252</v>
      </c>
      <c r="M29" s="57">
        <f t="shared" si="9"/>
        <v>6799855</v>
      </c>
      <c r="N29" s="57">
        <f t="shared" si="9"/>
        <v>8917399</v>
      </c>
      <c r="O29" s="57">
        <f t="shared" si="9"/>
        <v>2499076</v>
      </c>
      <c r="P29" s="57">
        <f t="shared" si="9"/>
        <v>5631830</v>
      </c>
      <c r="Q29" s="57">
        <f t="shared" si="9"/>
        <v>8169301</v>
      </c>
      <c r="R29" s="57">
        <f t="shared" si="9"/>
        <v>10503477</v>
      </c>
      <c r="S29" s="57">
        <f t="shared" si="9"/>
        <v>2818373</v>
      </c>
      <c r="T29" s="57">
        <f t="shared" si="9"/>
        <v>5706528</v>
      </c>
      <c r="U29" s="57">
        <f t="shared" si="9"/>
        <v>9370957</v>
      </c>
      <c r="V29" s="57">
        <f t="shared" si="9"/>
        <v>11993677</v>
      </c>
      <c r="W29" s="57">
        <f t="shared" si="9"/>
        <v>3252282</v>
      </c>
      <c r="X29" s="57">
        <f t="shared" si="9"/>
        <v>6773341</v>
      </c>
    </row>
    <row r="30" spans="2:24" s="66" customFormat="1" ht="11.8" customHeight="1" x14ac:dyDescent="0.3"/>
    <row r="31" spans="2:24" s="66" customFormat="1" ht="11.8" customHeight="1" x14ac:dyDescent="0.3"/>
    <row r="32" spans="2:24" ht="29.95" customHeight="1" x14ac:dyDescent="0.3">
      <c r="B32" s="67"/>
      <c r="C32" s="67" t="s">
        <v>160</v>
      </c>
      <c r="D32" s="67"/>
      <c r="E32" s="68"/>
      <c r="F32" s="69" t="s">
        <v>122</v>
      </c>
      <c r="G32" s="70" t="str">
        <f t="shared" ref="G32:X32" si="10">G5</f>
        <v>2020
Q1</v>
      </c>
      <c r="H32" s="70" t="str">
        <f t="shared" si="10"/>
        <v>2020
Q2</v>
      </c>
      <c r="I32" s="70" t="str">
        <f t="shared" si="10"/>
        <v>2020
Q3</v>
      </c>
      <c r="J32" s="70" t="str">
        <f t="shared" si="10"/>
        <v>2020
Q4</v>
      </c>
      <c r="K32" s="70" t="str">
        <f t="shared" si="10"/>
        <v>2021
Q1</v>
      </c>
      <c r="L32" s="70" t="str">
        <f t="shared" si="10"/>
        <v>2021
Q2</v>
      </c>
      <c r="M32" s="70" t="str">
        <f t="shared" si="10"/>
        <v>2021
Q3</v>
      </c>
      <c r="N32" s="71" t="str">
        <f t="shared" si="10"/>
        <v>2021
Q4</v>
      </c>
      <c r="O32" s="71" t="str">
        <f t="shared" si="10"/>
        <v>2022
Q1</v>
      </c>
      <c r="P32" s="71" t="str">
        <f t="shared" si="10"/>
        <v>2022
Q2</v>
      </c>
      <c r="Q32" s="71" t="str">
        <f t="shared" si="10"/>
        <v>2022
Q3</v>
      </c>
      <c r="R32" s="71" t="str">
        <f t="shared" si="10"/>
        <v>2022
Q4</v>
      </c>
      <c r="S32" s="71" t="str">
        <f t="shared" si="10"/>
        <v>2023
Q1</v>
      </c>
      <c r="T32" s="71" t="str">
        <f t="shared" si="10"/>
        <v>2023
Q2</v>
      </c>
      <c r="U32" s="71" t="str">
        <f t="shared" si="10"/>
        <v>2023
Q3</v>
      </c>
      <c r="V32" s="71" t="str">
        <f t="shared" si="10"/>
        <v>2023
Q4</v>
      </c>
      <c r="W32" s="71" t="str">
        <f t="shared" si="10"/>
        <v>2024
Q1</v>
      </c>
      <c r="X32" s="71" t="str">
        <f t="shared" si="10"/>
        <v>2024
Q2</v>
      </c>
    </row>
    <row r="33" spans="2:24" ht="11.8" customHeight="1" collapsed="1" x14ac:dyDescent="0.3">
      <c r="B33" s="72"/>
      <c r="C33" s="72" t="s">
        <v>141</v>
      </c>
      <c r="D33" s="72"/>
      <c r="E33" s="73"/>
      <c r="F33" s="74" t="s">
        <v>142</v>
      </c>
      <c r="G33" s="75">
        <f t="shared" ref="G33:X34" si="11">G35+G37</f>
        <v>12445008291</v>
      </c>
      <c r="H33" s="75">
        <f t="shared" si="11"/>
        <v>25134481333</v>
      </c>
      <c r="I33" s="75">
        <f t="shared" si="11"/>
        <v>36890015245</v>
      </c>
      <c r="J33" s="75">
        <f t="shared" si="11"/>
        <v>49086741926</v>
      </c>
      <c r="K33" s="75">
        <f t="shared" si="11"/>
        <v>12741959494</v>
      </c>
      <c r="L33" s="75">
        <f t="shared" si="11"/>
        <v>25871989804</v>
      </c>
      <c r="M33" s="75">
        <f t="shared" si="11"/>
        <v>37308458328</v>
      </c>
      <c r="N33" s="76">
        <f t="shared" si="11"/>
        <v>48847430824</v>
      </c>
      <c r="O33" s="76">
        <f t="shared" si="11"/>
        <v>13368649170</v>
      </c>
      <c r="P33" s="76">
        <f t="shared" si="11"/>
        <v>26211535825</v>
      </c>
      <c r="Q33" s="76">
        <f t="shared" si="11"/>
        <v>39023325406</v>
      </c>
      <c r="R33" s="76">
        <f t="shared" si="11"/>
        <v>51548105753</v>
      </c>
      <c r="S33" s="76">
        <f t="shared" si="11"/>
        <v>13525153748</v>
      </c>
      <c r="T33" s="76">
        <f t="shared" si="11"/>
        <v>25998064451</v>
      </c>
      <c r="U33" s="76">
        <f t="shared" si="11"/>
        <v>38561710690</v>
      </c>
      <c r="V33" s="76">
        <f t="shared" si="11"/>
        <v>54137891694</v>
      </c>
      <c r="W33" s="76">
        <f t="shared" si="11"/>
        <v>14610872904</v>
      </c>
      <c r="X33" s="76">
        <f t="shared" si="11"/>
        <v>28969445332</v>
      </c>
    </row>
    <row r="34" spans="2:24" ht="11.8" hidden="1" customHeight="1" outlineLevel="2" x14ac:dyDescent="0.3">
      <c r="B34" s="72"/>
      <c r="C34" s="72"/>
      <c r="D34" s="77" t="s">
        <v>143</v>
      </c>
      <c r="E34" s="73" t="s">
        <v>144</v>
      </c>
      <c r="F34" s="74" t="s">
        <v>142</v>
      </c>
      <c r="G34" s="75">
        <f t="shared" si="11"/>
        <v>11904217395</v>
      </c>
      <c r="H34" s="75">
        <f t="shared" si="11"/>
        <v>24098848974</v>
      </c>
      <c r="I34" s="75">
        <f t="shared" si="11"/>
        <v>35347275505</v>
      </c>
      <c r="J34" s="75">
        <f t="shared" si="11"/>
        <v>47044161698</v>
      </c>
      <c r="K34" s="75">
        <f t="shared" si="11"/>
        <v>12182726094</v>
      </c>
      <c r="L34" s="75">
        <f t="shared" si="11"/>
        <v>24800488288</v>
      </c>
      <c r="M34" s="75">
        <f t="shared" si="11"/>
        <v>35667206299</v>
      </c>
      <c r="N34" s="76">
        <f t="shared" si="11"/>
        <v>46646701839</v>
      </c>
      <c r="O34" s="76">
        <f t="shared" si="11"/>
        <v>12749394190</v>
      </c>
      <c r="P34" s="76">
        <f t="shared" si="11"/>
        <v>24902523297</v>
      </c>
      <c r="Q34" s="76">
        <f t="shared" si="11"/>
        <v>37112165006</v>
      </c>
      <c r="R34" s="76">
        <f t="shared" si="11"/>
        <v>48992598337</v>
      </c>
      <c r="S34" s="76">
        <f t="shared" si="11"/>
        <v>12876029738</v>
      </c>
      <c r="T34" s="76">
        <f t="shared" si="11"/>
        <v>24718827594</v>
      </c>
      <c r="U34" s="76">
        <f t="shared" si="11"/>
        <v>36598715766</v>
      </c>
      <c r="V34" s="76">
        <f t="shared" si="11"/>
        <v>50971434984</v>
      </c>
      <c r="W34" s="76">
        <f t="shared" si="11"/>
        <v>13922394217</v>
      </c>
      <c r="X34" s="76">
        <f t="shared" si="11"/>
        <v>27593307288</v>
      </c>
    </row>
    <row r="35" spans="2:24" ht="11.8" hidden="1" customHeight="1" outlineLevel="1" x14ac:dyDescent="0.3">
      <c r="B35" s="72"/>
      <c r="C35" s="77" t="s">
        <v>143</v>
      </c>
      <c r="D35" s="72" t="s">
        <v>145</v>
      </c>
      <c r="E35" s="73"/>
      <c r="F35" s="74" t="s">
        <v>142</v>
      </c>
      <c r="G35" s="75">
        <f>ŽP!G8</f>
        <v>12321340816</v>
      </c>
      <c r="H35" s="75">
        <f>ŽP!H8</f>
        <v>24896345666</v>
      </c>
      <c r="I35" s="75">
        <f>ŽP!I8</f>
        <v>36530115069</v>
      </c>
      <c r="J35" s="75">
        <f>ŽP!J8</f>
        <v>48574968389</v>
      </c>
      <c r="K35" s="75">
        <f>ŽP!K8</f>
        <v>12613428014</v>
      </c>
      <c r="L35" s="75">
        <f>ŽP!L8</f>
        <v>25608086650</v>
      </c>
      <c r="M35" s="75">
        <f>ŽP!M8</f>
        <v>36915876920</v>
      </c>
      <c r="N35" s="76">
        <f>ŽP!N8</f>
        <v>48289351617</v>
      </c>
      <c r="O35" s="76">
        <f>ŽP!O8</f>
        <v>13234582602</v>
      </c>
      <c r="P35" s="76">
        <f>ŽP!P8</f>
        <v>25942769207</v>
      </c>
      <c r="Q35" s="76">
        <f>ŽP!Q8</f>
        <v>38611877235</v>
      </c>
      <c r="R35" s="76">
        <f>ŽP!R8</f>
        <v>50946449328</v>
      </c>
      <c r="S35" s="76">
        <f>ŽP!S8</f>
        <v>13382001158</v>
      </c>
      <c r="T35" s="76">
        <f>ŽP!T8</f>
        <v>25713606322</v>
      </c>
      <c r="U35" s="76">
        <f>ŽP!U8</f>
        <v>38129752460</v>
      </c>
      <c r="V35" s="76">
        <f>ŽP!V8</f>
        <v>53505646209</v>
      </c>
      <c r="W35" s="76">
        <f>ŽP!W8</f>
        <v>14450234141</v>
      </c>
      <c r="X35" s="76">
        <f>ŽP!X8</f>
        <v>28646037767</v>
      </c>
    </row>
    <row r="36" spans="2:24" ht="11.8" hidden="1" customHeight="1" outlineLevel="2" x14ac:dyDescent="0.3">
      <c r="B36" s="72"/>
      <c r="C36" s="78"/>
      <c r="D36" s="77" t="s">
        <v>143</v>
      </c>
      <c r="E36" s="73" t="s">
        <v>144</v>
      </c>
      <c r="F36" s="74" t="s">
        <v>142</v>
      </c>
      <c r="G36" s="75">
        <f>ŽP!G9</f>
        <v>11780549920</v>
      </c>
      <c r="H36" s="75">
        <f>ŽP!H9</f>
        <v>23860713307</v>
      </c>
      <c r="I36" s="75">
        <f>ŽP!I9</f>
        <v>34987375329</v>
      </c>
      <c r="J36" s="75">
        <f>ŽP!J9</f>
        <v>46532388161</v>
      </c>
      <c r="K36" s="75">
        <f>ŽP!K9</f>
        <v>12054194614</v>
      </c>
      <c r="L36" s="75">
        <f>ŽP!L9</f>
        <v>24536585134</v>
      </c>
      <c r="M36" s="75">
        <f>ŽP!M9</f>
        <v>35274624891</v>
      </c>
      <c r="N36" s="76">
        <f>ŽP!N9</f>
        <v>46120348379</v>
      </c>
      <c r="O36" s="76">
        <f>ŽP!O9</f>
        <v>12615327622</v>
      </c>
      <c r="P36" s="76">
        <f>ŽP!P9</f>
        <v>24633756679</v>
      </c>
      <c r="Q36" s="76">
        <f>ŽP!Q9</f>
        <v>36700716835</v>
      </c>
      <c r="R36" s="76">
        <f>ŽP!R9</f>
        <v>48427705907</v>
      </c>
      <c r="S36" s="76">
        <f>ŽP!S9</f>
        <v>12732877148</v>
      </c>
      <c r="T36" s="76">
        <f>ŽP!T9</f>
        <v>24434369465</v>
      </c>
      <c r="U36" s="76">
        <f>ŽP!U9</f>
        <v>36166757536</v>
      </c>
      <c r="V36" s="76">
        <f>ŽP!V9</f>
        <v>50386354713</v>
      </c>
      <c r="W36" s="76">
        <f>ŽP!W9</f>
        <v>13761755454</v>
      </c>
      <c r="X36" s="76">
        <f>ŽP!X9</f>
        <v>27269899723</v>
      </c>
    </row>
    <row r="37" spans="2:24" ht="11.8" hidden="1" customHeight="1" outlineLevel="1" x14ac:dyDescent="0.3">
      <c r="B37" s="72"/>
      <c r="C37" s="77" t="s">
        <v>143</v>
      </c>
      <c r="D37" s="72" t="s">
        <v>146</v>
      </c>
      <c r="E37" s="73"/>
      <c r="F37" s="74" t="s">
        <v>142</v>
      </c>
      <c r="G37" s="75">
        <f>ŽP!G10</f>
        <v>123667475</v>
      </c>
      <c r="H37" s="75">
        <f>ŽP!H10</f>
        <v>238135667</v>
      </c>
      <c r="I37" s="75">
        <f>ŽP!I10</f>
        <v>359900176</v>
      </c>
      <c r="J37" s="75">
        <f>ŽP!J10</f>
        <v>511773537</v>
      </c>
      <c r="K37" s="75">
        <f>ŽP!K10</f>
        <v>128531480</v>
      </c>
      <c r="L37" s="75">
        <f>ŽP!L10</f>
        <v>263903154</v>
      </c>
      <c r="M37" s="75">
        <f>ŽP!M10</f>
        <v>392581408</v>
      </c>
      <c r="N37" s="76">
        <f>ŽP!N10</f>
        <v>558079207</v>
      </c>
      <c r="O37" s="76">
        <f>ŽP!O10</f>
        <v>134066568</v>
      </c>
      <c r="P37" s="76">
        <f>ŽP!P10</f>
        <v>268766618</v>
      </c>
      <c r="Q37" s="76">
        <f>ŽP!Q10</f>
        <v>411448171</v>
      </c>
      <c r="R37" s="76">
        <f>ŽP!R10</f>
        <v>601656425</v>
      </c>
      <c r="S37" s="76">
        <f>ŽP!S10</f>
        <v>143152590</v>
      </c>
      <c r="T37" s="76">
        <f>ŽP!T10</f>
        <v>284458129</v>
      </c>
      <c r="U37" s="76">
        <f>ŽP!U10</f>
        <v>431958230</v>
      </c>
      <c r="V37" s="76">
        <f>ŽP!V10</f>
        <v>632245485</v>
      </c>
      <c r="W37" s="76">
        <f>ŽP!W10</f>
        <v>160638763</v>
      </c>
      <c r="X37" s="76">
        <f>ŽP!X10</f>
        <v>323407565</v>
      </c>
    </row>
    <row r="38" spans="2:24" ht="11.8" hidden="1" customHeight="1" outlineLevel="2" x14ac:dyDescent="0.3">
      <c r="B38" s="72"/>
      <c r="C38" s="78"/>
      <c r="D38" s="77" t="s">
        <v>143</v>
      </c>
      <c r="E38" s="73" t="s">
        <v>144</v>
      </c>
      <c r="F38" s="74" t="s">
        <v>142</v>
      </c>
      <c r="G38" s="75">
        <f>ŽP!G11</f>
        <v>123667475</v>
      </c>
      <c r="H38" s="75">
        <f>ŽP!H11</f>
        <v>238135667</v>
      </c>
      <c r="I38" s="75">
        <f>ŽP!I11</f>
        <v>359900176</v>
      </c>
      <c r="J38" s="75">
        <f>ŽP!J11</f>
        <v>511773537</v>
      </c>
      <c r="K38" s="75">
        <f>ŽP!K11</f>
        <v>128531480</v>
      </c>
      <c r="L38" s="75">
        <f>ŽP!L11</f>
        <v>263903154</v>
      </c>
      <c r="M38" s="75">
        <f>ŽP!M11</f>
        <v>392581408</v>
      </c>
      <c r="N38" s="76">
        <f>ŽP!N11</f>
        <v>526353460</v>
      </c>
      <c r="O38" s="76">
        <f>ŽP!O11</f>
        <v>134066568</v>
      </c>
      <c r="P38" s="76">
        <f>ŽP!P11</f>
        <v>268766618</v>
      </c>
      <c r="Q38" s="76">
        <f>ŽP!Q11</f>
        <v>411448171</v>
      </c>
      <c r="R38" s="76">
        <f>ŽP!R11</f>
        <v>564892430</v>
      </c>
      <c r="S38" s="76">
        <f>ŽP!S11</f>
        <v>143152590</v>
      </c>
      <c r="T38" s="76">
        <f>ŽP!T11</f>
        <v>284458129</v>
      </c>
      <c r="U38" s="76">
        <f>ŽP!U11</f>
        <v>431958230</v>
      </c>
      <c r="V38" s="76">
        <f>ŽP!V11</f>
        <v>585080271</v>
      </c>
      <c r="W38" s="76">
        <f>ŽP!W11</f>
        <v>160638763</v>
      </c>
      <c r="X38" s="76">
        <f>ŽP!X11</f>
        <v>323407565</v>
      </c>
    </row>
    <row r="39" spans="2:24" ht="11.8" customHeight="1" collapsed="1" x14ac:dyDescent="0.3">
      <c r="B39" s="72"/>
      <c r="C39" s="72" t="s">
        <v>147</v>
      </c>
      <c r="D39" s="72"/>
      <c r="E39" s="72"/>
      <c r="F39" s="74" t="s">
        <v>142</v>
      </c>
      <c r="G39" s="75">
        <f t="shared" ref="G39:X40" si="12">G41+G43</f>
        <v>12409563959</v>
      </c>
      <c r="H39" s="75">
        <f t="shared" si="12"/>
        <v>25128471994</v>
      </c>
      <c r="I39" s="75">
        <f t="shared" si="12"/>
        <v>36964843714</v>
      </c>
      <c r="J39" s="75">
        <f t="shared" si="12"/>
        <v>49145655451</v>
      </c>
      <c r="K39" s="75">
        <f t="shared" si="12"/>
        <v>12678134143</v>
      </c>
      <c r="L39" s="75">
        <f t="shared" si="12"/>
        <v>25854026587</v>
      </c>
      <c r="M39" s="75">
        <f t="shared" si="12"/>
        <v>37359051945</v>
      </c>
      <c r="N39" s="76">
        <f t="shared" si="12"/>
        <v>48876615872</v>
      </c>
      <c r="O39" s="76">
        <f t="shared" si="12"/>
        <v>13337930119</v>
      </c>
      <c r="P39" s="76">
        <f t="shared" si="12"/>
        <v>26233716996</v>
      </c>
      <c r="Q39" s="76">
        <f t="shared" si="12"/>
        <v>39102758641</v>
      </c>
      <c r="R39" s="76">
        <f t="shared" si="12"/>
        <v>51605124495</v>
      </c>
      <c r="S39" s="76">
        <f t="shared" si="12"/>
        <v>13481363191</v>
      </c>
      <c r="T39" s="76">
        <f t="shared" si="12"/>
        <v>26085982283</v>
      </c>
      <c r="U39" s="76">
        <f t="shared" si="12"/>
        <v>38732764509</v>
      </c>
      <c r="V39" s="76">
        <f t="shared" si="12"/>
        <v>51564715843</v>
      </c>
      <c r="W39" s="76">
        <f t="shared" si="12"/>
        <v>13882711286</v>
      </c>
      <c r="X39" s="76">
        <f t="shared" si="12"/>
        <v>27579595930</v>
      </c>
    </row>
    <row r="40" spans="2:24" ht="11.8" hidden="1" customHeight="1" outlineLevel="2" x14ac:dyDescent="0.3">
      <c r="B40" s="72"/>
      <c r="C40" s="72"/>
      <c r="D40" s="77" t="s">
        <v>143</v>
      </c>
      <c r="E40" s="73" t="s">
        <v>144</v>
      </c>
      <c r="F40" s="74" t="s">
        <v>142</v>
      </c>
      <c r="G40" s="75">
        <f t="shared" si="12"/>
        <v>11871933073</v>
      </c>
      <c r="H40" s="75">
        <f t="shared" si="12"/>
        <v>24106484104</v>
      </c>
      <c r="I40" s="75">
        <f t="shared" si="12"/>
        <v>35435749213</v>
      </c>
      <c r="J40" s="75">
        <f t="shared" si="12"/>
        <v>47106767486</v>
      </c>
      <c r="K40" s="75">
        <f t="shared" si="12"/>
        <v>12123609037</v>
      </c>
      <c r="L40" s="75">
        <f t="shared" si="12"/>
        <v>24786138561</v>
      </c>
      <c r="M40" s="75">
        <f t="shared" si="12"/>
        <v>35721176360</v>
      </c>
      <c r="N40" s="76">
        <f t="shared" si="12"/>
        <v>46680789686</v>
      </c>
      <c r="O40" s="76">
        <f t="shared" si="12"/>
        <v>12723405069</v>
      </c>
      <c r="P40" s="76">
        <f t="shared" si="12"/>
        <v>24928242367</v>
      </c>
      <c r="Q40" s="76">
        <f t="shared" si="12"/>
        <v>37192752671</v>
      </c>
      <c r="R40" s="76">
        <f t="shared" si="12"/>
        <v>49050958369</v>
      </c>
      <c r="S40" s="76">
        <f t="shared" si="12"/>
        <v>12773211029</v>
      </c>
      <c r="T40" s="76">
        <f t="shared" si="12"/>
        <v>24812792454</v>
      </c>
      <c r="U40" s="76">
        <f t="shared" si="12"/>
        <v>36771412458</v>
      </c>
      <c r="V40" s="76">
        <f t="shared" si="12"/>
        <v>48507186251</v>
      </c>
      <c r="W40" s="76">
        <f t="shared" si="12"/>
        <v>13234036220</v>
      </c>
      <c r="X40" s="76">
        <f t="shared" si="12"/>
        <v>26262001445</v>
      </c>
    </row>
    <row r="41" spans="2:24" ht="11.8" hidden="1" customHeight="1" outlineLevel="1" x14ac:dyDescent="0.3">
      <c r="B41" s="72"/>
      <c r="C41" s="77" t="s">
        <v>143</v>
      </c>
      <c r="D41" s="72" t="s">
        <v>145</v>
      </c>
      <c r="E41" s="72"/>
      <c r="F41" s="74" t="s">
        <v>142</v>
      </c>
      <c r="G41" s="75">
        <f>ŽP!G14</f>
        <v>12285896484</v>
      </c>
      <c r="H41" s="75">
        <f>ŽP!H14</f>
        <v>24890336327</v>
      </c>
      <c r="I41" s="75">
        <f>ŽP!I14</f>
        <v>36604943538</v>
      </c>
      <c r="J41" s="75">
        <f>ŽP!J14</f>
        <v>48633881914</v>
      </c>
      <c r="K41" s="75">
        <f>ŽP!K14</f>
        <v>12549602663</v>
      </c>
      <c r="L41" s="75">
        <f>ŽP!L14</f>
        <v>25590123433</v>
      </c>
      <c r="M41" s="75">
        <f>ŽP!M14</f>
        <v>36966470537</v>
      </c>
      <c r="N41" s="76">
        <f>ŽP!N14</f>
        <v>48318536665</v>
      </c>
      <c r="O41" s="76">
        <f>ŽP!O14</f>
        <v>13203863551</v>
      </c>
      <c r="P41" s="76">
        <f>ŽP!P14</f>
        <v>25964950378</v>
      </c>
      <c r="Q41" s="76">
        <f>ŽP!Q14</f>
        <v>38691310470</v>
      </c>
      <c r="R41" s="76">
        <f>ŽP!R14</f>
        <v>51003468070</v>
      </c>
      <c r="S41" s="76">
        <f>ŽP!S14</f>
        <v>13338210601</v>
      </c>
      <c r="T41" s="76">
        <f>ŽP!T14</f>
        <v>25801524154</v>
      </c>
      <c r="U41" s="76">
        <f>ŽP!U14</f>
        <v>38300806279</v>
      </c>
      <c r="V41" s="76">
        <f>ŽP!V14</f>
        <v>50885305143</v>
      </c>
      <c r="W41" s="76">
        <f>ŽP!W14</f>
        <v>13722072523</v>
      </c>
      <c r="X41" s="76">
        <f>ŽP!X14</f>
        <v>27256188365</v>
      </c>
    </row>
    <row r="42" spans="2:24" ht="11.8" hidden="1" customHeight="1" outlineLevel="2" x14ac:dyDescent="0.3">
      <c r="B42" s="72"/>
      <c r="C42" s="78"/>
      <c r="D42" s="77" t="s">
        <v>143</v>
      </c>
      <c r="E42" s="73" t="s">
        <v>144</v>
      </c>
      <c r="F42" s="74" t="s">
        <v>142</v>
      </c>
      <c r="G42" s="75">
        <f>ŽP!G15</f>
        <v>11748265598</v>
      </c>
      <c r="H42" s="75">
        <f>ŽP!H15</f>
        <v>23868348437</v>
      </c>
      <c r="I42" s="75">
        <f>ŽP!I15</f>
        <v>35075849037</v>
      </c>
      <c r="J42" s="75">
        <f>ŽP!J15</f>
        <v>46594993949</v>
      </c>
      <c r="K42" s="75">
        <f>ŽP!K15</f>
        <v>11995077557</v>
      </c>
      <c r="L42" s="75">
        <f>ŽP!L15</f>
        <v>24522235407</v>
      </c>
      <c r="M42" s="75">
        <f>ŽP!M15</f>
        <v>35328594952</v>
      </c>
      <c r="N42" s="76">
        <f>ŽP!N15</f>
        <v>46154436226</v>
      </c>
      <c r="O42" s="76">
        <f>ŽP!O15</f>
        <v>12589338501</v>
      </c>
      <c r="P42" s="76">
        <f>ŽP!P15</f>
        <v>24659475749</v>
      </c>
      <c r="Q42" s="76">
        <f>ŽP!Q15</f>
        <v>36781304500</v>
      </c>
      <c r="R42" s="76">
        <f>ŽP!R15</f>
        <v>48486065939</v>
      </c>
      <c r="S42" s="76">
        <f>ŽP!S15</f>
        <v>12630058439</v>
      </c>
      <c r="T42" s="76">
        <f>ŽP!T15</f>
        <v>24528334325</v>
      </c>
      <c r="U42" s="76">
        <f>ŽP!U15</f>
        <v>36339454228</v>
      </c>
      <c r="V42" s="76">
        <f>ŽP!V15</f>
        <v>47874940766</v>
      </c>
      <c r="W42" s="76">
        <f>ŽP!W15</f>
        <v>13073397457</v>
      </c>
      <c r="X42" s="76">
        <f>ŽP!X15</f>
        <v>25938593880</v>
      </c>
    </row>
    <row r="43" spans="2:24" ht="11.8" hidden="1" customHeight="1" outlineLevel="1" x14ac:dyDescent="0.3">
      <c r="B43" s="72"/>
      <c r="C43" s="77" t="s">
        <v>143</v>
      </c>
      <c r="D43" s="72" t="s">
        <v>146</v>
      </c>
      <c r="E43" s="72"/>
      <c r="F43" s="74" t="s">
        <v>142</v>
      </c>
      <c r="G43" s="75">
        <f>ŽP!G16</f>
        <v>123667475</v>
      </c>
      <c r="H43" s="75">
        <f>ŽP!H16</f>
        <v>238135667</v>
      </c>
      <c r="I43" s="75">
        <f>ŽP!I16</f>
        <v>359900176</v>
      </c>
      <c r="J43" s="75">
        <f>ŽP!J16</f>
        <v>511773537</v>
      </c>
      <c r="K43" s="75">
        <f>ŽP!K16</f>
        <v>128531480</v>
      </c>
      <c r="L43" s="75">
        <f>ŽP!L16</f>
        <v>263903154</v>
      </c>
      <c r="M43" s="75">
        <f>ŽP!M16</f>
        <v>392581408</v>
      </c>
      <c r="N43" s="76">
        <f>ŽP!N16</f>
        <v>558079207</v>
      </c>
      <c r="O43" s="76">
        <f>ŽP!O16</f>
        <v>134066568</v>
      </c>
      <c r="P43" s="76">
        <f>ŽP!P16</f>
        <v>268766618</v>
      </c>
      <c r="Q43" s="76">
        <f>ŽP!Q16</f>
        <v>411448171</v>
      </c>
      <c r="R43" s="76">
        <f>ŽP!R16</f>
        <v>601656425</v>
      </c>
      <c r="S43" s="76">
        <f>ŽP!S16</f>
        <v>143152590</v>
      </c>
      <c r="T43" s="76">
        <f>ŽP!T16</f>
        <v>284458129</v>
      </c>
      <c r="U43" s="76">
        <f>ŽP!U16</f>
        <v>431958230</v>
      </c>
      <c r="V43" s="76">
        <f>ŽP!V16</f>
        <v>679410700</v>
      </c>
      <c r="W43" s="76">
        <f>ŽP!W16</f>
        <v>160638763</v>
      </c>
      <c r="X43" s="76">
        <f>ŽP!X16</f>
        <v>323407565</v>
      </c>
    </row>
    <row r="44" spans="2:24" ht="11.8" hidden="1" customHeight="1" outlineLevel="2" x14ac:dyDescent="0.3">
      <c r="B44" s="72"/>
      <c r="C44" s="78"/>
      <c r="D44" s="77" t="s">
        <v>143</v>
      </c>
      <c r="E44" s="73" t="s">
        <v>144</v>
      </c>
      <c r="F44" s="74" t="s">
        <v>142</v>
      </c>
      <c r="G44" s="75">
        <f>ŽP!G17</f>
        <v>123667475</v>
      </c>
      <c r="H44" s="75">
        <f>ŽP!H17</f>
        <v>238135667</v>
      </c>
      <c r="I44" s="75">
        <f>ŽP!I17</f>
        <v>359900176</v>
      </c>
      <c r="J44" s="75">
        <f>ŽP!J17</f>
        <v>511773537</v>
      </c>
      <c r="K44" s="75">
        <f>ŽP!K17</f>
        <v>128531480</v>
      </c>
      <c r="L44" s="75">
        <f>ŽP!L17</f>
        <v>263903154</v>
      </c>
      <c r="M44" s="75">
        <f>ŽP!M17</f>
        <v>392581408</v>
      </c>
      <c r="N44" s="76">
        <f>ŽP!N17</f>
        <v>526353460</v>
      </c>
      <c r="O44" s="76">
        <f>ŽP!O17</f>
        <v>134066568</v>
      </c>
      <c r="P44" s="76">
        <f>ŽP!P17</f>
        <v>268766618</v>
      </c>
      <c r="Q44" s="76">
        <f>ŽP!Q17</f>
        <v>411448171</v>
      </c>
      <c r="R44" s="76">
        <f>ŽP!R17</f>
        <v>564892430</v>
      </c>
      <c r="S44" s="76">
        <f>ŽP!S17</f>
        <v>143152590</v>
      </c>
      <c r="T44" s="76">
        <f>ŽP!T17</f>
        <v>284458129</v>
      </c>
      <c r="U44" s="76">
        <f>ŽP!U17</f>
        <v>431958230</v>
      </c>
      <c r="V44" s="76">
        <f>ŽP!V17</f>
        <v>632245485</v>
      </c>
      <c r="W44" s="76">
        <f>ŽP!W17</f>
        <v>160638763</v>
      </c>
      <c r="X44" s="76">
        <f>ŽP!X17</f>
        <v>323407565</v>
      </c>
    </row>
    <row r="45" spans="2:24" ht="11.8" customHeight="1" x14ac:dyDescent="0.3">
      <c r="B45" s="72"/>
      <c r="C45" s="72" t="s">
        <v>161</v>
      </c>
      <c r="D45" s="72"/>
      <c r="E45" s="72"/>
      <c r="F45" s="74" t="s">
        <v>142</v>
      </c>
      <c r="G45" s="75">
        <f>ŽP!G18</f>
        <v>2570589496</v>
      </c>
      <c r="H45" s="75">
        <f>ŽP!H18</f>
        <v>5594248639</v>
      </c>
      <c r="I45" s="75">
        <f>ŽP!I18</f>
        <v>7654929298</v>
      </c>
      <c r="J45" s="75">
        <f>ŽP!J18</f>
        <v>9894807100</v>
      </c>
      <c r="K45" s="75">
        <f>ŽP!K18</f>
        <v>2788909380</v>
      </c>
      <c r="L45" s="75">
        <f>ŽP!L18</f>
        <v>6040183986</v>
      </c>
      <c r="M45" s="75">
        <f>ŽP!M18</f>
        <v>7370735126</v>
      </c>
      <c r="N45" s="76">
        <f>ŽP!N18</f>
        <v>8974231426</v>
      </c>
      <c r="O45" s="76">
        <f>ŽP!O18</f>
        <v>2210492541</v>
      </c>
      <c r="P45" s="76">
        <f>ŽP!P18</f>
        <v>4250399324</v>
      </c>
      <c r="Q45" s="76">
        <f>ŽP!Q18</f>
        <v>6141604109</v>
      </c>
      <c r="R45" s="76">
        <f>ŽP!R18</f>
        <v>7799820724</v>
      </c>
      <c r="S45" s="76">
        <f>ŽP!S18</f>
        <v>2133030008</v>
      </c>
      <c r="T45" s="76">
        <f>ŽP!T18</f>
        <v>3898146684</v>
      </c>
      <c r="U45" s="76">
        <f>ŽP!U18</f>
        <v>5155439508</v>
      </c>
      <c r="V45" s="76">
        <f>ŽP!V18</f>
        <v>6759086203</v>
      </c>
      <c r="W45" s="76">
        <f>ŽP!W18</f>
        <v>2263484200</v>
      </c>
      <c r="X45" s="76">
        <f>ŽP!X18</f>
        <v>4287572116</v>
      </c>
    </row>
    <row r="46" spans="2:24" ht="11.8" customHeight="1" collapsed="1" x14ac:dyDescent="0.3">
      <c r="B46" s="72"/>
      <c r="C46" s="72" t="s">
        <v>148</v>
      </c>
      <c r="D46" s="72"/>
      <c r="E46" s="72"/>
      <c r="F46" s="74" t="s">
        <v>142</v>
      </c>
      <c r="G46" s="75">
        <f t="shared" ref="G46:X47" si="13">G48+G50</f>
        <v>8933381703</v>
      </c>
      <c r="H46" s="75">
        <f t="shared" si="13"/>
        <v>17296602862</v>
      </c>
      <c r="I46" s="75">
        <f t="shared" si="13"/>
        <v>25535369456</v>
      </c>
      <c r="J46" s="75">
        <f t="shared" si="13"/>
        <v>35270166195</v>
      </c>
      <c r="K46" s="75">
        <f t="shared" si="13"/>
        <v>9411964661</v>
      </c>
      <c r="L46" s="75">
        <f t="shared" si="13"/>
        <v>19315691807</v>
      </c>
      <c r="M46" s="75">
        <f t="shared" si="13"/>
        <v>26884970682</v>
      </c>
      <c r="N46" s="76">
        <f t="shared" si="13"/>
        <v>37229571494</v>
      </c>
      <c r="O46" s="76">
        <f t="shared" si="13"/>
        <v>11202183498</v>
      </c>
      <c r="P46" s="76">
        <f t="shared" si="13"/>
        <v>23191149959</v>
      </c>
      <c r="Q46" s="76">
        <f t="shared" si="13"/>
        <v>33068850159</v>
      </c>
      <c r="R46" s="76">
        <f t="shared" si="13"/>
        <v>44849813202</v>
      </c>
      <c r="S46" s="76">
        <f t="shared" si="13"/>
        <v>8615330468</v>
      </c>
      <c r="T46" s="76">
        <f t="shared" si="13"/>
        <v>16569475050</v>
      </c>
      <c r="U46" s="76">
        <f t="shared" si="13"/>
        <v>23548922160</v>
      </c>
      <c r="V46" s="76">
        <f t="shared" si="13"/>
        <v>34172304919</v>
      </c>
      <c r="W46" s="76">
        <f t="shared" si="13"/>
        <v>8534971200</v>
      </c>
      <c r="X46" s="76">
        <f t="shared" si="13"/>
        <v>18065792723</v>
      </c>
    </row>
    <row r="47" spans="2:24" ht="11.8" hidden="1" customHeight="1" outlineLevel="2" x14ac:dyDescent="0.3">
      <c r="B47" s="72"/>
      <c r="C47" s="72"/>
      <c r="D47" s="77" t="s">
        <v>143</v>
      </c>
      <c r="E47" s="73" t="s">
        <v>144</v>
      </c>
      <c r="F47" s="74" t="s">
        <v>142</v>
      </c>
      <c r="G47" s="75">
        <f t="shared" si="13"/>
        <v>8766920010</v>
      </c>
      <c r="H47" s="75">
        <f t="shared" si="13"/>
        <v>16935468479</v>
      </c>
      <c r="I47" s="75">
        <f t="shared" si="13"/>
        <v>25000615153</v>
      </c>
      <c r="J47" s="75">
        <f t="shared" si="13"/>
        <v>34548918214</v>
      </c>
      <c r="K47" s="75">
        <f t="shared" si="13"/>
        <v>9074210287</v>
      </c>
      <c r="L47" s="75">
        <f t="shared" si="13"/>
        <v>18787247537</v>
      </c>
      <c r="M47" s="75">
        <f t="shared" si="13"/>
        <v>26172298612</v>
      </c>
      <c r="N47" s="76">
        <f t="shared" si="13"/>
        <v>36327462747</v>
      </c>
      <c r="O47" s="76">
        <f t="shared" si="13"/>
        <v>10954119032</v>
      </c>
      <c r="P47" s="76">
        <f t="shared" si="13"/>
        <v>22698361303</v>
      </c>
      <c r="Q47" s="76">
        <f t="shared" si="13"/>
        <v>32366090627</v>
      </c>
      <c r="R47" s="76">
        <f t="shared" si="13"/>
        <v>43977973376</v>
      </c>
      <c r="S47" s="76">
        <f t="shared" si="13"/>
        <v>8183585531</v>
      </c>
      <c r="T47" s="76">
        <f t="shared" si="13"/>
        <v>15872508184</v>
      </c>
      <c r="U47" s="76">
        <f t="shared" si="13"/>
        <v>22667072613</v>
      </c>
      <c r="V47" s="76">
        <f t="shared" si="13"/>
        <v>32970397483</v>
      </c>
      <c r="W47" s="76">
        <f t="shared" si="13"/>
        <v>8225590410</v>
      </c>
      <c r="X47" s="76">
        <f t="shared" si="13"/>
        <v>17417847973</v>
      </c>
    </row>
    <row r="48" spans="2:24" ht="11.8" hidden="1" customHeight="1" outlineLevel="1" x14ac:dyDescent="0.3">
      <c r="B48" s="72"/>
      <c r="C48" s="77" t="s">
        <v>143</v>
      </c>
      <c r="D48" s="72" t="s">
        <v>145</v>
      </c>
      <c r="E48" s="72"/>
      <c r="F48" s="74" t="s">
        <v>142</v>
      </c>
      <c r="G48" s="75">
        <f>ŽP!G21</f>
        <v>8897379843</v>
      </c>
      <c r="H48" s="75">
        <f>ŽP!H21</f>
        <v>17222513154</v>
      </c>
      <c r="I48" s="75">
        <f>ŽP!I21</f>
        <v>25426390450</v>
      </c>
      <c r="J48" s="75">
        <f>ŽP!J21</f>
        <v>35113138621</v>
      </c>
      <c r="K48" s="75">
        <f>ŽP!K21</f>
        <v>9368673167</v>
      </c>
      <c r="L48" s="75">
        <f>ŽP!L21</f>
        <v>19209679295</v>
      </c>
      <c r="M48" s="75">
        <f>ŽP!M21</f>
        <v>26747774836</v>
      </c>
      <c r="N48" s="76">
        <f>ŽP!N21</f>
        <v>37039417671</v>
      </c>
      <c r="O48" s="76">
        <f>ŽP!O21</f>
        <v>11147403290</v>
      </c>
      <c r="P48" s="76">
        <f>ŽP!P21</f>
        <v>23090019440</v>
      </c>
      <c r="Q48" s="76">
        <f>ŽP!Q21</f>
        <v>32917922156</v>
      </c>
      <c r="R48" s="76">
        <f>ŽP!R21</f>
        <v>44625504669</v>
      </c>
      <c r="S48" s="76">
        <f>ŽP!S21</f>
        <v>8557313569</v>
      </c>
      <c r="T48" s="76">
        <f>ŽP!T21</f>
        <v>16457736353</v>
      </c>
      <c r="U48" s="76">
        <f>ŽP!U21</f>
        <v>23383972139</v>
      </c>
      <c r="V48" s="76">
        <f>ŽP!V21</f>
        <v>33928910233</v>
      </c>
      <c r="W48" s="76">
        <f>ŽP!W21</f>
        <v>8468386415</v>
      </c>
      <c r="X48" s="76">
        <f>ŽP!X21</f>
        <v>17924200348</v>
      </c>
    </row>
    <row r="49" spans="2:24" ht="11.8" hidden="1" customHeight="1" outlineLevel="2" x14ac:dyDescent="0.3">
      <c r="B49" s="72"/>
      <c r="C49" s="78"/>
      <c r="D49" s="77" t="s">
        <v>143</v>
      </c>
      <c r="E49" s="73" t="s">
        <v>144</v>
      </c>
      <c r="F49" s="74" t="s">
        <v>142</v>
      </c>
      <c r="G49" s="75">
        <f>ŽP!G22</f>
        <v>8730918150</v>
      </c>
      <c r="H49" s="75">
        <f>ŽP!H22</f>
        <v>16861378771</v>
      </c>
      <c r="I49" s="75">
        <f>ŽP!I22</f>
        <v>24891636147</v>
      </c>
      <c r="J49" s="75">
        <f>ŽP!J22</f>
        <v>34391890640</v>
      </c>
      <c r="K49" s="75">
        <f>ŽP!K22</f>
        <v>9030918793</v>
      </c>
      <c r="L49" s="75">
        <f>ŽP!L22</f>
        <v>18681235025</v>
      </c>
      <c r="M49" s="75">
        <f>ŽP!M22</f>
        <v>26035102766</v>
      </c>
      <c r="N49" s="76">
        <f>ŽP!N22</f>
        <v>36143349925</v>
      </c>
      <c r="O49" s="76">
        <f>ŽP!O22</f>
        <v>10898911253</v>
      </c>
      <c r="P49" s="76">
        <f>ŽP!P22</f>
        <v>22597484929</v>
      </c>
      <c r="Q49" s="76">
        <f>ŽP!Q22</f>
        <v>32215226560</v>
      </c>
      <c r="R49" s="76">
        <f>ŽP!R22</f>
        <v>43764448204</v>
      </c>
      <c r="S49" s="76">
        <f>ŽP!S22</f>
        <v>8125568632</v>
      </c>
      <c r="T49" s="76">
        <f>ŽP!T22</f>
        <v>15760769487</v>
      </c>
      <c r="U49" s="76">
        <f>ŽP!U22</f>
        <v>22502122592</v>
      </c>
      <c r="V49" s="76">
        <f>ŽP!V22</f>
        <v>32743260761</v>
      </c>
      <c r="W49" s="76">
        <f>ŽP!W22</f>
        <v>8159005625</v>
      </c>
      <c r="X49" s="76">
        <f>ŽP!X22</f>
        <v>17276255598</v>
      </c>
    </row>
    <row r="50" spans="2:24" ht="11.8" hidden="1" customHeight="1" outlineLevel="1" x14ac:dyDescent="0.3">
      <c r="B50" s="72"/>
      <c r="C50" s="77" t="s">
        <v>143</v>
      </c>
      <c r="D50" s="72" t="s">
        <v>146</v>
      </c>
      <c r="E50" s="72"/>
      <c r="F50" s="74" t="s">
        <v>142</v>
      </c>
      <c r="G50" s="75">
        <f>ŽP!G23</f>
        <v>36001860</v>
      </c>
      <c r="H50" s="75">
        <f>ŽP!H23</f>
        <v>74089708</v>
      </c>
      <c r="I50" s="75">
        <f>ŽP!I23</f>
        <v>108979006</v>
      </c>
      <c r="J50" s="75">
        <f>ŽP!J23</f>
        <v>157027574</v>
      </c>
      <c r="K50" s="75">
        <f>ŽP!K23</f>
        <v>43291494</v>
      </c>
      <c r="L50" s="75">
        <f>ŽP!L23</f>
        <v>106012512</v>
      </c>
      <c r="M50" s="75">
        <f>ŽP!M23</f>
        <v>137195846</v>
      </c>
      <c r="N50" s="76">
        <f>ŽP!N23</f>
        <v>190153823</v>
      </c>
      <c r="O50" s="76">
        <f>ŽP!O23</f>
        <v>54780208</v>
      </c>
      <c r="P50" s="76">
        <f>ŽP!P23</f>
        <v>101130519</v>
      </c>
      <c r="Q50" s="76">
        <f>ŽP!Q23</f>
        <v>150928003</v>
      </c>
      <c r="R50" s="76">
        <f>ŽP!R23</f>
        <v>224308533</v>
      </c>
      <c r="S50" s="76">
        <f>ŽP!S23</f>
        <v>58016899</v>
      </c>
      <c r="T50" s="76">
        <f>ŽP!T23</f>
        <v>111738697</v>
      </c>
      <c r="U50" s="76">
        <f>ŽP!U23</f>
        <v>164950021</v>
      </c>
      <c r="V50" s="76">
        <f>ŽP!V23</f>
        <v>243394686</v>
      </c>
      <c r="W50" s="76">
        <f>ŽP!W23</f>
        <v>66584785</v>
      </c>
      <c r="X50" s="76">
        <f>ŽP!X23</f>
        <v>141592375</v>
      </c>
    </row>
    <row r="51" spans="2:24" ht="11.8" hidden="1" customHeight="1" outlineLevel="2" x14ac:dyDescent="0.3">
      <c r="B51" s="72"/>
      <c r="C51" s="78"/>
      <c r="D51" s="77" t="s">
        <v>143</v>
      </c>
      <c r="E51" s="73" t="s">
        <v>144</v>
      </c>
      <c r="F51" s="74" t="s">
        <v>142</v>
      </c>
      <c r="G51" s="75">
        <f>ŽP!G24</f>
        <v>36001860</v>
      </c>
      <c r="H51" s="75">
        <f>ŽP!H24</f>
        <v>74089708</v>
      </c>
      <c r="I51" s="75">
        <f>ŽP!I24</f>
        <v>108979006</v>
      </c>
      <c r="J51" s="75">
        <f>ŽP!J24</f>
        <v>157027574</v>
      </c>
      <c r="K51" s="75">
        <f>ŽP!K24</f>
        <v>43291494</v>
      </c>
      <c r="L51" s="75">
        <f>ŽP!L24</f>
        <v>106012512</v>
      </c>
      <c r="M51" s="75">
        <f>ŽP!M24</f>
        <v>137195846</v>
      </c>
      <c r="N51" s="76">
        <f>ŽP!N24</f>
        <v>184112822</v>
      </c>
      <c r="O51" s="76">
        <f>ŽP!O24</f>
        <v>55207779</v>
      </c>
      <c r="P51" s="76">
        <f>ŽP!P24</f>
        <v>100876374</v>
      </c>
      <c r="Q51" s="76">
        <f>ŽP!Q24</f>
        <v>150864067</v>
      </c>
      <c r="R51" s="76">
        <f>ŽP!R24</f>
        <v>213525172</v>
      </c>
      <c r="S51" s="76">
        <f>ŽP!S24</f>
        <v>58016899</v>
      </c>
      <c r="T51" s="76">
        <f>ŽP!T24</f>
        <v>111738697</v>
      </c>
      <c r="U51" s="76">
        <f>ŽP!U24</f>
        <v>164950021</v>
      </c>
      <c r="V51" s="76">
        <f>ŽP!V24</f>
        <v>227136722</v>
      </c>
      <c r="W51" s="76">
        <f>ŽP!W24</f>
        <v>66584785</v>
      </c>
      <c r="X51" s="76">
        <f>ŽP!X24</f>
        <v>141592375</v>
      </c>
    </row>
    <row r="52" spans="2:24" ht="11.8" customHeight="1" collapsed="1" x14ac:dyDescent="0.3">
      <c r="B52" s="72"/>
      <c r="C52" s="72" t="s">
        <v>149</v>
      </c>
      <c r="D52" s="72"/>
      <c r="E52" s="72"/>
      <c r="F52" s="74" t="s">
        <v>142</v>
      </c>
      <c r="G52" s="75">
        <f>ŽP!G25</f>
        <v>3165372288</v>
      </c>
      <c r="H52" s="75">
        <f>ŽP!H25</f>
        <v>6491343379</v>
      </c>
      <c r="I52" s="75">
        <f>ŽP!I25</f>
        <v>9726219302</v>
      </c>
      <c r="J52" s="75">
        <f>ŽP!J25</f>
        <v>12834978824</v>
      </c>
      <c r="K52" s="75">
        <f>ŽP!K25</f>
        <v>3400625293</v>
      </c>
      <c r="L52" s="75">
        <f>ŽP!L25</f>
        <v>7149851781</v>
      </c>
      <c r="M52" s="75">
        <f>ŽP!M25</f>
        <v>10893631538</v>
      </c>
      <c r="N52" s="76">
        <f>ŽP!N25</f>
        <v>13422948887</v>
      </c>
      <c r="O52" s="76">
        <f>ŽP!O25</f>
        <v>3273913544</v>
      </c>
      <c r="P52" s="76">
        <f>ŽP!P25</f>
        <v>7561753554</v>
      </c>
      <c r="Q52" s="76">
        <f>ŽP!Q25</f>
        <v>11154634495</v>
      </c>
      <c r="R52" s="76">
        <f>ŽP!R25</f>
        <v>14985730250</v>
      </c>
      <c r="S52" s="76">
        <f>ŽP!S25</f>
        <v>3510840374</v>
      </c>
      <c r="T52" s="76">
        <f>ŽP!T25</f>
        <v>7459940702</v>
      </c>
      <c r="U52" s="76">
        <f>ŽP!U25</f>
        <v>11153826449</v>
      </c>
      <c r="V52" s="76">
        <f>ŽP!V25</f>
        <v>16697261646</v>
      </c>
      <c r="W52" s="76">
        <f>ŽP!W25</f>
        <v>4573298401</v>
      </c>
      <c r="X52" s="76">
        <f>ŽP!X25</f>
        <v>9481329621</v>
      </c>
    </row>
    <row r="53" spans="2:24" ht="11.8" hidden="1" customHeight="1" outlineLevel="1" x14ac:dyDescent="0.3">
      <c r="B53" s="72"/>
      <c r="C53" s="77" t="s">
        <v>143</v>
      </c>
      <c r="D53" s="72" t="s">
        <v>145</v>
      </c>
      <c r="E53" s="72"/>
      <c r="F53" s="74" t="s">
        <v>142</v>
      </c>
      <c r="G53" s="75">
        <f>ŽP!G26</f>
        <v>3087532624</v>
      </c>
      <c r="H53" s="75">
        <f>ŽP!H26</f>
        <v>6334312985</v>
      </c>
      <c r="I53" s="75">
        <f>ŽP!I26</f>
        <v>9488896953</v>
      </c>
      <c r="J53" s="76">
        <f>ŽP!J26</f>
        <v>12499146671</v>
      </c>
      <c r="K53" s="75">
        <f>ŽP!K26</f>
        <v>3315684854</v>
      </c>
      <c r="L53" s="75">
        <f>ŽP!L26</f>
        <v>6978768995</v>
      </c>
      <c r="M53" s="75">
        <f>ŽP!M26</f>
        <v>10645583318</v>
      </c>
      <c r="N53" s="76">
        <f>ŽP!N26</f>
        <v>13093918829</v>
      </c>
      <c r="O53" s="76">
        <f>ŽP!O26</f>
        <v>3191684191</v>
      </c>
      <c r="P53" s="76">
        <f>ŽP!P26</f>
        <v>7405034435</v>
      </c>
      <c r="Q53" s="76">
        <f>ŽP!Q26</f>
        <v>10907409994</v>
      </c>
      <c r="R53" s="76">
        <f>ŽP!R26</f>
        <v>14634455268</v>
      </c>
      <c r="S53" s="76">
        <f>ŽP!S26</f>
        <v>3427391348</v>
      </c>
      <c r="T53" s="76">
        <f>ŽP!T26</f>
        <v>7291234665</v>
      </c>
      <c r="U53" s="76">
        <f>ŽP!U26</f>
        <v>10895292896</v>
      </c>
      <c r="V53" s="76">
        <f>ŽP!V26</f>
        <v>16329058931</v>
      </c>
      <c r="W53" s="76">
        <f>ŽP!W26</f>
        <v>4477713045</v>
      </c>
      <c r="X53" s="76">
        <f>ŽP!X26</f>
        <v>9289991861</v>
      </c>
    </row>
    <row r="54" spans="2:24" ht="11.8" hidden="1" customHeight="1" outlineLevel="1" x14ac:dyDescent="0.3">
      <c r="B54" s="72"/>
      <c r="C54" s="77" t="s">
        <v>143</v>
      </c>
      <c r="D54" s="72" t="s">
        <v>146</v>
      </c>
      <c r="E54" s="72"/>
      <c r="F54" s="74" t="s">
        <v>142</v>
      </c>
      <c r="G54" s="75">
        <f>ŽP!G27</f>
        <v>77839664</v>
      </c>
      <c r="H54" s="75">
        <f>ŽP!H27</f>
        <v>157030394</v>
      </c>
      <c r="I54" s="75">
        <f>ŽP!I27</f>
        <v>237322349</v>
      </c>
      <c r="J54" s="76">
        <f>ŽP!J27</f>
        <v>335832153</v>
      </c>
      <c r="K54" s="75">
        <f>ŽP!K27</f>
        <v>84940439</v>
      </c>
      <c r="L54" s="75">
        <f>ŽP!L27</f>
        <v>171082786</v>
      </c>
      <c r="M54" s="75">
        <f>ŽP!M27</f>
        <v>248048220</v>
      </c>
      <c r="N54" s="76">
        <f>ŽP!N27</f>
        <v>329030058</v>
      </c>
      <c r="O54" s="76">
        <f>ŽP!O27</f>
        <v>82229353</v>
      </c>
      <c r="P54" s="76">
        <f>ŽP!P27</f>
        <v>156719119</v>
      </c>
      <c r="Q54" s="76">
        <f>ŽP!Q27</f>
        <v>247224501</v>
      </c>
      <c r="R54" s="76">
        <f>ŽP!R27</f>
        <v>351274982</v>
      </c>
      <c r="S54" s="76">
        <f>ŽP!S27</f>
        <v>83449026</v>
      </c>
      <c r="T54" s="76">
        <f>ŽP!T27</f>
        <v>168706037</v>
      </c>
      <c r="U54" s="76">
        <f>ŽP!U27</f>
        <v>258533553</v>
      </c>
      <c r="V54" s="76">
        <f>ŽP!V27</f>
        <v>368202715</v>
      </c>
      <c r="W54" s="76">
        <f>ŽP!W27</f>
        <v>95585356</v>
      </c>
      <c r="X54" s="76">
        <f>ŽP!X27</f>
        <v>191337760</v>
      </c>
    </row>
    <row r="55" spans="2:24" ht="11.8" customHeight="1" x14ac:dyDescent="0.3">
      <c r="B55" s="72"/>
      <c r="C55" s="72" t="s">
        <v>152</v>
      </c>
      <c r="D55" s="72"/>
      <c r="E55" s="72"/>
      <c r="F55" s="74" t="s">
        <v>142</v>
      </c>
      <c r="G55" s="75">
        <f>ŽP!G28</f>
        <v>212856064</v>
      </c>
      <c r="H55" s="75">
        <f>ŽP!H28</f>
        <v>427129541</v>
      </c>
      <c r="I55" s="75">
        <f>ŽP!I28</f>
        <v>516585176</v>
      </c>
      <c r="J55" s="75">
        <f>ŽP!J28</f>
        <v>703083983</v>
      </c>
      <c r="K55" s="75">
        <f>ŽP!K28</f>
        <v>172426965</v>
      </c>
      <c r="L55" s="75">
        <f>ŽP!L28</f>
        <v>300492346</v>
      </c>
      <c r="M55" s="75">
        <f>ŽP!M28</f>
        <v>595313577</v>
      </c>
      <c r="N55" s="76">
        <f>ŽP!N28</f>
        <v>546672449</v>
      </c>
      <c r="O55" s="76">
        <f>ŽP!O28</f>
        <v>249478048</v>
      </c>
      <c r="P55" s="76">
        <f>ŽP!P28</f>
        <v>310955831</v>
      </c>
      <c r="Q55" s="76">
        <f>ŽP!Q28</f>
        <v>503046001</v>
      </c>
      <c r="R55" s="76">
        <f>ŽP!R28</f>
        <v>580622083</v>
      </c>
      <c r="S55" s="76">
        <f>ŽP!S28</f>
        <v>264104715</v>
      </c>
      <c r="T55" s="76">
        <f>ŽP!T28</f>
        <v>565850927</v>
      </c>
      <c r="U55" s="76">
        <f>ŽP!U28</f>
        <v>909922941</v>
      </c>
      <c r="V55" s="76">
        <f>ŽP!V28</f>
        <v>539529644</v>
      </c>
      <c r="W55" s="76">
        <f>ŽP!W28</f>
        <v>208338060</v>
      </c>
      <c r="X55" s="76">
        <f>ŽP!X28</f>
        <v>421690482</v>
      </c>
    </row>
    <row r="56" spans="2:24" ht="11.8" customHeight="1" x14ac:dyDescent="0.3">
      <c r="B56" s="72"/>
      <c r="C56" s="72" t="s">
        <v>153</v>
      </c>
      <c r="D56" s="72"/>
      <c r="E56" s="72"/>
      <c r="F56" s="74" t="s">
        <v>142</v>
      </c>
      <c r="G56" s="75">
        <f>ŽP!G29</f>
        <v>3378228352</v>
      </c>
      <c r="H56" s="75">
        <f>ŽP!H29</f>
        <v>6918472920</v>
      </c>
      <c r="I56" s="75">
        <f>ŽP!I29</f>
        <v>10242804478</v>
      </c>
      <c r="J56" s="75">
        <f>ŽP!J29</f>
        <v>13538062807</v>
      </c>
      <c r="K56" s="75">
        <f>ŽP!K29</f>
        <v>3573052258</v>
      </c>
      <c r="L56" s="75">
        <f>ŽP!L29</f>
        <v>7450344127</v>
      </c>
      <c r="M56" s="75">
        <f>ŽP!M29</f>
        <v>11488945115</v>
      </c>
      <c r="N56" s="76">
        <f>ŽP!N29</f>
        <v>13969621336</v>
      </c>
      <c r="O56" s="76">
        <f>ŽP!O29</f>
        <v>3523391592</v>
      </c>
      <c r="P56" s="76">
        <f>ŽP!P29</f>
        <v>7872709385</v>
      </c>
      <c r="Q56" s="76">
        <f>ŽP!Q29</f>
        <v>11657680496</v>
      </c>
      <c r="R56" s="76">
        <f>ŽP!R29</f>
        <v>15566352333</v>
      </c>
      <c r="S56" s="76">
        <f>ŽP!S29</f>
        <v>3774945089</v>
      </c>
      <c r="T56" s="76">
        <f>ŽP!T29</f>
        <v>8025791629</v>
      </c>
      <c r="U56" s="76">
        <f>ŽP!U29</f>
        <v>12063749390</v>
      </c>
      <c r="V56" s="76">
        <f>ŽP!V29</f>
        <v>17236791290</v>
      </c>
      <c r="W56" s="76">
        <f>ŽP!W29</f>
        <v>4781636461</v>
      </c>
      <c r="X56" s="76">
        <f>ŽP!X29</f>
        <v>9903020103</v>
      </c>
    </row>
    <row r="57" spans="2:24" ht="11.8" customHeight="1" x14ac:dyDescent="0.3">
      <c r="B57" s="72"/>
      <c r="C57" s="72" t="s">
        <v>154</v>
      </c>
      <c r="D57" s="72"/>
      <c r="E57" s="72"/>
      <c r="F57" s="74" t="s">
        <v>142</v>
      </c>
      <c r="G57" s="75">
        <f>ŽP!G30</f>
        <v>1642607013</v>
      </c>
      <c r="H57" s="75">
        <f>ŽP!H30</f>
        <v>3053567776</v>
      </c>
      <c r="I57" s="75">
        <f>ŽP!I30</f>
        <v>4758025111</v>
      </c>
      <c r="J57" s="75">
        <f>ŽP!J30</f>
        <v>5811755639</v>
      </c>
      <c r="K57" s="75">
        <f>ŽP!K30</f>
        <v>1242999156</v>
      </c>
      <c r="L57" s="75">
        <f>ŽP!L30</f>
        <v>2558536101</v>
      </c>
      <c r="M57" s="75">
        <f>ŽP!M30</f>
        <v>3921650291</v>
      </c>
      <c r="N57" s="76">
        <f>ŽP!N30</f>
        <v>5260835237</v>
      </c>
      <c r="O57" s="76">
        <f>ŽP!O30</f>
        <v>1402922691</v>
      </c>
      <c r="P57" s="76">
        <f>ŽP!P30</f>
        <v>2682811777</v>
      </c>
      <c r="Q57" s="76">
        <f>ŽP!Q30</f>
        <v>4140891371</v>
      </c>
      <c r="R57" s="76">
        <f>ŽP!R30</f>
        <v>5991689921</v>
      </c>
      <c r="S57" s="76">
        <f>ŽP!S30</f>
        <v>1668734885</v>
      </c>
      <c r="T57" s="76">
        <f>ŽP!T30</f>
        <v>3649111600</v>
      </c>
      <c r="U57" s="76">
        <f>ŽP!U30</f>
        <v>5536014980</v>
      </c>
      <c r="V57" s="76">
        <f>ŽP!V30</f>
        <v>8383283693</v>
      </c>
      <c r="W57" s="76">
        <f>ŽP!W30</f>
        <v>2104655863</v>
      </c>
      <c r="X57" s="76">
        <f>ŽP!X30</f>
        <v>4404039247</v>
      </c>
    </row>
    <row r="58" spans="2:24" ht="11.8" customHeight="1" x14ac:dyDescent="0.3">
      <c r="B58" s="72"/>
      <c r="C58" s="72" t="s">
        <v>162</v>
      </c>
      <c r="D58" s="72"/>
      <c r="E58" s="72"/>
      <c r="F58" s="74" t="s">
        <v>142</v>
      </c>
      <c r="G58" s="75">
        <f>ŽP!G31</f>
        <v>0</v>
      </c>
      <c r="H58" s="75">
        <f>ŽP!H31</f>
        <v>0</v>
      </c>
      <c r="I58" s="75">
        <f>ŽP!I31</f>
        <v>0</v>
      </c>
      <c r="J58" s="75">
        <f>ŽP!J31</f>
        <v>0</v>
      </c>
      <c r="K58" s="75">
        <f>ŽP!K31</f>
        <v>0</v>
      </c>
      <c r="L58" s="75">
        <f>ŽP!L31</f>
        <v>0</v>
      </c>
      <c r="M58" s="75">
        <f>ŽP!M31</f>
        <v>0</v>
      </c>
      <c r="N58" s="76">
        <f>ŽP!N31</f>
        <v>0</v>
      </c>
      <c r="O58" s="76">
        <f>ŽP!O31</f>
        <v>0</v>
      </c>
      <c r="P58" s="76">
        <f>ŽP!P31</f>
        <v>0</v>
      </c>
      <c r="Q58" s="76">
        <f>ŽP!Q31</f>
        <v>0</v>
      </c>
      <c r="R58" s="76">
        <f>ŽP!R31</f>
        <v>0</v>
      </c>
      <c r="S58" s="76">
        <f>ŽP!S31</f>
        <v>0</v>
      </c>
      <c r="T58" s="76">
        <f>ŽP!T31</f>
        <v>0</v>
      </c>
      <c r="U58" s="76">
        <f>ŽP!U31</f>
        <v>0</v>
      </c>
      <c r="V58" s="76">
        <f>ŽP!V31</f>
        <v>13364334325</v>
      </c>
      <c r="W58" s="76">
        <f>ŽP!W31</f>
        <v>3556881441</v>
      </c>
      <c r="X58" s="76">
        <f>ŽP!X31</f>
        <v>7110202658</v>
      </c>
    </row>
    <row r="59" spans="2:24" ht="11.8" customHeight="1" x14ac:dyDescent="0.3">
      <c r="B59" s="79"/>
      <c r="C59" s="79" t="s">
        <v>155</v>
      </c>
      <c r="D59" s="79"/>
      <c r="E59" s="79"/>
      <c r="F59" s="80" t="s">
        <v>156</v>
      </c>
      <c r="G59" s="81">
        <f>ŽP!G32</f>
        <v>5117501</v>
      </c>
      <c r="H59" s="81">
        <f>ŽP!H32</f>
        <v>5070746</v>
      </c>
      <c r="I59" s="81">
        <f>ŽP!I32</f>
        <v>5059306</v>
      </c>
      <c r="J59" s="81">
        <f>ŽP!J32</f>
        <v>5042992</v>
      </c>
      <c r="K59" s="81">
        <f>ŽP!K32</f>
        <v>5010602</v>
      </c>
      <c r="L59" s="81">
        <f>ŽP!L32</f>
        <v>4981440</v>
      </c>
      <c r="M59" s="81">
        <f>ŽP!M32</f>
        <v>5050203</v>
      </c>
      <c r="N59" s="82">
        <f>ŽP!N32</f>
        <v>5337811</v>
      </c>
      <c r="O59" s="82">
        <f>ŽP!O32</f>
        <v>5301579</v>
      </c>
      <c r="P59" s="82">
        <f>ŽP!P32</f>
        <v>5366703</v>
      </c>
      <c r="Q59" s="82">
        <f>ŽP!Q32</f>
        <v>5331659</v>
      </c>
      <c r="R59" s="82">
        <f>ŽP!R32</f>
        <v>5074056</v>
      </c>
      <c r="S59" s="82">
        <f>ŽP!S32</f>
        <v>5052287</v>
      </c>
      <c r="T59" s="82">
        <f>ŽP!T32</f>
        <v>4990844</v>
      </c>
      <c r="U59" s="82">
        <f>ŽP!U32</f>
        <v>4981198</v>
      </c>
      <c r="V59" s="82">
        <f>ŽP!V32</f>
        <v>5128760</v>
      </c>
      <c r="W59" s="82">
        <f>ŽP!W32</f>
        <v>5156360</v>
      </c>
      <c r="X59" s="82">
        <f>ŽP!X32</f>
        <v>5151836</v>
      </c>
    </row>
    <row r="60" spans="2:24" ht="11.8" customHeight="1" x14ac:dyDescent="0.3">
      <c r="B60" s="72"/>
      <c r="C60" s="72" t="s">
        <v>157</v>
      </c>
      <c r="D60" s="72"/>
      <c r="E60" s="72"/>
      <c r="F60" s="74" t="s">
        <v>156</v>
      </c>
      <c r="G60" s="75">
        <f>ŽP!G33</f>
        <v>141382</v>
      </c>
      <c r="H60" s="75">
        <f>ŽP!H33</f>
        <v>256529</v>
      </c>
      <c r="I60" s="75">
        <f>ŽP!I33</f>
        <v>389914</v>
      </c>
      <c r="J60" s="75">
        <f>ŽP!J33</f>
        <v>521830</v>
      </c>
      <c r="K60" s="75">
        <f>ŽP!K33</f>
        <v>127885</v>
      </c>
      <c r="L60" s="75">
        <f>ŽP!L33</f>
        <v>252305</v>
      </c>
      <c r="M60" s="75">
        <f>ŽP!M33</f>
        <v>371419</v>
      </c>
      <c r="N60" s="76">
        <f>ŽP!N33</f>
        <v>501280</v>
      </c>
      <c r="O60" s="76">
        <f>ŽP!O33</f>
        <v>142660</v>
      </c>
      <c r="P60" s="76">
        <f>ŽP!P33</f>
        <v>295353</v>
      </c>
      <c r="Q60" s="76">
        <f>ŽP!Q33</f>
        <v>442115</v>
      </c>
      <c r="R60" s="76">
        <f>ŽP!R33</f>
        <v>594300</v>
      </c>
      <c r="S60" s="76">
        <f>ŽP!S33</f>
        <v>149415</v>
      </c>
      <c r="T60" s="76">
        <f>ŽP!T33</f>
        <v>306167</v>
      </c>
      <c r="U60" s="76">
        <f>ŽP!U33</f>
        <v>442932</v>
      </c>
      <c r="V60" s="76">
        <f>ŽP!V33</f>
        <v>609300</v>
      </c>
      <c r="W60" s="76">
        <f>ŽP!W33</f>
        <v>157295</v>
      </c>
      <c r="X60" s="76">
        <f>ŽP!X33</f>
        <v>316388</v>
      </c>
    </row>
    <row r="61" spans="2:24" ht="11.8" customHeight="1" x14ac:dyDescent="0.3">
      <c r="B61" s="66"/>
      <c r="C61" s="66"/>
      <c r="D61" s="66"/>
      <c r="E61" s="66"/>
      <c r="F61" s="83"/>
      <c r="G61" s="15"/>
      <c r="H61" s="15"/>
      <c r="I61" s="15"/>
      <c r="J61" s="15"/>
      <c r="K61" s="15"/>
      <c r="L61" s="15"/>
      <c r="M61" s="15"/>
      <c r="N61" s="15"/>
      <c r="O61" s="15"/>
      <c r="P61" s="15"/>
      <c r="Q61" s="15"/>
      <c r="R61" s="15"/>
      <c r="S61" s="15"/>
      <c r="T61" s="15"/>
      <c r="U61" s="15"/>
      <c r="V61" s="15"/>
      <c r="W61" s="15"/>
      <c r="X61" s="15"/>
    </row>
    <row r="62" spans="2:24" ht="11.8" customHeight="1" x14ac:dyDescent="0.3">
      <c r="B62" s="67"/>
      <c r="C62" s="67" t="s">
        <v>163</v>
      </c>
      <c r="D62" s="67"/>
      <c r="E62" s="68"/>
      <c r="F62" s="69"/>
      <c r="G62" s="69"/>
      <c r="H62" s="69"/>
      <c r="I62" s="69"/>
      <c r="J62" s="69"/>
      <c r="K62" s="69"/>
      <c r="L62" s="69"/>
      <c r="M62" s="69"/>
      <c r="N62" s="84"/>
      <c r="O62" s="84"/>
      <c r="P62" s="84"/>
      <c r="Q62" s="84"/>
      <c r="R62" s="84"/>
      <c r="S62" s="84"/>
      <c r="T62" s="84"/>
      <c r="U62" s="84"/>
      <c r="V62" s="84"/>
      <c r="W62" s="84"/>
      <c r="X62" s="84"/>
    </row>
    <row r="63" spans="2:24" ht="11.8" customHeight="1" x14ac:dyDescent="0.3">
      <c r="B63" s="72"/>
      <c r="C63" s="72" t="s">
        <v>158</v>
      </c>
      <c r="D63" s="72"/>
      <c r="E63" s="73"/>
      <c r="F63" s="74" t="s">
        <v>142</v>
      </c>
      <c r="G63" s="75">
        <f>ŽP!G36</f>
        <v>2244678812</v>
      </c>
      <c r="H63" s="75">
        <f>ŽP!H36</f>
        <v>5448058986</v>
      </c>
      <c r="I63" s="75">
        <f>ŽP!I36</f>
        <v>8161748649</v>
      </c>
      <c r="J63" s="75">
        <f>ŽP!J36</f>
        <v>11181699172</v>
      </c>
      <c r="K63" s="75">
        <f>ŽP!K36</f>
        <v>2518702593</v>
      </c>
      <c r="L63" s="75">
        <f>ŽP!L36</f>
        <v>5735174152</v>
      </c>
      <c r="M63" s="75">
        <f>ŽP!M36</f>
        <v>7581524305</v>
      </c>
      <c r="N63" s="76">
        <f>ŽP!N36</f>
        <v>9745232707</v>
      </c>
      <c r="O63" s="76">
        <f>ŽP!O36</f>
        <v>2314853092</v>
      </c>
      <c r="P63" s="76">
        <f>ŽP!P36</f>
        <v>4844521700</v>
      </c>
      <c r="Q63" s="76">
        <f>ŽP!Q36</f>
        <v>7428178060</v>
      </c>
      <c r="R63" s="76">
        <f>ŽP!R36</f>
        <v>9992947241</v>
      </c>
      <c r="S63" s="76">
        <f>ŽP!S36</f>
        <v>2610240274</v>
      </c>
      <c r="T63" s="76">
        <f>ŽP!T36</f>
        <v>5135389553</v>
      </c>
      <c r="U63" s="76">
        <f>ŽP!U36</f>
        <v>7095783602</v>
      </c>
      <c r="V63" s="76">
        <f>ŽP!V36</f>
        <v>9722189297</v>
      </c>
      <c r="W63" s="76">
        <f>ŽP!W36</f>
        <v>2728425156</v>
      </c>
      <c r="X63" s="76">
        <f>ŽP!X36</f>
        <v>5277301116</v>
      </c>
    </row>
    <row r="64" spans="2:24" ht="11.8" customHeight="1" x14ac:dyDescent="0.3">
      <c r="B64" s="72"/>
      <c r="C64" s="72" t="s">
        <v>159</v>
      </c>
      <c r="D64" s="72"/>
      <c r="E64" s="72"/>
      <c r="F64" s="74" t="s">
        <v>156</v>
      </c>
      <c r="G64" s="75">
        <f>ŽP!G37</f>
        <v>118365</v>
      </c>
      <c r="H64" s="75">
        <f>ŽP!H37</f>
        <v>213415</v>
      </c>
      <c r="I64" s="75">
        <f>ŽP!I37</f>
        <v>327857</v>
      </c>
      <c r="J64" s="75">
        <f>ŽP!J37</f>
        <v>444338</v>
      </c>
      <c r="K64" s="75">
        <f>ŽP!K37</f>
        <v>111181</v>
      </c>
      <c r="L64" s="75">
        <f>ŽP!L37</f>
        <v>230280</v>
      </c>
      <c r="M64" s="75">
        <f>ŽP!M37</f>
        <v>364330</v>
      </c>
      <c r="N64" s="76">
        <f>ŽP!N37</f>
        <v>482648</v>
      </c>
      <c r="O64" s="76">
        <f>ŽP!O37</f>
        <v>146493</v>
      </c>
      <c r="P64" s="76">
        <f>ŽP!P37</f>
        <v>318027</v>
      </c>
      <c r="Q64" s="76">
        <f>ŽP!Q37</f>
        <v>486786</v>
      </c>
      <c r="R64" s="76">
        <f>ŽP!R37</f>
        <v>679845</v>
      </c>
      <c r="S64" s="76">
        <f>ŽP!S37</f>
        <v>146362</v>
      </c>
      <c r="T64" s="76">
        <f>ŽP!T37</f>
        <v>286596</v>
      </c>
      <c r="U64" s="76">
        <f>ŽP!U37</f>
        <v>418991</v>
      </c>
      <c r="V64" s="76">
        <f>ŽP!V37</f>
        <v>563765</v>
      </c>
      <c r="W64" s="76">
        <f>ŽP!W37</f>
        <v>162097</v>
      </c>
      <c r="X64" s="76">
        <f>ŽP!X37</f>
        <v>302141</v>
      </c>
    </row>
    <row r="65" spans="2:24" ht="11.8" customHeight="1" x14ac:dyDescent="0.3">
      <c r="B65" s="72"/>
      <c r="C65" s="72" t="s">
        <v>164</v>
      </c>
      <c r="D65" s="72"/>
      <c r="E65" s="73"/>
      <c r="F65" s="74" t="s">
        <v>142</v>
      </c>
      <c r="G65" s="75">
        <f>ŽP!G38</f>
        <v>3356092208</v>
      </c>
      <c r="H65" s="75">
        <f>ŽP!H38</f>
        <v>6071330263</v>
      </c>
      <c r="I65" s="75">
        <f>ŽP!I38</f>
        <v>8331947885</v>
      </c>
      <c r="J65" s="75">
        <f>ŽP!J38</f>
        <v>10900710516</v>
      </c>
      <c r="K65" s="75">
        <f>ŽP!K38</f>
        <v>3060589606</v>
      </c>
      <c r="L65" s="75">
        <f>ŽP!L38</f>
        <v>6826784883</v>
      </c>
      <c r="M65" s="75">
        <f>ŽP!M38</f>
        <v>9195351984</v>
      </c>
      <c r="N65" s="76">
        <f>ŽP!N38</f>
        <v>12261880469</v>
      </c>
      <c r="O65" s="76">
        <f>ŽP!O38</f>
        <v>4093949982</v>
      </c>
      <c r="P65" s="76">
        <f>ŽP!P38</f>
        <v>8274650787</v>
      </c>
      <c r="Q65" s="76">
        <f>ŽP!Q38</f>
        <v>11630729376</v>
      </c>
      <c r="R65" s="76">
        <f>ŽP!R38</f>
        <v>15039393408</v>
      </c>
      <c r="S65" s="76">
        <f>ŽP!S38</f>
        <v>3634229150</v>
      </c>
      <c r="T65" s="76">
        <f>ŽP!T38</f>
        <v>7422510830</v>
      </c>
      <c r="U65" s="76">
        <f>ŽP!U38</f>
        <v>10281491665</v>
      </c>
      <c r="V65" s="76">
        <f>ŽP!V38</f>
        <v>13696043926</v>
      </c>
      <c r="W65" s="76">
        <f>ŽP!W38</f>
        <v>3567400294</v>
      </c>
      <c r="X65" s="76">
        <f>ŽP!X38</f>
        <v>6186181000</v>
      </c>
    </row>
    <row r="66" spans="2:24" ht="11.8" customHeight="1" x14ac:dyDescent="0.3">
      <c r="B66" s="72"/>
      <c r="C66" s="72" t="s">
        <v>165</v>
      </c>
      <c r="D66" s="72"/>
      <c r="E66" s="72"/>
      <c r="F66" s="74" t="s">
        <v>156</v>
      </c>
      <c r="G66" s="75">
        <f>ŽP!G39</f>
        <v>84355</v>
      </c>
      <c r="H66" s="75">
        <f>ŽP!H39</f>
        <v>185630</v>
      </c>
      <c r="I66" s="75">
        <f>ŽP!I39</f>
        <v>247013</v>
      </c>
      <c r="J66" s="75">
        <f>ŽP!J39</f>
        <v>302358</v>
      </c>
      <c r="K66" s="75">
        <f>ŽP!K39</f>
        <v>74147</v>
      </c>
      <c r="L66" s="75">
        <f>ŽP!L39</f>
        <v>158162</v>
      </c>
      <c r="M66" s="75">
        <f>ŽP!M39</f>
        <v>230204</v>
      </c>
      <c r="N66" s="76">
        <f>ŽP!N39</f>
        <v>300575</v>
      </c>
      <c r="O66" s="76">
        <f>ŽP!O39</f>
        <v>80311</v>
      </c>
      <c r="P66" s="76">
        <f>ŽP!P39</f>
        <v>169142</v>
      </c>
      <c r="Q66" s="76">
        <f>ŽP!Q39</f>
        <v>265919</v>
      </c>
      <c r="R66" s="76">
        <f>ŽP!R39</f>
        <v>353684</v>
      </c>
      <c r="S66" s="76">
        <f>ŽP!S39</f>
        <v>83875</v>
      </c>
      <c r="T66" s="76">
        <f>ŽP!T39</f>
        <v>184776</v>
      </c>
      <c r="U66" s="76">
        <f>ŽP!U39</f>
        <v>262594</v>
      </c>
      <c r="V66" s="76">
        <f>ŽP!V39</f>
        <v>401128</v>
      </c>
      <c r="W66" s="76">
        <f>ŽP!W39</f>
        <v>94058</v>
      </c>
      <c r="X66" s="76">
        <f>ŽP!X39</f>
        <v>189460</v>
      </c>
    </row>
    <row r="67" spans="2:24" ht="11.8" customHeight="1" x14ac:dyDescent="0.3">
      <c r="B67" s="66"/>
      <c r="C67" s="66"/>
      <c r="D67" s="66"/>
      <c r="E67" s="66"/>
      <c r="F67" s="83"/>
      <c r="G67" s="15"/>
      <c r="H67" s="15"/>
      <c r="I67" s="15"/>
      <c r="J67" s="15"/>
      <c r="K67" s="15"/>
      <c r="L67" s="15"/>
      <c r="M67" s="15"/>
      <c r="N67" s="15"/>
      <c r="O67" s="15"/>
      <c r="P67" s="15"/>
      <c r="Q67" s="15"/>
      <c r="R67" s="15"/>
      <c r="S67" s="15"/>
      <c r="T67" s="15"/>
      <c r="U67" s="15"/>
      <c r="V67" s="15"/>
      <c r="W67" s="15"/>
      <c r="X67" s="15"/>
    </row>
    <row r="68" spans="2:24" ht="11.8" customHeight="1" x14ac:dyDescent="0.3">
      <c r="B68" s="67"/>
      <c r="C68" s="67" t="s">
        <v>166</v>
      </c>
      <c r="D68" s="67"/>
      <c r="E68" s="68"/>
      <c r="F68" s="69"/>
      <c r="G68" s="69"/>
      <c r="H68" s="69"/>
      <c r="I68" s="69"/>
      <c r="J68" s="69"/>
      <c r="K68" s="69"/>
      <c r="L68" s="69"/>
      <c r="M68" s="69"/>
      <c r="N68" s="84"/>
      <c r="O68" s="84"/>
      <c r="P68" s="84"/>
      <c r="Q68" s="84"/>
      <c r="R68" s="84"/>
      <c r="S68" s="84"/>
      <c r="T68" s="84"/>
      <c r="U68" s="84"/>
      <c r="V68" s="84"/>
      <c r="W68" s="84"/>
      <c r="X68" s="84"/>
    </row>
    <row r="69" spans="2:24" ht="11.8" customHeight="1" x14ac:dyDescent="0.3">
      <c r="B69" s="72"/>
      <c r="C69" s="72" t="s">
        <v>167</v>
      </c>
      <c r="D69" s="72"/>
      <c r="E69" s="73"/>
      <c r="F69" s="74" t="s">
        <v>142</v>
      </c>
      <c r="G69" s="75">
        <f>IFERROR(G33*4/G59,"-")</f>
        <v>9727.4105396364357</v>
      </c>
      <c r="H69" s="75">
        <f>IFERROR(H33*2/H59,"-")</f>
        <v>9913.5240980321232</v>
      </c>
      <c r="I69" s="75">
        <f>IFERROR(I33*(4/3)/I59,"-")</f>
        <v>9722.0225448576002</v>
      </c>
      <c r="J69" s="75">
        <f>IFERROR(J33/J59,"-")</f>
        <v>9733.6545300884864</v>
      </c>
      <c r="K69" s="75">
        <f>IFERROR(K33*4/K59,"-")</f>
        <v>10171.998888756281</v>
      </c>
      <c r="L69" s="75">
        <f>IFERROR(L33*2/L59,"-")</f>
        <v>10387.353778827006</v>
      </c>
      <c r="M69" s="75">
        <f>IFERROR(M33*(4/3)/M59,"-")</f>
        <v>9850.0220890130549</v>
      </c>
      <c r="N69" s="76">
        <f>IFERROR(N33/N59,"-")</f>
        <v>9151.2102665306065</v>
      </c>
      <c r="O69" s="75">
        <f>IFERROR(O33*4/O59,"-")</f>
        <v>10086.541515273091</v>
      </c>
      <c r="P69" s="75">
        <f>IFERROR(P33*2/P59,"-")</f>
        <v>9768.2080879079767</v>
      </c>
      <c r="Q69" s="75">
        <f>IFERROR(Q33*(4/3)/Q59,"-")</f>
        <v>9758.8950346099264</v>
      </c>
      <c r="R69" s="76">
        <f>IFERROR(R33/R59,"-")</f>
        <v>10159.15191968713</v>
      </c>
      <c r="S69" s="75">
        <f>IFERROR(S33*4/S59,"-")</f>
        <v>10708.143656922102</v>
      </c>
      <c r="T69" s="75">
        <f>IFERROR(T33*2/T59,"-")</f>
        <v>10418.303778278783</v>
      </c>
      <c r="U69" s="75">
        <f>IFERROR(U33*(4/3)/U59,"-")</f>
        <v>10321.937464307448</v>
      </c>
      <c r="V69" s="76">
        <f>IFERROR(V33/V59,"-")</f>
        <v>10555.746748531808</v>
      </c>
      <c r="W69" s="75">
        <f>IFERROR(W33*4/W59,"-")</f>
        <v>11334.253546300104</v>
      </c>
      <c r="X69" s="75">
        <f>IFERROR(X33*2/X59,"-")</f>
        <v>11246.260685316845</v>
      </c>
    </row>
    <row r="70" spans="2:24" ht="11.8" customHeight="1" x14ac:dyDescent="0.3">
      <c r="B70" s="72"/>
      <c r="C70" s="72" t="s">
        <v>168</v>
      </c>
      <c r="D70" s="72"/>
      <c r="E70" s="72"/>
      <c r="F70" s="74" t="s">
        <v>142</v>
      </c>
      <c r="G70" s="75">
        <f t="shared" ref="G70:X70" si="14">IFERROR(G63/G64,"-")</f>
        <v>18964.041836691591</v>
      </c>
      <c r="H70" s="75">
        <f t="shared" si="14"/>
        <v>25528.004057821614</v>
      </c>
      <c r="I70" s="75">
        <f t="shared" si="14"/>
        <v>24894.233305984013</v>
      </c>
      <c r="J70" s="75">
        <f t="shared" si="14"/>
        <v>25164.850118603405</v>
      </c>
      <c r="K70" s="75">
        <f t="shared" si="14"/>
        <v>22654.073924501488</v>
      </c>
      <c r="L70" s="75">
        <f t="shared" si="14"/>
        <v>24905.220392565574</v>
      </c>
      <c r="M70" s="75">
        <f t="shared" si="14"/>
        <v>20809.497721845579</v>
      </c>
      <c r="N70" s="76">
        <f t="shared" si="14"/>
        <v>20191.180129203891</v>
      </c>
      <c r="O70" s="76">
        <f t="shared" si="14"/>
        <v>15801.800031400819</v>
      </c>
      <c r="P70" s="76">
        <f t="shared" si="14"/>
        <v>15233.051596248117</v>
      </c>
      <c r="Q70" s="76">
        <f t="shared" si="14"/>
        <v>15259.637828532455</v>
      </c>
      <c r="R70" s="76">
        <f t="shared" si="14"/>
        <v>14698.861124226845</v>
      </c>
      <c r="S70" s="76">
        <f t="shared" si="14"/>
        <v>17834.139148139544</v>
      </c>
      <c r="T70" s="76">
        <f t="shared" si="14"/>
        <v>17918.566738544851</v>
      </c>
      <c r="U70" s="76">
        <f t="shared" si="14"/>
        <v>16935.408163898508</v>
      </c>
      <c r="V70" s="76">
        <f t="shared" si="14"/>
        <v>17245.109747855931</v>
      </c>
      <c r="W70" s="76">
        <f t="shared" si="14"/>
        <v>16832.052141618908</v>
      </c>
      <c r="X70" s="76">
        <f t="shared" si="14"/>
        <v>17466.352186561904</v>
      </c>
    </row>
    <row r="71" spans="2:24" ht="11.8" customHeight="1" x14ac:dyDescent="0.3">
      <c r="B71" s="72"/>
      <c r="C71" s="72" t="s">
        <v>169</v>
      </c>
      <c r="D71" s="72"/>
      <c r="E71" s="73"/>
      <c r="F71" s="74" t="s">
        <v>142</v>
      </c>
      <c r="G71" s="75">
        <f t="shared" ref="G71:X71" si="15">IFERROR(G46/G60,"-")</f>
        <v>63186.131919197636</v>
      </c>
      <c r="H71" s="75">
        <f t="shared" si="15"/>
        <v>67425.526400523915</v>
      </c>
      <c r="I71" s="75">
        <f t="shared" si="15"/>
        <v>65489.747626399665</v>
      </c>
      <c r="J71" s="75">
        <f t="shared" si="15"/>
        <v>67589.380056723458</v>
      </c>
      <c r="K71" s="75">
        <f t="shared" si="15"/>
        <v>73597.096305274274</v>
      </c>
      <c r="L71" s="75">
        <f t="shared" si="15"/>
        <v>76556.912494797958</v>
      </c>
      <c r="M71" s="75">
        <f t="shared" si="15"/>
        <v>72384.478666950265</v>
      </c>
      <c r="N71" s="76">
        <f t="shared" si="15"/>
        <v>74269.014311362916</v>
      </c>
      <c r="O71" s="76">
        <f t="shared" si="15"/>
        <v>78523.647119024259</v>
      </c>
      <c r="P71" s="76">
        <f t="shared" si="15"/>
        <v>78520.10969585547</v>
      </c>
      <c r="Q71" s="76">
        <f t="shared" si="15"/>
        <v>74796.942331746264</v>
      </c>
      <c r="R71" s="76">
        <f t="shared" si="15"/>
        <v>75466.621574962133</v>
      </c>
      <c r="S71" s="76">
        <f t="shared" si="15"/>
        <v>57660.41206036877</v>
      </c>
      <c r="T71" s="76">
        <f t="shared" si="15"/>
        <v>54119.075700516383</v>
      </c>
      <c r="U71" s="76">
        <f t="shared" si="15"/>
        <v>53165.998753759042</v>
      </c>
      <c r="V71" s="76">
        <f t="shared" si="15"/>
        <v>56084.531296569832</v>
      </c>
      <c r="W71" s="76">
        <f t="shared" si="15"/>
        <v>54260.91865602848</v>
      </c>
      <c r="X71" s="76">
        <f t="shared" si="15"/>
        <v>57100.119862320949</v>
      </c>
    </row>
    <row r="72" spans="2:24" ht="11.8" customHeight="1" x14ac:dyDescent="0.3">
      <c r="B72" s="72"/>
      <c r="C72" s="72" t="s">
        <v>170</v>
      </c>
      <c r="D72" s="72"/>
      <c r="E72" s="72"/>
      <c r="F72" s="74" t="s">
        <v>142</v>
      </c>
      <c r="G72" s="75">
        <f t="shared" ref="G72:X72" si="16">IFERROR(G65/G66,"-")</f>
        <v>39785.338249066444</v>
      </c>
      <c r="H72" s="75">
        <f t="shared" si="16"/>
        <v>32706.622113882455</v>
      </c>
      <c r="I72" s="75">
        <f t="shared" si="16"/>
        <v>33730.807224720964</v>
      </c>
      <c r="J72" s="75">
        <f t="shared" si="16"/>
        <v>36052.330403032167</v>
      </c>
      <c r="K72" s="75">
        <f t="shared" si="16"/>
        <v>41277.322157336101</v>
      </c>
      <c r="L72" s="75">
        <f t="shared" si="16"/>
        <v>43163.243275881694</v>
      </c>
      <c r="M72" s="75">
        <f t="shared" si="16"/>
        <v>39944.362322114299</v>
      </c>
      <c r="N72" s="76">
        <f t="shared" si="16"/>
        <v>40794.744968809784</v>
      </c>
      <c r="O72" s="76">
        <f t="shared" si="16"/>
        <v>50976.204778921943</v>
      </c>
      <c r="P72" s="76">
        <f t="shared" si="16"/>
        <v>48921.325200127707</v>
      </c>
      <c r="Q72" s="76">
        <f t="shared" si="16"/>
        <v>43737.865199553249</v>
      </c>
      <c r="R72" s="76">
        <f t="shared" si="16"/>
        <v>42522.119767928431</v>
      </c>
      <c r="S72" s="76">
        <f t="shared" si="16"/>
        <v>43329.110581222056</v>
      </c>
      <c r="T72" s="76">
        <f t="shared" si="16"/>
        <v>40170.318818461274</v>
      </c>
      <c r="U72" s="76">
        <f t="shared" si="16"/>
        <v>39153.566589487957</v>
      </c>
      <c r="V72" s="76">
        <f t="shared" si="16"/>
        <v>34143.82423066951</v>
      </c>
      <c r="W72" s="76">
        <f t="shared" si="16"/>
        <v>37927.664781305153</v>
      </c>
      <c r="X72" s="76">
        <f t="shared" si="16"/>
        <v>32651.646785601184</v>
      </c>
    </row>
    <row r="73" spans="2:24" ht="11.8" customHeight="1" x14ac:dyDescent="0.3">
      <c r="E73" s="66"/>
      <c r="F73" s="83"/>
      <c r="G73" s="15"/>
      <c r="H73" s="15"/>
      <c r="I73" s="15"/>
      <c r="J73" s="15"/>
      <c r="K73" s="15"/>
      <c r="L73" s="15"/>
      <c r="M73" s="15"/>
      <c r="N73" s="15"/>
      <c r="O73" s="15"/>
      <c r="P73" s="15"/>
      <c r="Q73" s="15"/>
      <c r="R73" s="15"/>
      <c r="S73" s="15"/>
      <c r="T73" s="15"/>
      <c r="U73" s="15"/>
      <c r="V73" s="15"/>
      <c r="W73" s="15"/>
      <c r="X73" s="15"/>
    </row>
    <row r="74" spans="2:24" ht="11.8" customHeight="1" x14ac:dyDescent="0.3"/>
    <row r="75" spans="2:24" ht="29.95" customHeight="1" x14ac:dyDescent="0.3">
      <c r="B75" s="85"/>
      <c r="C75" s="85" t="s">
        <v>171</v>
      </c>
      <c r="D75" s="85"/>
      <c r="E75" s="86"/>
      <c r="F75" s="87" t="s">
        <v>122</v>
      </c>
      <c r="G75" s="88" t="str">
        <f t="shared" ref="G75:X75" si="17">G5</f>
        <v>2020
Q1</v>
      </c>
      <c r="H75" s="88" t="str">
        <f t="shared" si="17"/>
        <v>2020
Q2</v>
      </c>
      <c r="I75" s="88" t="str">
        <f t="shared" si="17"/>
        <v>2020
Q3</v>
      </c>
      <c r="J75" s="88" t="str">
        <f t="shared" si="17"/>
        <v>2020
Q4</v>
      </c>
      <c r="K75" s="88" t="str">
        <f t="shared" si="17"/>
        <v>2021
Q1</v>
      </c>
      <c r="L75" s="88" t="str">
        <f t="shared" si="17"/>
        <v>2021
Q2</v>
      </c>
      <c r="M75" s="89" t="str">
        <f t="shared" si="17"/>
        <v>2021
Q3</v>
      </c>
      <c r="N75" s="89" t="str">
        <f t="shared" si="17"/>
        <v>2021
Q4</v>
      </c>
      <c r="O75" s="89" t="str">
        <f t="shared" si="17"/>
        <v>2022
Q1</v>
      </c>
      <c r="P75" s="89" t="str">
        <f t="shared" si="17"/>
        <v>2022
Q2</v>
      </c>
      <c r="Q75" s="89" t="str">
        <f t="shared" si="17"/>
        <v>2022
Q3</v>
      </c>
      <c r="R75" s="89" t="str">
        <f t="shared" si="17"/>
        <v>2022
Q4</v>
      </c>
      <c r="S75" s="89" t="str">
        <f t="shared" si="17"/>
        <v>2023
Q1</v>
      </c>
      <c r="T75" s="89" t="str">
        <f t="shared" si="17"/>
        <v>2023
Q2</v>
      </c>
      <c r="U75" s="89" t="str">
        <f t="shared" si="17"/>
        <v>2023
Q3</v>
      </c>
      <c r="V75" s="89" t="str">
        <f t="shared" si="17"/>
        <v>2023
Q4</v>
      </c>
      <c r="W75" s="89" t="str">
        <f t="shared" si="17"/>
        <v>2024
Q1</v>
      </c>
      <c r="X75" s="89" t="str">
        <f t="shared" si="17"/>
        <v>2024
Q2</v>
      </c>
    </row>
    <row r="76" spans="2:24" ht="11.8" customHeight="1" collapsed="1" x14ac:dyDescent="0.3">
      <c r="B76" s="90"/>
      <c r="C76" s="90" t="s">
        <v>141</v>
      </c>
      <c r="D76" s="90"/>
      <c r="E76" s="90"/>
      <c r="F76" s="91" t="s">
        <v>142</v>
      </c>
      <c r="G76" s="92">
        <f>G78+G79+G81</f>
        <v>27236049875</v>
      </c>
      <c r="H76" s="92">
        <f t="shared" ref="H76:J76" si="18">H78+H79+H81</f>
        <v>52717101198</v>
      </c>
      <c r="I76" s="92">
        <f t="shared" si="18"/>
        <v>78254337558</v>
      </c>
      <c r="J76" s="92">
        <f t="shared" si="18"/>
        <v>103708969754</v>
      </c>
      <c r="K76" s="92">
        <f>K78+K79+K81</f>
        <v>28096002853</v>
      </c>
      <c r="L76" s="92">
        <f t="shared" ref="L76:X76" si="19">L78+L79+L81</f>
        <v>55476169909</v>
      </c>
      <c r="M76" s="93">
        <f t="shared" si="19"/>
        <v>84968611633</v>
      </c>
      <c r="N76" s="93">
        <f t="shared" si="19"/>
        <v>112603427561</v>
      </c>
      <c r="O76" s="93">
        <f t="shared" si="19"/>
        <v>33022858003</v>
      </c>
      <c r="P76" s="93">
        <f t="shared" si="19"/>
        <v>65015832213</v>
      </c>
      <c r="Q76" s="93">
        <f t="shared" si="19"/>
        <v>96714994378</v>
      </c>
      <c r="R76" s="93">
        <f t="shared" si="19"/>
        <v>127414865688</v>
      </c>
      <c r="S76" s="93">
        <f t="shared" si="19"/>
        <v>35656814166</v>
      </c>
      <c r="T76" s="93">
        <f t="shared" si="19"/>
        <v>70449759747</v>
      </c>
      <c r="U76" s="93">
        <f t="shared" si="19"/>
        <v>105373946586</v>
      </c>
      <c r="V76" s="93">
        <f t="shared" si="19"/>
        <v>139341947305</v>
      </c>
      <c r="W76" s="93">
        <f t="shared" si="19"/>
        <v>39329659751</v>
      </c>
      <c r="X76" s="93">
        <f t="shared" si="19"/>
        <v>77243380747</v>
      </c>
    </row>
    <row r="77" spans="2:24" ht="11.8" hidden="1" customHeight="1" outlineLevel="2" x14ac:dyDescent="0.3">
      <c r="B77" s="90"/>
      <c r="C77" s="90"/>
      <c r="D77" s="94" t="s">
        <v>143</v>
      </c>
      <c r="E77" s="90" t="s">
        <v>144</v>
      </c>
      <c r="F77" s="91" t="s">
        <v>142</v>
      </c>
      <c r="G77" s="92">
        <f>G80+G82</f>
        <v>18500703734</v>
      </c>
      <c r="H77" s="92">
        <f t="shared" ref="H77:J77" si="20">H80+H82</f>
        <v>38181493627</v>
      </c>
      <c r="I77" s="92">
        <f t="shared" si="20"/>
        <v>55245145203</v>
      </c>
      <c r="J77" s="92">
        <f t="shared" si="20"/>
        <v>72993763689</v>
      </c>
      <c r="K77" s="92">
        <f>K80+K82</f>
        <v>18836592005</v>
      </c>
      <c r="L77" s="92">
        <f t="shared" ref="L77:X77" si="21">L80+L82</f>
        <v>38164118180</v>
      </c>
      <c r="M77" s="93">
        <f t="shared" si="21"/>
        <v>59483325052</v>
      </c>
      <c r="N77" s="93">
        <f t="shared" si="21"/>
        <v>78971603676</v>
      </c>
      <c r="O77" s="93">
        <f t="shared" si="21"/>
        <v>21989797505</v>
      </c>
      <c r="P77" s="93">
        <f t="shared" si="21"/>
        <v>44553512446</v>
      </c>
      <c r="Q77" s="93">
        <f t="shared" si="21"/>
        <v>66906779884</v>
      </c>
      <c r="R77" s="93">
        <f t="shared" si="21"/>
        <v>88476235642</v>
      </c>
      <c r="S77" s="93">
        <f t="shared" si="21"/>
        <v>24292107216</v>
      </c>
      <c r="T77" s="93">
        <f t="shared" si="21"/>
        <v>48996050366</v>
      </c>
      <c r="U77" s="93">
        <f t="shared" si="21"/>
        <v>73751298997</v>
      </c>
      <c r="V77" s="93">
        <f t="shared" si="21"/>
        <v>97484264309</v>
      </c>
      <c r="W77" s="93">
        <f t="shared" si="21"/>
        <v>26819301995</v>
      </c>
      <c r="X77" s="93">
        <f t="shared" si="21"/>
        <v>53736178673</v>
      </c>
    </row>
    <row r="78" spans="2:24" ht="11.8" hidden="1" customHeight="1" outlineLevel="1" x14ac:dyDescent="0.3">
      <c r="B78" s="90"/>
      <c r="C78" s="94" t="s">
        <v>143</v>
      </c>
      <c r="D78" s="90" t="s">
        <v>145</v>
      </c>
      <c r="E78" s="90"/>
      <c r="F78" s="91" t="s">
        <v>142</v>
      </c>
      <c r="G78" s="92">
        <f>NŽP!G8</f>
        <v>26434460037</v>
      </c>
      <c r="H78" s="92">
        <f>NŽP!H8</f>
        <v>51208117831</v>
      </c>
      <c r="I78" s="92">
        <f>NŽP!I8</f>
        <v>75892430781</v>
      </c>
      <c r="J78" s="92">
        <f>NŽP!J8</f>
        <v>100525400358</v>
      </c>
      <c r="K78" s="92">
        <f>NŽP!K8</f>
        <v>27274922372</v>
      </c>
      <c r="L78" s="92">
        <f>NŽP!L8</f>
        <v>54113260775</v>
      </c>
      <c r="M78" s="93">
        <f>NŽP!M8</f>
        <v>82587569968</v>
      </c>
      <c r="N78" s="93">
        <f>NŽP!N8</f>
        <v>109361495324</v>
      </c>
      <c r="O78" s="93">
        <f>NŽP!O8</f>
        <v>31777858485</v>
      </c>
      <c r="P78" s="93">
        <f>NŽP!P8</f>
        <v>62866975880</v>
      </c>
      <c r="Q78" s="93">
        <f>NŽP!Q8</f>
        <v>93696954256</v>
      </c>
      <c r="R78" s="93">
        <f>NŽP!R8</f>
        <v>123456062000</v>
      </c>
      <c r="S78" s="93">
        <f>NŽP!S8</f>
        <v>34633472093</v>
      </c>
      <c r="T78" s="93">
        <f>NŽP!T8</f>
        <v>68577426755</v>
      </c>
      <c r="U78" s="93">
        <f>NŽP!U8</f>
        <v>102451335481</v>
      </c>
      <c r="V78" s="93">
        <f>NŽP!V8</f>
        <v>135583498495</v>
      </c>
      <c r="W78" s="93">
        <f>NŽP!W8</f>
        <v>38111801857</v>
      </c>
      <c r="X78" s="93">
        <f>NŽP!X8</f>
        <v>75028695782</v>
      </c>
    </row>
    <row r="79" spans="2:24" ht="11.8" hidden="1" customHeight="1" outlineLevel="1" x14ac:dyDescent="0.3">
      <c r="B79" s="90"/>
      <c r="C79" s="94" t="s">
        <v>143</v>
      </c>
      <c r="D79" s="90" t="s">
        <v>172</v>
      </c>
      <c r="E79" s="90"/>
      <c r="F79" s="91" t="s">
        <v>142</v>
      </c>
      <c r="G79" s="92">
        <f>NŽP!G9</f>
        <v>768661978</v>
      </c>
      <c r="H79" s="92">
        <f>NŽP!H9</f>
        <v>1441005645</v>
      </c>
      <c r="I79" s="92">
        <f>NŽP!I9</f>
        <v>2258355770</v>
      </c>
      <c r="J79" s="92">
        <f>NŽP!J9</f>
        <v>3022858922</v>
      </c>
      <c r="K79" s="92">
        <f>NŽP!K9</f>
        <v>788125140</v>
      </c>
      <c r="L79" s="92">
        <f>NŽP!L9</f>
        <v>1292558331</v>
      </c>
      <c r="M79" s="93">
        <f>NŽP!M9</f>
        <v>2273527943</v>
      </c>
      <c r="N79" s="93">
        <f>NŽP!N9</f>
        <v>3060769167</v>
      </c>
      <c r="O79" s="93">
        <f>NŽP!O9</f>
        <v>1208340395</v>
      </c>
      <c r="P79" s="93">
        <f>NŽP!P9</f>
        <v>2076450827</v>
      </c>
      <c r="Q79" s="93">
        <f>NŽP!Q9</f>
        <v>2909385365</v>
      </c>
      <c r="R79" s="93">
        <f>NŽP!R9</f>
        <v>3786345658</v>
      </c>
      <c r="S79" s="93">
        <f>NŽP!S9</f>
        <v>980100245</v>
      </c>
      <c r="T79" s="93">
        <f>NŽP!T9</f>
        <v>1789258838</v>
      </c>
      <c r="U79" s="93">
        <f>NŽP!U9</f>
        <v>2675344190</v>
      </c>
      <c r="V79" s="93">
        <f>NŽP!V9</f>
        <v>3558927988</v>
      </c>
      <c r="W79" s="93">
        <f>NŽP!W9</f>
        <v>1166970332</v>
      </c>
      <c r="X79" s="93">
        <f>NŽP!X9</f>
        <v>2112904205</v>
      </c>
    </row>
    <row r="80" spans="2:24" ht="11.8" hidden="1" customHeight="1" outlineLevel="2" x14ac:dyDescent="0.3">
      <c r="B80" s="90"/>
      <c r="C80" s="94"/>
      <c r="D80" s="94" t="s">
        <v>143</v>
      </c>
      <c r="E80" s="90" t="s">
        <v>144</v>
      </c>
      <c r="F80" s="91" t="s">
        <v>142</v>
      </c>
      <c r="G80" s="92">
        <f>NŽP!G10</f>
        <v>18500907992</v>
      </c>
      <c r="H80" s="92">
        <f>NŽP!H10</f>
        <v>38181697885</v>
      </c>
      <c r="I80" s="92">
        <f>NŽP!I10</f>
        <v>55245349461</v>
      </c>
      <c r="J80" s="92">
        <f>NŽP!J10</f>
        <v>72993967947</v>
      </c>
      <c r="K80" s="92">
        <f>NŽP!K10</f>
        <v>18836592005</v>
      </c>
      <c r="L80" s="92">
        <f>NŽP!L10</f>
        <v>38164118180</v>
      </c>
      <c r="M80" s="93">
        <f>NŽP!M10</f>
        <v>59483325052</v>
      </c>
      <c r="N80" s="93">
        <f>NŽP!N10</f>
        <v>78971603676</v>
      </c>
      <c r="O80" s="93">
        <f>NŽP!O10</f>
        <v>21989797505</v>
      </c>
      <c r="P80" s="93">
        <f>NŽP!P10</f>
        <v>44553898997</v>
      </c>
      <c r="Q80" s="93">
        <f>NŽP!Q10</f>
        <v>66907166435</v>
      </c>
      <c r="R80" s="93">
        <f>NŽP!R10</f>
        <v>88476622193</v>
      </c>
      <c r="S80" s="93">
        <f>NŽP!S10</f>
        <v>24292107216</v>
      </c>
      <c r="T80" s="93">
        <f>NŽP!T10</f>
        <v>48996050366</v>
      </c>
      <c r="U80" s="93">
        <f>NŽP!U10</f>
        <v>73627665540</v>
      </c>
      <c r="V80" s="93">
        <f>NŽP!V10</f>
        <v>97484264309</v>
      </c>
      <c r="W80" s="93">
        <f>NŽP!W10</f>
        <v>26819301995</v>
      </c>
      <c r="X80" s="93">
        <f>NŽP!X10</f>
        <v>53736178673</v>
      </c>
    </row>
    <row r="81" spans="2:24" ht="11.8" hidden="1" customHeight="1" outlineLevel="1" x14ac:dyDescent="0.3">
      <c r="B81" s="90"/>
      <c r="C81" s="94" t="s">
        <v>143</v>
      </c>
      <c r="D81" s="90" t="s">
        <v>173</v>
      </c>
      <c r="E81" s="90"/>
      <c r="F81" s="91" t="s">
        <v>142</v>
      </c>
      <c r="G81" s="92">
        <f>NŽP!G11</f>
        <v>32927860</v>
      </c>
      <c r="H81" s="92">
        <f>NŽP!H11</f>
        <v>67977722</v>
      </c>
      <c r="I81" s="92">
        <f>NŽP!I11</f>
        <v>103551007</v>
      </c>
      <c r="J81" s="92">
        <f>NŽP!J11</f>
        <v>160710474</v>
      </c>
      <c r="K81" s="92">
        <f>NŽP!K11</f>
        <v>32955341</v>
      </c>
      <c r="L81" s="92">
        <f>NŽP!L11</f>
        <v>70350803</v>
      </c>
      <c r="M81" s="93">
        <f>NŽP!M11</f>
        <v>107513722</v>
      </c>
      <c r="N81" s="93">
        <f>NŽP!N11</f>
        <v>181163070</v>
      </c>
      <c r="O81" s="93">
        <f>NŽP!O11</f>
        <v>36659123</v>
      </c>
      <c r="P81" s="93">
        <f>NŽP!P11</f>
        <v>72405506</v>
      </c>
      <c r="Q81" s="93">
        <f>NŽP!Q11</f>
        <v>108654757</v>
      </c>
      <c r="R81" s="93">
        <f>NŽP!R11</f>
        <v>172458030</v>
      </c>
      <c r="S81" s="93">
        <f>NŽP!S11</f>
        <v>43241828</v>
      </c>
      <c r="T81" s="93">
        <f>NŽP!T11</f>
        <v>83074154</v>
      </c>
      <c r="U81" s="93">
        <f>NŽP!U11</f>
        <v>247266915</v>
      </c>
      <c r="V81" s="93">
        <f>NŽP!V11</f>
        <v>199520822</v>
      </c>
      <c r="W81" s="93">
        <f>NŽP!W11</f>
        <v>50887562</v>
      </c>
      <c r="X81" s="93">
        <f>NŽP!X11</f>
        <v>101780760</v>
      </c>
    </row>
    <row r="82" spans="2:24" ht="11.8" hidden="1" customHeight="1" outlineLevel="2" x14ac:dyDescent="0.3">
      <c r="B82" s="90"/>
      <c r="C82" s="94"/>
      <c r="D82" s="94" t="s">
        <v>143</v>
      </c>
      <c r="E82" s="90" t="s">
        <v>144</v>
      </c>
      <c r="F82" s="91" t="s">
        <v>142</v>
      </c>
      <c r="G82" s="92">
        <f>NŽP!G12</f>
        <v>-204258</v>
      </c>
      <c r="H82" s="92">
        <f>NŽP!H12</f>
        <v>-204258</v>
      </c>
      <c r="I82" s="92">
        <f>NŽP!I12</f>
        <v>-204258</v>
      </c>
      <c r="J82" s="92">
        <f>NŽP!J12</f>
        <v>-204258</v>
      </c>
      <c r="K82" s="92">
        <f>NŽP!K12</f>
        <v>0</v>
      </c>
      <c r="L82" s="92">
        <f>NŽP!L12</f>
        <v>0</v>
      </c>
      <c r="M82" s="93">
        <f>NŽP!M12</f>
        <v>0</v>
      </c>
      <c r="N82" s="93">
        <f>NŽP!N12</f>
        <v>0</v>
      </c>
      <c r="O82" s="93">
        <f>NŽP!O12</f>
        <v>0</v>
      </c>
      <c r="P82" s="93">
        <f>NŽP!P12</f>
        <v>-386551</v>
      </c>
      <c r="Q82" s="93">
        <f>NŽP!Q12</f>
        <v>-386551</v>
      </c>
      <c r="R82" s="93">
        <f>NŽP!R12</f>
        <v>-386551</v>
      </c>
      <c r="S82" s="93">
        <f>NŽP!S12</f>
        <v>0</v>
      </c>
      <c r="T82" s="93">
        <f>NŽP!T12</f>
        <v>0</v>
      </c>
      <c r="U82" s="93">
        <f>NŽP!U12</f>
        <v>123633457</v>
      </c>
      <c r="V82" s="93">
        <f>NŽP!V12</f>
        <v>0</v>
      </c>
      <c r="W82" s="93">
        <f>NŽP!W12</f>
        <v>0</v>
      </c>
      <c r="X82" s="93">
        <f>NŽP!X12</f>
        <v>0</v>
      </c>
    </row>
    <row r="83" spans="2:24" ht="11.8" customHeight="1" collapsed="1" x14ac:dyDescent="0.3">
      <c r="B83" s="90"/>
      <c r="C83" s="90" t="s">
        <v>147</v>
      </c>
      <c r="D83" s="90"/>
      <c r="E83" s="90"/>
      <c r="F83" s="91" t="s">
        <v>142</v>
      </c>
      <c r="G83" s="92">
        <f>G85+G86+G88</f>
        <v>25020989049</v>
      </c>
      <c r="H83" s="92">
        <f t="shared" ref="H83:J83" si="22">H85+H86+H88</f>
        <v>50043856994</v>
      </c>
      <c r="I83" s="92">
        <f t="shared" si="22"/>
        <v>75909913395</v>
      </c>
      <c r="J83" s="92">
        <f t="shared" si="22"/>
        <v>101917025154</v>
      </c>
      <c r="K83" s="92">
        <f>K85+K86+K88</f>
        <v>25795806895</v>
      </c>
      <c r="L83" s="92">
        <f t="shared" ref="L83:X83" si="23">L85+L86+L88</f>
        <v>52249030141</v>
      </c>
      <c r="M83" s="93">
        <f t="shared" si="23"/>
        <v>82185399514</v>
      </c>
      <c r="N83" s="93">
        <f t="shared" si="23"/>
        <v>110711417129</v>
      </c>
      <c r="O83" s="93">
        <f t="shared" si="23"/>
        <v>29573497364</v>
      </c>
      <c r="P83" s="93">
        <f t="shared" si="23"/>
        <v>60467875854</v>
      </c>
      <c r="Q83" s="93">
        <f t="shared" si="23"/>
        <v>92890875019</v>
      </c>
      <c r="R83" s="93">
        <f t="shared" si="23"/>
        <v>124748719353</v>
      </c>
      <c r="S83" s="93">
        <f t="shared" si="23"/>
        <v>31883268882</v>
      </c>
      <c r="T83" s="93">
        <f t="shared" si="23"/>
        <v>65143794728</v>
      </c>
      <c r="U83" s="93">
        <f t="shared" si="23"/>
        <v>100377396515</v>
      </c>
      <c r="V83" s="93">
        <f t="shared" si="23"/>
        <v>135104899400</v>
      </c>
      <c r="W83" s="93">
        <f t="shared" si="23"/>
        <v>35164436380</v>
      </c>
      <c r="X83" s="93">
        <f t="shared" si="23"/>
        <v>71515705951</v>
      </c>
    </row>
    <row r="84" spans="2:24" ht="11.8" hidden="1" customHeight="1" outlineLevel="2" x14ac:dyDescent="0.3">
      <c r="B84" s="90"/>
      <c r="C84" s="90"/>
      <c r="D84" s="94" t="s">
        <v>143</v>
      </c>
      <c r="E84" s="90" t="s">
        <v>144</v>
      </c>
      <c r="F84" s="91" t="s">
        <v>142</v>
      </c>
      <c r="G84" s="92">
        <f>G87+G89</f>
        <v>17452125843</v>
      </c>
      <c r="H84" s="92">
        <f t="shared" ref="H84:J84" si="24">H87+H89</f>
        <v>35059544953</v>
      </c>
      <c r="I84" s="92">
        <f t="shared" si="24"/>
        <v>53212915823</v>
      </c>
      <c r="J84" s="92">
        <f t="shared" si="24"/>
        <v>71283980731</v>
      </c>
      <c r="K84" s="92">
        <f>K87+K89</f>
        <v>18166175828</v>
      </c>
      <c r="L84" s="92">
        <f t="shared" ref="L84:X84" si="25">L87+L89</f>
        <v>36524956893</v>
      </c>
      <c r="M84" s="93">
        <f t="shared" si="25"/>
        <v>57216246724</v>
      </c>
      <c r="N84" s="93">
        <f t="shared" si="25"/>
        <v>77073319258</v>
      </c>
      <c r="O84" s="93">
        <f t="shared" si="25"/>
        <v>20458829904</v>
      </c>
      <c r="P84" s="93">
        <f t="shared" si="25"/>
        <v>41962152206</v>
      </c>
      <c r="Q84" s="93">
        <f t="shared" si="25"/>
        <v>64485751748</v>
      </c>
      <c r="R84" s="93">
        <f t="shared" si="25"/>
        <v>86553217516</v>
      </c>
      <c r="S84" s="93">
        <f t="shared" si="25"/>
        <v>22101115502</v>
      </c>
      <c r="T84" s="93">
        <f t="shared" si="25"/>
        <v>45283145426</v>
      </c>
      <c r="U84" s="93">
        <f t="shared" si="25"/>
        <v>69899503555</v>
      </c>
      <c r="V84" s="93">
        <f t="shared" si="25"/>
        <v>93811271852</v>
      </c>
      <c r="W84" s="93">
        <f t="shared" si="25"/>
        <v>24346999199</v>
      </c>
      <c r="X84" s="93">
        <f t="shared" si="25"/>
        <v>49582131396</v>
      </c>
    </row>
    <row r="85" spans="2:24" ht="11.8" hidden="1" customHeight="1" outlineLevel="1" x14ac:dyDescent="0.3">
      <c r="B85" s="90"/>
      <c r="C85" s="94" t="s">
        <v>143</v>
      </c>
      <c r="D85" s="90" t="s">
        <v>145</v>
      </c>
      <c r="E85" s="90"/>
      <c r="F85" s="91" t="s">
        <v>142</v>
      </c>
      <c r="G85" s="92">
        <f>NŽP!G15</f>
        <v>24244005785</v>
      </c>
      <c r="H85" s="92">
        <f>NŽP!H15</f>
        <v>48482135988</v>
      </c>
      <c r="I85" s="92">
        <f>NŽP!I15</f>
        <v>73470793747</v>
      </c>
      <c r="J85" s="92">
        <f>NŽP!J15</f>
        <v>98636811010</v>
      </c>
      <c r="K85" s="92">
        <f>NŽP!K15</f>
        <v>25049479376</v>
      </c>
      <c r="L85" s="92">
        <f>NŽP!L15</f>
        <v>50924481472</v>
      </c>
      <c r="M85" s="93">
        <f>NŽP!M15</f>
        <v>79808371455</v>
      </c>
      <c r="N85" s="93">
        <f>NŽP!N15</f>
        <v>107440265170</v>
      </c>
      <c r="O85" s="93">
        <f>NŽP!O15</f>
        <v>28677960761</v>
      </c>
      <c r="P85" s="93">
        <f>NŽP!P15</f>
        <v>58590106549</v>
      </c>
      <c r="Q85" s="93">
        <f>NŽP!Q15</f>
        <v>90046601685</v>
      </c>
      <c r="R85" s="93">
        <f>NŽP!R15</f>
        <v>120841450785</v>
      </c>
      <c r="S85" s="93">
        <f>NŽP!S15</f>
        <v>31079036441</v>
      </c>
      <c r="T85" s="93">
        <f>NŽP!T15</f>
        <v>63486354091</v>
      </c>
      <c r="U85" s="93">
        <f>NŽP!U15</f>
        <v>97611561289</v>
      </c>
      <c r="V85" s="93">
        <f>NŽP!V15</f>
        <v>131403587366</v>
      </c>
      <c r="W85" s="93">
        <f>NŽP!W15</f>
        <v>34195462685</v>
      </c>
      <c r="X85" s="93">
        <f>NŽP!X15</f>
        <v>69500762279</v>
      </c>
    </row>
    <row r="86" spans="2:24" ht="11.8" hidden="1" customHeight="1" outlineLevel="1" x14ac:dyDescent="0.3">
      <c r="B86" s="90"/>
      <c r="C86" s="94" t="s">
        <v>143</v>
      </c>
      <c r="D86" s="90" t="s">
        <v>172</v>
      </c>
      <c r="E86" s="90"/>
      <c r="F86" s="91" t="s">
        <v>142</v>
      </c>
      <c r="G86" s="92">
        <f>NŽP!G16</f>
        <v>744055404</v>
      </c>
      <c r="H86" s="92">
        <f>NŽP!H16</f>
        <v>1493743284</v>
      </c>
      <c r="I86" s="92">
        <f>NŽP!I16</f>
        <v>2335568641</v>
      </c>
      <c r="J86" s="92">
        <f>NŽP!J16</f>
        <v>3119503670</v>
      </c>
      <c r="K86" s="92">
        <f>NŽP!K16</f>
        <v>713372178</v>
      </c>
      <c r="L86" s="92">
        <f>NŽP!L16</f>
        <v>1254197866</v>
      </c>
      <c r="M86" s="93">
        <f>NŽP!M16</f>
        <v>2269514337</v>
      </c>
      <c r="N86" s="93">
        <f>NŽP!N16</f>
        <v>3089988889</v>
      </c>
      <c r="O86" s="93">
        <f>NŽP!O16</f>
        <v>858877480</v>
      </c>
      <c r="P86" s="93">
        <f>NŽP!P16</f>
        <v>1805363799</v>
      </c>
      <c r="Q86" s="93">
        <f>NŽP!Q16</f>
        <v>2735618577</v>
      </c>
      <c r="R86" s="93">
        <f>NŽP!R16</f>
        <v>3734810538</v>
      </c>
      <c r="S86" s="93">
        <f>NŽP!S16</f>
        <v>761304603</v>
      </c>
      <c r="T86" s="93">
        <f>NŽP!T16</f>
        <v>1574430628</v>
      </c>
      <c r="U86" s="93">
        <f>NŽP!U16</f>
        <v>2518068000</v>
      </c>
      <c r="V86" s="93">
        <f>NŽP!V16</f>
        <v>3501541056</v>
      </c>
      <c r="W86" s="93">
        <f>NŽP!W16</f>
        <v>917542368</v>
      </c>
      <c r="X86" s="93">
        <f>NŽP!X16</f>
        <v>1913142714</v>
      </c>
    </row>
    <row r="87" spans="2:24" ht="11.8" hidden="1" customHeight="1" outlineLevel="2" x14ac:dyDescent="0.3">
      <c r="B87" s="90"/>
      <c r="C87" s="94"/>
      <c r="D87" s="94" t="s">
        <v>143</v>
      </c>
      <c r="E87" s="90" t="s">
        <v>144</v>
      </c>
      <c r="F87" s="91" t="s">
        <v>142</v>
      </c>
      <c r="G87" s="92">
        <f>NŽP!G17</f>
        <v>17452330101</v>
      </c>
      <c r="H87" s="92">
        <f>NŽP!H17</f>
        <v>35059749211</v>
      </c>
      <c r="I87" s="92">
        <f>NŽP!I17</f>
        <v>53213120081</v>
      </c>
      <c r="J87" s="92">
        <f>NŽP!J17</f>
        <v>71284184989</v>
      </c>
      <c r="K87" s="92">
        <f>NŽP!K17</f>
        <v>18166175828</v>
      </c>
      <c r="L87" s="92">
        <f>NŽP!L17</f>
        <v>36524956893</v>
      </c>
      <c r="M87" s="93">
        <f>NŽP!M17</f>
        <v>57216246724</v>
      </c>
      <c r="N87" s="93">
        <f>NŽP!N17</f>
        <v>77073319258</v>
      </c>
      <c r="O87" s="93">
        <f>NŽP!O17</f>
        <v>20458829904</v>
      </c>
      <c r="P87" s="93">
        <f>NŽP!P17</f>
        <v>41962538757</v>
      </c>
      <c r="Q87" s="93">
        <f>NŽP!Q17</f>
        <v>64486138299</v>
      </c>
      <c r="R87" s="93">
        <f>NŽP!R17</f>
        <v>86553604067</v>
      </c>
      <c r="S87" s="93">
        <f>NŽP!S17</f>
        <v>22101115502</v>
      </c>
      <c r="T87" s="93">
        <f>NŽP!T17</f>
        <v>45283145426</v>
      </c>
      <c r="U87" s="93">
        <f>NŽP!U17</f>
        <v>69775619942</v>
      </c>
      <c r="V87" s="93">
        <f>NŽP!V17</f>
        <v>93811271852</v>
      </c>
      <c r="W87" s="93">
        <f>NŽP!W17</f>
        <v>24346999199</v>
      </c>
      <c r="X87" s="93">
        <f>NŽP!X17</f>
        <v>49582131396</v>
      </c>
    </row>
    <row r="88" spans="2:24" ht="11.8" hidden="1" customHeight="1" outlineLevel="1" x14ac:dyDescent="0.3">
      <c r="B88" s="90"/>
      <c r="C88" s="94" t="s">
        <v>143</v>
      </c>
      <c r="D88" s="90" t="s">
        <v>173</v>
      </c>
      <c r="E88" s="90"/>
      <c r="F88" s="91" t="s">
        <v>142</v>
      </c>
      <c r="G88" s="92">
        <f>NŽP!G18</f>
        <v>32927860</v>
      </c>
      <c r="H88" s="92">
        <f>NŽP!H18</f>
        <v>67977722</v>
      </c>
      <c r="I88" s="92">
        <f>NŽP!I18</f>
        <v>103551007</v>
      </c>
      <c r="J88" s="92">
        <f>NŽP!J18</f>
        <v>160710474</v>
      </c>
      <c r="K88" s="92">
        <f>NŽP!K18</f>
        <v>32955341</v>
      </c>
      <c r="L88" s="92">
        <f>NŽP!L18</f>
        <v>70350803</v>
      </c>
      <c r="M88" s="93">
        <f>NŽP!M18</f>
        <v>107513722</v>
      </c>
      <c r="N88" s="93">
        <f>NŽP!N18</f>
        <v>181163070</v>
      </c>
      <c r="O88" s="93">
        <f>NŽP!O18</f>
        <v>36659123</v>
      </c>
      <c r="P88" s="93">
        <f>NŽP!P18</f>
        <v>72405506</v>
      </c>
      <c r="Q88" s="93">
        <f>NŽP!Q18</f>
        <v>108654757</v>
      </c>
      <c r="R88" s="93">
        <f>NŽP!R18</f>
        <v>172458030</v>
      </c>
      <c r="S88" s="93">
        <f>NŽP!S18</f>
        <v>42927838</v>
      </c>
      <c r="T88" s="93">
        <f>NŽP!T18</f>
        <v>83010009</v>
      </c>
      <c r="U88" s="93">
        <f>NŽP!U18</f>
        <v>247767226</v>
      </c>
      <c r="V88" s="93">
        <f>NŽP!V18</f>
        <v>199770978</v>
      </c>
      <c r="W88" s="93">
        <f>NŽP!W18</f>
        <v>51431327</v>
      </c>
      <c r="X88" s="93">
        <f>NŽP!X18</f>
        <v>101800958</v>
      </c>
    </row>
    <row r="89" spans="2:24" ht="11.8" hidden="1" customHeight="1" outlineLevel="2" x14ac:dyDescent="0.3">
      <c r="B89" s="90"/>
      <c r="C89" s="94"/>
      <c r="D89" s="94" t="s">
        <v>143</v>
      </c>
      <c r="E89" s="90" t="s">
        <v>144</v>
      </c>
      <c r="F89" s="91" t="s">
        <v>142</v>
      </c>
      <c r="G89" s="92">
        <f>NŽP!G19</f>
        <v>-204258</v>
      </c>
      <c r="H89" s="92">
        <f>NŽP!H19</f>
        <v>-204258</v>
      </c>
      <c r="I89" s="92">
        <f>NŽP!I19</f>
        <v>-204258</v>
      </c>
      <c r="J89" s="92">
        <f>NŽP!J19</f>
        <v>-204258</v>
      </c>
      <c r="K89" s="92">
        <f>NŽP!K19</f>
        <v>0</v>
      </c>
      <c r="L89" s="92">
        <f>NŽP!L19</f>
        <v>0</v>
      </c>
      <c r="M89" s="93">
        <f>NŽP!M19</f>
        <v>0</v>
      </c>
      <c r="N89" s="93">
        <f>NŽP!N19</f>
        <v>0</v>
      </c>
      <c r="O89" s="93">
        <f>NŽP!O19</f>
        <v>0</v>
      </c>
      <c r="P89" s="93">
        <f>NŽP!P19</f>
        <v>-386551</v>
      </c>
      <c r="Q89" s="93">
        <f>NŽP!Q19</f>
        <v>-386551</v>
      </c>
      <c r="R89" s="93">
        <f>NŽP!R19</f>
        <v>-386551</v>
      </c>
      <c r="S89" s="93">
        <f>NŽP!S19</f>
        <v>0</v>
      </c>
      <c r="T89" s="93">
        <f>NŽP!T19</f>
        <v>0</v>
      </c>
      <c r="U89" s="93">
        <f>NŽP!U19</f>
        <v>123883613</v>
      </c>
      <c r="V89" s="93">
        <f>NŽP!V19</f>
        <v>0</v>
      </c>
      <c r="W89" s="93">
        <f>NŽP!W19</f>
        <v>0</v>
      </c>
      <c r="X89" s="93">
        <f>NŽP!X19</f>
        <v>0</v>
      </c>
    </row>
    <row r="90" spans="2:24" ht="11.8" customHeight="1" collapsed="1" x14ac:dyDescent="0.3">
      <c r="B90" s="90"/>
      <c r="C90" s="90" t="s">
        <v>148</v>
      </c>
      <c r="D90" s="90"/>
      <c r="E90" s="90"/>
      <c r="F90" s="91" t="s">
        <v>142</v>
      </c>
      <c r="G90" s="92">
        <f>G92+G93+G95</f>
        <v>12164994377</v>
      </c>
      <c r="H90" s="92">
        <f t="shared" ref="H90:J90" si="26">H92+H93+H95</f>
        <v>23523674410</v>
      </c>
      <c r="I90" s="92">
        <f t="shared" si="26"/>
        <v>36363213826</v>
      </c>
      <c r="J90" s="92">
        <f t="shared" si="26"/>
        <v>48018668028</v>
      </c>
      <c r="K90" s="92">
        <f>K92+K93+K95</f>
        <v>10613331492</v>
      </c>
      <c r="L90" s="92">
        <f t="shared" ref="L90:X90" si="27">L92+L93+L95</f>
        <v>26851296466</v>
      </c>
      <c r="M90" s="93">
        <f t="shared" si="27"/>
        <v>42613592802</v>
      </c>
      <c r="N90" s="93">
        <f t="shared" si="27"/>
        <v>56919671586</v>
      </c>
      <c r="O90" s="93">
        <f t="shared" si="27"/>
        <v>13916667069</v>
      </c>
      <c r="P90" s="93">
        <f t="shared" si="27"/>
        <v>29268168045</v>
      </c>
      <c r="Q90" s="93">
        <f t="shared" si="27"/>
        <v>44791365555</v>
      </c>
      <c r="R90" s="93">
        <f t="shared" si="27"/>
        <v>58824740081</v>
      </c>
      <c r="S90" s="93">
        <f t="shared" si="27"/>
        <v>14484467982</v>
      </c>
      <c r="T90" s="93">
        <f t="shared" si="27"/>
        <v>30508246562</v>
      </c>
      <c r="U90" s="93">
        <f t="shared" si="27"/>
        <v>49294612908</v>
      </c>
      <c r="V90" s="93">
        <f t="shared" si="27"/>
        <v>65637772064</v>
      </c>
      <c r="W90" s="93">
        <f t="shared" si="27"/>
        <v>16611936222</v>
      </c>
      <c r="X90" s="93">
        <f t="shared" si="27"/>
        <v>34574643783</v>
      </c>
    </row>
    <row r="91" spans="2:24" ht="11.8" hidden="1" customHeight="1" outlineLevel="2" x14ac:dyDescent="0.3">
      <c r="B91" s="90"/>
      <c r="C91" s="90"/>
      <c r="D91" s="94" t="s">
        <v>143</v>
      </c>
      <c r="E91" s="90" t="s">
        <v>144</v>
      </c>
      <c r="F91" s="91" t="s">
        <v>142</v>
      </c>
      <c r="G91" s="92">
        <f>G94+G96</f>
        <v>8804470612</v>
      </c>
      <c r="H91" s="92">
        <f t="shared" ref="H91:J91" si="28">H94+H96</f>
        <v>17184149280</v>
      </c>
      <c r="I91" s="92">
        <f t="shared" si="28"/>
        <v>26220050665</v>
      </c>
      <c r="J91" s="92">
        <f t="shared" si="28"/>
        <v>34266221714</v>
      </c>
      <c r="K91" s="92">
        <f>K94+K96</f>
        <v>8244120427</v>
      </c>
      <c r="L91" s="92">
        <f t="shared" ref="L91:X91" si="29">L94+L96</f>
        <v>17634180298</v>
      </c>
      <c r="M91" s="93">
        <f t="shared" si="29"/>
        <v>27711046130</v>
      </c>
      <c r="N91" s="93">
        <f t="shared" si="29"/>
        <v>36301784596</v>
      </c>
      <c r="O91" s="93">
        <f t="shared" si="29"/>
        <v>9881425246</v>
      </c>
      <c r="P91" s="93">
        <f t="shared" si="29"/>
        <v>20585873863</v>
      </c>
      <c r="Q91" s="93">
        <f t="shared" si="29"/>
        <v>31471943453</v>
      </c>
      <c r="R91" s="93">
        <f t="shared" si="29"/>
        <v>41463592413</v>
      </c>
      <c r="S91" s="93">
        <f t="shared" si="29"/>
        <v>10253852779</v>
      </c>
      <c r="T91" s="93">
        <f t="shared" si="29"/>
        <v>21866696595</v>
      </c>
      <c r="U91" s="93">
        <f t="shared" si="29"/>
        <v>35078393044</v>
      </c>
      <c r="V91" s="93">
        <f t="shared" si="29"/>
        <v>46806658724</v>
      </c>
      <c r="W91" s="93">
        <f t="shared" si="29"/>
        <v>12115337256</v>
      </c>
      <c r="X91" s="93">
        <f t="shared" si="29"/>
        <v>25520904930</v>
      </c>
    </row>
    <row r="92" spans="2:24" ht="11.8" hidden="1" customHeight="1" outlineLevel="1" x14ac:dyDescent="0.3">
      <c r="B92" s="90"/>
      <c r="C92" s="94" t="s">
        <v>143</v>
      </c>
      <c r="D92" s="90" t="s">
        <v>145</v>
      </c>
      <c r="E92" s="90"/>
      <c r="F92" s="91" t="s">
        <v>142</v>
      </c>
      <c r="G92" s="92">
        <f>NŽP!G22</f>
        <v>11880153288</v>
      </c>
      <c r="H92" s="92">
        <f>NŽP!H22</f>
        <v>22932324896</v>
      </c>
      <c r="I92" s="92">
        <f>NŽP!I22</f>
        <v>35421969847</v>
      </c>
      <c r="J92" s="92">
        <f>NŽP!J22</f>
        <v>46833661792</v>
      </c>
      <c r="K92" s="92">
        <f>NŽP!K22</f>
        <v>10276750371</v>
      </c>
      <c r="L92" s="92">
        <f>NŽP!L22</f>
        <v>26322542025</v>
      </c>
      <c r="M92" s="93">
        <f>NŽP!M22</f>
        <v>41202730925</v>
      </c>
      <c r="N92" s="93">
        <f>NŽP!N22</f>
        <v>54359885000</v>
      </c>
      <c r="O92" s="93">
        <f>NŽP!O22</f>
        <v>13604469794</v>
      </c>
      <c r="P92" s="93">
        <f>NŽP!P22</f>
        <v>28389238657</v>
      </c>
      <c r="Q92" s="93">
        <f>NŽP!Q22</f>
        <v>43449829079</v>
      </c>
      <c r="R92" s="93">
        <f>NŽP!R22</f>
        <v>56620672163</v>
      </c>
      <c r="S92" s="93">
        <f>NŽP!S22</f>
        <v>14502387515</v>
      </c>
      <c r="T92" s="93">
        <f>NŽP!T22</f>
        <v>30090687304</v>
      </c>
      <c r="U92" s="93">
        <f>NŽP!U22</f>
        <v>48354185823</v>
      </c>
      <c r="V92" s="93">
        <f>NŽP!V22</f>
        <v>64465398094</v>
      </c>
      <c r="W92" s="93">
        <f>NŽP!W22</f>
        <v>16276109715</v>
      </c>
      <c r="X92" s="93">
        <f>NŽP!X22</f>
        <v>34075778394</v>
      </c>
    </row>
    <row r="93" spans="2:24" ht="11.8" hidden="1" customHeight="1" outlineLevel="1" x14ac:dyDescent="0.3">
      <c r="B93" s="90"/>
      <c r="C93" s="94" t="s">
        <v>143</v>
      </c>
      <c r="D93" s="90" t="s">
        <v>172</v>
      </c>
      <c r="E93" s="90"/>
      <c r="F93" s="91" t="s">
        <v>142</v>
      </c>
      <c r="G93" s="92">
        <f>NŽP!G23</f>
        <v>249690828</v>
      </c>
      <c r="H93" s="92">
        <f>NŽP!H23</f>
        <v>554615747</v>
      </c>
      <c r="I93" s="92">
        <f>NŽP!I23</f>
        <v>842060995</v>
      </c>
      <c r="J93" s="92">
        <f>NŽP!J23</f>
        <v>1062671164</v>
      </c>
      <c r="K93" s="92">
        <f>NŽP!K23</f>
        <v>344161277</v>
      </c>
      <c r="L93" s="92">
        <f>NŽP!L23</f>
        <v>533904171</v>
      </c>
      <c r="M93" s="93">
        <f>NŽP!M23</f>
        <v>1437619647</v>
      </c>
      <c r="N93" s="93">
        <f>NŽP!N23</f>
        <v>2607871271</v>
      </c>
      <c r="O93" s="93">
        <f>NŽP!O23</f>
        <v>316817540</v>
      </c>
      <c r="P93" s="93">
        <f>NŽP!P23</f>
        <v>876023274</v>
      </c>
      <c r="Q93" s="93">
        <f>NŽP!Q23</f>
        <v>1361316512</v>
      </c>
      <c r="R93" s="93">
        <f>NŽP!R23</f>
        <v>2204257744</v>
      </c>
      <c r="S93" s="93">
        <f>NŽP!S23</f>
        <v>-33053433</v>
      </c>
      <c r="T93" s="93">
        <f>NŽP!T23</f>
        <v>399819253</v>
      </c>
      <c r="U93" s="93">
        <f>NŽP!U23</f>
        <v>895695168</v>
      </c>
      <c r="V93" s="93">
        <f>NŽP!V23</f>
        <v>1146546336</v>
      </c>
      <c r="W93" s="93">
        <f>NŽP!W23</f>
        <v>334349605</v>
      </c>
      <c r="X93" s="93">
        <f>NŽP!X23</f>
        <v>469724659</v>
      </c>
    </row>
    <row r="94" spans="2:24" ht="11.8" hidden="1" customHeight="1" outlineLevel="2" x14ac:dyDescent="0.3">
      <c r="B94" s="90"/>
      <c r="C94" s="94"/>
      <c r="D94" s="94" t="s">
        <v>143</v>
      </c>
      <c r="E94" s="90" t="s">
        <v>144</v>
      </c>
      <c r="F94" s="91" t="s">
        <v>142</v>
      </c>
      <c r="G94" s="92">
        <f>NŽP!G24</f>
        <v>8804512656</v>
      </c>
      <c r="H94" s="92">
        <f>NŽP!H24</f>
        <v>17184147079</v>
      </c>
      <c r="I94" s="92">
        <f>NŽP!I24</f>
        <v>26220047687</v>
      </c>
      <c r="J94" s="92">
        <f>NŽP!J24</f>
        <v>34266220332</v>
      </c>
      <c r="K94" s="92">
        <f>NŽP!K24</f>
        <v>8244120592</v>
      </c>
      <c r="L94" s="92">
        <f>NŽP!L24</f>
        <v>17634181556</v>
      </c>
      <c r="M94" s="93">
        <f>NŽP!M24</f>
        <v>27711047371</v>
      </c>
      <c r="N94" s="93">
        <f>NŽP!N24</f>
        <v>36301786888</v>
      </c>
      <c r="O94" s="93">
        <f>NŽP!O24</f>
        <v>9881425246</v>
      </c>
      <c r="P94" s="93">
        <f>NŽP!P24</f>
        <v>20593600165</v>
      </c>
      <c r="Q94" s="93">
        <f>NŽP!Q24</f>
        <v>31479669755</v>
      </c>
      <c r="R94" s="93">
        <f>NŽP!R24</f>
        <v>41463592413</v>
      </c>
      <c r="S94" s="93">
        <f>NŽP!S24</f>
        <v>10253852779</v>
      </c>
      <c r="T94" s="93">
        <f>NŽP!T24</f>
        <v>21866696595</v>
      </c>
      <c r="U94" s="93">
        <f>NŽP!U24</f>
        <v>35056027086</v>
      </c>
      <c r="V94" s="93">
        <f>NŽP!V24</f>
        <v>46806658724</v>
      </c>
      <c r="W94" s="93">
        <f>NŽP!W24</f>
        <v>12115337256</v>
      </c>
      <c r="X94" s="93">
        <f>NŽP!X24</f>
        <v>25520904930</v>
      </c>
    </row>
    <row r="95" spans="2:24" ht="11.8" hidden="1" customHeight="1" outlineLevel="1" x14ac:dyDescent="0.3">
      <c r="B95" s="90"/>
      <c r="C95" s="94" t="s">
        <v>143</v>
      </c>
      <c r="D95" s="90" t="s">
        <v>173</v>
      </c>
      <c r="E95" s="90"/>
      <c r="F95" s="91" t="s">
        <v>142</v>
      </c>
      <c r="G95" s="92">
        <f>NŽP!G25</f>
        <v>35150261</v>
      </c>
      <c r="H95" s="92">
        <f>NŽP!H25</f>
        <v>36733767</v>
      </c>
      <c r="I95" s="92">
        <f>NŽP!I25</f>
        <v>99182984</v>
      </c>
      <c r="J95" s="92">
        <f>NŽP!J25</f>
        <v>122335072</v>
      </c>
      <c r="K95" s="92">
        <f>NŽP!K25</f>
        <v>-7580156</v>
      </c>
      <c r="L95" s="92">
        <f>NŽP!L25</f>
        <v>-5149730</v>
      </c>
      <c r="M95" s="93">
        <f>NŽP!M25</f>
        <v>-26757770</v>
      </c>
      <c r="N95" s="93">
        <f>NŽP!N25</f>
        <v>-48084685</v>
      </c>
      <c r="O95" s="93">
        <f>NŽP!O25</f>
        <v>-4620265</v>
      </c>
      <c r="P95" s="93">
        <f>NŽP!P25</f>
        <v>2906114</v>
      </c>
      <c r="Q95" s="93">
        <f>NŽP!Q25</f>
        <v>-19780036</v>
      </c>
      <c r="R95" s="93">
        <f>NŽP!R25</f>
        <v>-189826</v>
      </c>
      <c r="S95" s="93">
        <f>NŽP!S25</f>
        <v>15133900</v>
      </c>
      <c r="T95" s="93">
        <f>NŽP!T25</f>
        <v>17740005</v>
      </c>
      <c r="U95" s="93">
        <f>NŽP!U25</f>
        <v>44731917</v>
      </c>
      <c r="V95" s="93">
        <f>NŽP!V25</f>
        <v>25827634</v>
      </c>
      <c r="W95" s="93">
        <f>NŽP!W25</f>
        <v>1476902</v>
      </c>
      <c r="X95" s="93">
        <f>NŽP!X25</f>
        <v>29140730</v>
      </c>
    </row>
    <row r="96" spans="2:24" ht="11.8" hidden="1" customHeight="1" outlineLevel="2" x14ac:dyDescent="0.3">
      <c r="B96" s="90"/>
      <c r="C96" s="94"/>
      <c r="D96" s="94" t="s">
        <v>143</v>
      </c>
      <c r="E96" s="90" t="s">
        <v>144</v>
      </c>
      <c r="F96" s="91" t="s">
        <v>142</v>
      </c>
      <c r="G96" s="92">
        <f>NŽP!G26</f>
        <v>-42044</v>
      </c>
      <c r="H96" s="92">
        <f>NŽP!H26</f>
        <v>2201</v>
      </c>
      <c r="I96" s="92">
        <f>NŽP!I26</f>
        <v>2978</v>
      </c>
      <c r="J96" s="92">
        <f>NŽP!J26</f>
        <v>1382</v>
      </c>
      <c r="K96" s="92">
        <f>NŽP!K26</f>
        <v>-165</v>
      </c>
      <c r="L96" s="92">
        <f>NŽP!L26</f>
        <v>-1258</v>
      </c>
      <c r="M96" s="93">
        <f>NŽP!M26</f>
        <v>-1241</v>
      </c>
      <c r="N96" s="93">
        <f>NŽP!N26</f>
        <v>-2292</v>
      </c>
      <c r="O96" s="93">
        <f>NŽP!O26</f>
        <v>0</v>
      </c>
      <c r="P96" s="93">
        <f>NŽP!P26</f>
        <v>-7726302</v>
      </c>
      <c r="Q96" s="93">
        <f>NŽP!Q26</f>
        <v>-7726302</v>
      </c>
      <c r="R96" s="93">
        <f>NŽP!R26</f>
        <v>0</v>
      </c>
      <c r="S96" s="93">
        <f>NŽP!S26</f>
        <v>0</v>
      </c>
      <c r="T96" s="93">
        <f>NŽP!T26</f>
        <v>0</v>
      </c>
      <c r="U96" s="93">
        <f>NŽP!U26</f>
        <v>22365958</v>
      </c>
      <c r="V96" s="93">
        <f>NŽP!V26</f>
        <v>0</v>
      </c>
      <c r="W96" s="93">
        <f>NŽP!W26</f>
        <v>0</v>
      </c>
      <c r="X96" s="93">
        <f>NŽP!X26</f>
        <v>0</v>
      </c>
    </row>
    <row r="97" spans="2:24" ht="11.8" customHeight="1" collapsed="1" x14ac:dyDescent="0.3">
      <c r="B97" s="90"/>
      <c r="C97" s="90" t="s">
        <v>149</v>
      </c>
      <c r="D97" s="90"/>
      <c r="E97" s="90"/>
      <c r="F97" s="91" t="s">
        <v>142</v>
      </c>
      <c r="G97" s="92">
        <f>NŽP!G27</f>
        <v>6005762746</v>
      </c>
      <c r="H97" s="92">
        <f>NŽP!H27</f>
        <v>11996906327</v>
      </c>
      <c r="I97" s="92">
        <f>NŽP!I27</f>
        <v>18567002979</v>
      </c>
      <c r="J97" s="92">
        <f>NŽP!J27</f>
        <v>25194017753</v>
      </c>
      <c r="K97" s="92">
        <f>NŽP!K27</f>
        <v>6375087867</v>
      </c>
      <c r="L97" s="92">
        <f>NŽP!L27</f>
        <v>12913149258</v>
      </c>
      <c r="M97" s="93">
        <f>NŽP!M27</f>
        <v>20089529260</v>
      </c>
      <c r="N97" s="93">
        <f>NŽP!N27</f>
        <v>28212082744</v>
      </c>
      <c r="O97" s="93">
        <f>NŽP!O27</f>
        <v>7759085620</v>
      </c>
      <c r="P97" s="93">
        <f>NŽP!P27</f>
        <v>15487149696</v>
      </c>
      <c r="Q97" s="93">
        <f>NŽP!Q27</f>
        <v>23943055267</v>
      </c>
      <c r="R97" s="93">
        <f>NŽP!R27</f>
        <v>32175257792</v>
      </c>
      <c r="S97" s="93">
        <f>NŽP!S27</f>
        <v>8259627711</v>
      </c>
      <c r="T97" s="93">
        <f>NŽP!T27</f>
        <v>17150009023</v>
      </c>
      <c r="U97" s="93">
        <f>NŽP!U27</f>
        <v>26354716442</v>
      </c>
      <c r="V97" s="93">
        <f>NŽP!V27</f>
        <v>35819854188</v>
      </c>
      <c r="W97" s="93">
        <f>NŽP!W27</f>
        <v>9045060039</v>
      </c>
      <c r="X97" s="93">
        <f>NŽP!X27</f>
        <v>18650177508</v>
      </c>
    </row>
    <row r="98" spans="2:24" ht="11.8" hidden="1" customHeight="1" outlineLevel="1" x14ac:dyDescent="0.3">
      <c r="B98" s="90"/>
      <c r="C98" s="94" t="s">
        <v>143</v>
      </c>
      <c r="D98" s="90" t="s">
        <v>174</v>
      </c>
      <c r="E98" s="90"/>
      <c r="F98" s="91" t="s">
        <v>142</v>
      </c>
      <c r="G98" s="92">
        <f>NŽP!G28</f>
        <v>6006009144</v>
      </c>
      <c r="H98" s="92">
        <f>NŽP!H28</f>
        <v>11997675371</v>
      </c>
      <c r="I98" s="93">
        <f>NŽP!I28</f>
        <v>18567008322</v>
      </c>
      <c r="J98" s="93">
        <f>NŽP!J28</f>
        <v>25194774069</v>
      </c>
      <c r="K98" s="92">
        <f>NŽP!K28</f>
        <v>6375192768</v>
      </c>
      <c r="L98" s="92">
        <f>NŽP!L28</f>
        <v>12913348360</v>
      </c>
      <c r="M98" s="93">
        <f>NŽP!M28</f>
        <v>20089505981</v>
      </c>
      <c r="N98" s="93">
        <f>NŽP!N28</f>
        <v>28212919408</v>
      </c>
      <c r="O98" s="93">
        <f>NŽP!O28</f>
        <v>7759094332</v>
      </c>
      <c r="P98" s="93">
        <f>NŽP!P28</f>
        <v>15487177736</v>
      </c>
      <c r="Q98" s="93">
        <f>NŽP!Q28</f>
        <v>23943083307</v>
      </c>
      <c r="R98" s="93">
        <f>NŽP!R28</f>
        <v>32176090962</v>
      </c>
      <c r="S98" s="93">
        <f>NŽP!S28</f>
        <v>8259642299</v>
      </c>
      <c r="T98" s="93">
        <f>NŽP!T28</f>
        <v>17150023611</v>
      </c>
      <c r="U98" s="93">
        <f>NŽP!U28</f>
        <v>26354731030</v>
      </c>
      <c r="V98" s="93">
        <f>NŽP!V28</f>
        <v>35820878122</v>
      </c>
      <c r="W98" s="93">
        <f>NŽP!W28</f>
        <v>9045062018</v>
      </c>
      <c r="X98" s="93">
        <f>NŽP!X28</f>
        <v>18650179487</v>
      </c>
    </row>
    <row r="99" spans="2:24" ht="11.8" hidden="1" customHeight="1" outlineLevel="1" x14ac:dyDescent="0.3">
      <c r="B99" s="90"/>
      <c r="C99" s="94" t="s">
        <v>143</v>
      </c>
      <c r="D99" s="90" t="s">
        <v>173</v>
      </c>
      <c r="E99" s="90"/>
      <c r="F99" s="91" t="s">
        <v>142</v>
      </c>
      <c r="G99" s="92">
        <f>NŽP!G29</f>
        <v>-246398</v>
      </c>
      <c r="H99" s="92">
        <f>NŽP!H29</f>
        <v>-769044</v>
      </c>
      <c r="I99" s="93">
        <f>NŽP!I29</f>
        <v>-5343</v>
      </c>
      <c r="J99" s="93">
        <f>NŽP!J29</f>
        <v>-756316</v>
      </c>
      <c r="K99" s="92">
        <f>NŽP!K29</f>
        <v>-104901</v>
      </c>
      <c r="L99" s="92">
        <f>NŽP!L29</f>
        <v>-199102</v>
      </c>
      <c r="M99" s="93">
        <f>NŽP!M29</f>
        <v>23279</v>
      </c>
      <c r="N99" s="93">
        <f>NŽP!N29</f>
        <v>-836664</v>
      </c>
      <c r="O99" s="93">
        <f>NŽP!O29</f>
        <v>-8712</v>
      </c>
      <c r="P99" s="93">
        <f>NŽP!P29</f>
        <v>-28040</v>
      </c>
      <c r="Q99" s="93">
        <f>NŽP!Q29</f>
        <v>-28040</v>
      </c>
      <c r="R99" s="93">
        <f>NŽP!R29</f>
        <v>-833170</v>
      </c>
      <c r="S99" s="93">
        <f>NŽP!S29</f>
        <v>-14588</v>
      </c>
      <c r="T99" s="93">
        <f>NŽP!T29</f>
        <v>-14588</v>
      </c>
      <c r="U99" s="93">
        <f>NŽP!U29</f>
        <v>-14588</v>
      </c>
      <c r="V99" s="93">
        <f>NŽP!V29</f>
        <v>-1023934</v>
      </c>
      <c r="W99" s="93">
        <f>NŽP!W29</f>
        <v>-1979</v>
      </c>
      <c r="X99" s="93">
        <f>NŽP!X29</f>
        <v>-1979</v>
      </c>
    </row>
    <row r="100" spans="2:24" ht="11.8" customHeight="1" x14ac:dyDescent="0.3">
      <c r="B100" s="90"/>
      <c r="C100" s="90" t="s">
        <v>152</v>
      </c>
      <c r="D100" s="90"/>
      <c r="E100" s="90"/>
      <c r="F100" s="91" t="s">
        <v>142</v>
      </c>
      <c r="G100" s="92">
        <f>NŽP!G30</f>
        <v>1780726926</v>
      </c>
      <c r="H100" s="92">
        <f>NŽP!H30</f>
        <v>3340328922</v>
      </c>
      <c r="I100" s="92">
        <f>NŽP!I30</f>
        <v>4743197106</v>
      </c>
      <c r="J100" s="92">
        <f>NŽP!J30</f>
        <v>5765346868</v>
      </c>
      <c r="K100" s="92">
        <f>NŽP!K30</f>
        <v>1745580173</v>
      </c>
      <c r="L100" s="92">
        <f>NŽP!L30</f>
        <v>3194138116</v>
      </c>
      <c r="M100" s="93">
        <f>NŽP!M30</f>
        <v>4884794601</v>
      </c>
      <c r="N100" s="93">
        <f>NŽP!N30</f>
        <v>6576152167</v>
      </c>
      <c r="O100" s="93">
        <f>NŽP!O30</f>
        <v>1839746760</v>
      </c>
      <c r="P100" s="93">
        <f>NŽP!P30</f>
        <v>3464378915</v>
      </c>
      <c r="Q100" s="93">
        <f>NŽP!Q30</f>
        <v>5128700893</v>
      </c>
      <c r="R100" s="93">
        <f>NŽP!R30</f>
        <v>6971217631</v>
      </c>
      <c r="S100" s="93">
        <f>NŽP!S30</f>
        <v>1932384032</v>
      </c>
      <c r="T100" s="93">
        <f>NŽP!T30</f>
        <v>3634365077</v>
      </c>
      <c r="U100" s="93">
        <f>NŽP!U30</f>
        <v>5426024522</v>
      </c>
      <c r="V100" s="93">
        <f>NŽP!V30</f>
        <v>5790019584</v>
      </c>
      <c r="W100" s="93">
        <f>NŽP!W30</f>
        <v>1629472504</v>
      </c>
      <c r="X100" s="93">
        <f>NŽP!X30</f>
        <v>3205318467</v>
      </c>
    </row>
    <row r="101" spans="2:24" ht="11.8" customHeight="1" x14ac:dyDescent="0.3">
      <c r="B101" s="90"/>
      <c r="C101" s="90" t="s">
        <v>153</v>
      </c>
      <c r="D101" s="90"/>
      <c r="E101" s="90"/>
      <c r="F101" s="91" t="s">
        <v>142</v>
      </c>
      <c r="G101" s="92">
        <f>NŽP!G31</f>
        <v>7786489672</v>
      </c>
      <c r="H101" s="92">
        <f>NŽP!H31</f>
        <v>15337235249</v>
      </c>
      <c r="I101" s="92">
        <f>NŽP!I31</f>
        <v>23310200085</v>
      </c>
      <c r="J101" s="92">
        <f>NŽP!J31</f>
        <v>30959364621</v>
      </c>
      <c r="K101" s="92">
        <f>NŽP!K31</f>
        <v>8120668040</v>
      </c>
      <c r="L101" s="92">
        <f>NŽP!L31</f>
        <v>16107287374</v>
      </c>
      <c r="M101" s="93">
        <f>NŽP!M31</f>
        <v>24974323861</v>
      </c>
      <c r="N101" s="93">
        <f>NŽP!N31</f>
        <v>34788234911</v>
      </c>
      <c r="O101" s="93">
        <f>NŽP!O31</f>
        <v>9598832380</v>
      </c>
      <c r="P101" s="93">
        <f>NŽP!P31</f>
        <v>18951528611</v>
      </c>
      <c r="Q101" s="93">
        <f>NŽP!Q31</f>
        <v>29071756160</v>
      </c>
      <c r="R101" s="93">
        <f>NŽP!R31</f>
        <v>39146475423</v>
      </c>
      <c r="S101" s="93">
        <f>NŽP!S31</f>
        <v>10192011743</v>
      </c>
      <c r="T101" s="93">
        <f>NŽP!T31</f>
        <v>20784374100</v>
      </c>
      <c r="U101" s="93">
        <f>NŽP!U31</f>
        <v>31780740964</v>
      </c>
      <c r="V101" s="93">
        <f>NŽP!V31</f>
        <v>41609873772</v>
      </c>
      <c r="W101" s="93">
        <f>NŽP!W31</f>
        <v>10674532543</v>
      </c>
      <c r="X101" s="93">
        <f>NŽP!X31</f>
        <v>21855495975</v>
      </c>
    </row>
    <row r="102" spans="2:24" ht="11.8" customHeight="1" x14ac:dyDescent="0.3">
      <c r="B102" s="95"/>
      <c r="C102" s="95" t="s">
        <v>154</v>
      </c>
      <c r="D102" s="95"/>
      <c r="E102" s="95"/>
      <c r="F102" s="96" t="s">
        <v>142</v>
      </c>
      <c r="G102" s="97">
        <f>NŽP!G32</f>
        <v>2140820870</v>
      </c>
      <c r="H102" s="97">
        <f>NŽP!H32</f>
        <v>4220190547</v>
      </c>
      <c r="I102" s="97">
        <f>NŽP!I32</f>
        <v>6505437631</v>
      </c>
      <c r="J102" s="97">
        <f>NŽP!J32</f>
        <v>8395633403</v>
      </c>
      <c r="K102" s="97">
        <f>NŽP!K32</f>
        <v>2316512564</v>
      </c>
      <c r="L102" s="97">
        <f>NŽP!L32</f>
        <v>4937258202</v>
      </c>
      <c r="M102" s="98">
        <f>NŽP!M32</f>
        <v>7718147770</v>
      </c>
      <c r="N102" s="98">
        <f>NŽP!N32</f>
        <v>10236403026</v>
      </c>
      <c r="O102" s="98">
        <f>NŽP!O32</f>
        <v>2812637150</v>
      </c>
      <c r="P102" s="98">
        <f>NŽP!P32</f>
        <v>5694615788</v>
      </c>
      <c r="Q102" s="98">
        <f>NŽP!Q32</f>
        <v>8784502776</v>
      </c>
      <c r="R102" s="98">
        <f>NŽP!R32</f>
        <v>12290003346</v>
      </c>
      <c r="S102" s="98">
        <f>NŽP!S32</f>
        <v>3123708368</v>
      </c>
      <c r="T102" s="98">
        <f>NŽP!T32</f>
        <v>6397460211</v>
      </c>
      <c r="U102" s="98">
        <f>NŽP!U32</f>
        <v>9863566631</v>
      </c>
      <c r="V102" s="98">
        <f>NŽP!V32</f>
        <v>13628820548</v>
      </c>
      <c r="W102" s="98">
        <f>NŽP!W32</f>
        <v>3485617570</v>
      </c>
      <c r="X102" s="98">
        <f>NŽP!X32</f>
        <v>7500742883</v>
      </c>
    </row>
    <row r="103" spans="2:24" ht="11.8" customHeight="1" x14ac:dyDescent="0.3">
      <c r="B103" s="99"/>
      <c r="C103" s="99" t="s">
        <v>155</v>
      </c>
      <c r="D103" s="99"/>
      <c r="E103" s="99"/>
      <c r="F103" s="100" t="s">
        <v>156</v>
      </c>
      <c r="G103" s="101">
        <f>NŽP!G33</f>
        <v>22307780</v>
      </c>
      <c r="H103" s="101">
        <f>NŽP!H33</f>
        <v>21783219</v>
      </c>
      <c r="I103" s="101">
        <f>NŽP!I33</f>
        <v>21781278</v>
      </c>
      <c r="J103" s="101">
        <f>NŽP!J33</f>
        <v>22208372</v>
      </c>
      <c r="K103" s="101">
        <f>NŽP!K33</f>
        <v>21789770</v>
      </c>
      <c r="L103" s="101">
        <f>NŽP!L33</f>
        <v>22052867</v>
      </c>
      <c r="M103" s="102">
        <f>NŽP!M33</f>
        <v>22751684</v>
      </c>
      <c r="N103" s="102">
        <f>NŽP!N33</f>
        <v>23881314</v>
      </c>
      <c r="O103" s="102">
        <f>NŽP!O33</f>
        <v>24395235</v>
      </c>
      <c r="P103" s="102">
        <f>NŽP!P33</f>
        <v>24267104</v>
      </c>
      <c r="Q103" s="102">
        <f>NŽP!Q33</f>
        <v>23971890</v>
      </c>
      <c r="R103" s="102">
        <f>NŽP!R33</f>
        <v>23578666</v>
      </c>
      <c r="S103" s="102">
        <f>NŽP!S33</f>
        <v>23727344</v>
      </c>
      <c r="T103" s="102">
        <f>NŽP!T33</f>
        <v>23944779</v>
      </c>
      <c r="U103" s="102">
        <f>NŽP!U33</f>
        <v>24302931</v>
      </c>
      <c r="V103" s="102">
        <f>NŽP!V33</f>
        <v>24345648</v>
      </c>
      <c r="W103" s="102">
        <f>NŽP!W33</f>
        <v>24620920</v>
      </c>
      <c r="X103" s="102">
        <f>NŽP!X33</f>
        <v>25036695</v>
      </c>
    </row>
    <row r="104" spans="2:24" ht="11.8" customHeight="1" x14ac:dyDescent="0.3">
      <c r="B104" s="90"/>
      <c r="C104" s="90" t="s">
        <v>175</v>
      </c>
      <c r="D104" s="90"/>
      <c r="E104" s="90"/>
      <c r="F104" s="91" t="s">
        <v>156</v>
      </c>
      <c r="G104" s="92">
        <f>NŽP!G34</f>
        <v>68408387</v>
      </c>
      <c r="H104" s="92">
        <f>NŽP!H34</f>
        <v>69960233</v>
      </c>
      <c r="I104" s="92">
        <f>NŽP!I34</f>
        <v>66862136</v>
      </c>
      <c r="J104" s="92">
        <f>NŽP!J34</f>
        <v>72070125</v>
      </c>
      <c r="K104" s="92">
        <f>NŽP!K34</f>
        <v>72377189</v>
      </c>
      <c r="L104" s="92">
        <f>NŽP!L34</f>
        <v>73915034</v>
      </c>
      <c r="M104" s="93">
        <f>NŽP!M34</f>
        <v>75825136</v>
      </c>
      <c r="N104" s="93">
        <f>NŽP!N34</f>
        <v>80799697</v>
      </c>
      <c r="O104" s="93">
        <f>NŽP!O34</f>
        <v>82493742</v>
      </c>
      <c r="P104" s="93">
        <f>NŽP!P34</f>
        <v>84046109</v>
      </c>
      <c r="Q104" s="93">
        <f>NŽP!Q34</f>
        <v>85337112</v>
      </c>
      <c r="R104" s="93">
        <f>NŽP!R34</f>
        <v>86465762</v>
      </c>
      <c r="S104" s="93">
        <f>NŽP!S34</f>
        <v>87111904</v>
      </c>
      <c r="T104" s="93">
        <f>NŽP!T34</f>
        <v>89042263</v>
      </c>
      <c r="U104" s="93">
        <f>NŽP!U34</f>
        <v>90503819</v>
      </c>
      <c r="V104" s="93">
        <f>NŽP!V34</f>
        <v>92584552</v>
      </c>
      <c r="W104" s="93">
        <f>NŽP!W34</f>
        <v>93916174</v>
      </c>
      <c r="X104" s="93">
        <f>NŽP!X34</f>
        <v>95987455</v>
      </c>
    </row>
    <row r="105" spans="2:24" ht="11.8" customHeight="1" x14ac:dyDescent="0.3">
      <c r="B105" s="103"/>
      <c r="C105" s="103" t="s">
        <v>157</v>
      </c>
      <c r="D105" s="103"/>
      <c r="E105" s="103"/>
      <c r="F105" s="91" t="s">
        <v>156</v>
      </c>
      <c r="G105" s="92">
        <f>NŽP!G35</f>
        <v>528566</v>
      </c>
      <c r="H105" s="92">
        <f>NŽP!H35</f>
        <v>976264</v>
      </c>
      <c r="I105" s="92">
        <f>NŽP!I35</f>
        <v>1383503</v>
      </c>
      <c r="J105" s="92">
        <f>NŽP!J35</f>
        <v>1903461</v>
      </c>
      <c r="K105" s="92">
        <f>NŽP!K35</f>
        <v>451584</v>
      </c>
      <c r="L105" s="92">
        <f>NŽP!L35</f>
        <v>1016038</v>
      </c>
      <c r="M105" s="93">
        <f>NŽP!M35</f>
        <v>1506658</v>
      </c>
      <c r="N105" s="93">
        <f>NŽP!N35</f>
        <v>2059183</v>
      </c>
      <c r="O105" s="93">
        <f>NŽP!O35</f>
        <v>570562</v>
      </c>
      <c r="P105" s="93">
        <f>NŽP!P35</f>
        <v>1152943</v>
      </c>
      <c r="Q105" s="93">
        <f>NŽP!Q35</f>
        <v>1741018</v>
      </c>
      <c r="R105" s="93">
        <f>NŽP!R35</f>
        <v>2294536</v>
      </c>
      <c r="S105" s="93">
        <f>NŽP!S35</f>
        <v>580215</v>
      </c>
      <c r="T105" s="93">
        <f>NŽP!T35</f>
        <v>1171427</v>
      </c>
      <c r="U105" s="93">
        <f>NŽP!U35</f>
        <v>1797556</v>
      </c>
      <c r="V105" s="93">
        <f>NŽP!V35</f>
        <v>2463410</v>
      </c>
      <c r="W105" s="93">
        <f>NŽP!W35</f>
        <v>631005</v>
      </c>
      <c r="X105" s="93">
        <f>NŽP!X35</f>
        <v>1309555</v>
      </c>
    </row>
    <row r="106" spans="2:24" ht="11.8" customHeight="1" x14ac:dyDescent="0.3"/>
    <row r="107" spans="2:24" ht="11.8" customHeight="1" x14ac:dyDescent="0.3">
      <c r="B107" s="85"/>
      <c r="C107" s="85" t="s">
        <v>163</v>
      </c>
      <c r="D107" s="85"/>
      <c r="E107" s="86"/>
      <c r="F107" s="87"/>
      <c r="G107" s="87"/>
      <c r="H107" s="87"/>
      <c r="I107" s="87"/>
      <c r="J107" s="87"/>
      <c r="K107" s="87"/>
      <c r="L107" s="87"/>
      <c r="M107" s="104"/>
      <c r="N107" s="104"/>
      <c r="O107" s="104"/>
      <c r="P107" s="104"/>
      <c r="Q107" s="104"/>
      <c r="R107" s="104"/>
      <c r="S107" s="104"/>
      <c r="T107" s="104"/>
      <c r="U107" s="104"/>
      <c r="V107" s="104"/>
      <c r="W107" s="104"/>
      <c r="X107" s="104"/>
    </row>
    <row r="108" spans="2:24" ht="11.8" customHeight="1" x14ac:dyDescent="0.3">
      <c r="B108" s="90"/>
      <c r="C108" s="90" t="s">
        <v>158</v>
      </c>
      <c r="D108" s="90"/>
      <c r="E108" s="103"/>
      <c r="F108" s="105" t="s">
        <v>142</v>
      </c>
      <c r="G108" s="92">
        <f>NŽP!G38</f>
        <v>6630737954</v>
      </c>
      <c r="H108" s="92">
        <f>NŽP!H38</f>
        <v>12669847643</v>
      </c>
      <c r="I108" s="92">
        <f>NŽP!I38</f>
        <v>19266246139</v>
      </c>
      <c r="J108" s="92">
        <f>NŽP!J38</f>
        <v>26415843124</v>
      </c>
      <c r="K108" s="92">
        <f>NŽP!K38</f>
        <v>6683796016</v>
      </c>
      <c r="L108" s="92">
        <f>NŽP!L38</f>
        <v>13823903044</v>
      </c>
      <c r="M108" s="93">
        <f>NŽP!M38</f>
        <v>21228353791</v>
      </c>
      <c r="N108" s="93">
        <f>NŽP!N38</f>
        <v>28641631513</v>
      </c>
      <c r="O108" s="93">
        <f>NŽP!O38</f>
        <v>11170092582</v>
      </c>
      <c r="P108" s="93">
        <f>NŽP!P38</f>
        <v>21177492017</v>
      </c>
      <c r="Q108" s="93">
        <f>NŽP!Q38</f>
        <v>30533119605</v>
      </c>
      <c r="R108" s="93">
        <f>NŽP!R38</f>
        <v>39566695976</v>
      </c>
      <c r="S108" s="93">
        <f>NŽP!S38</f>
        <v>12603830731</v>
      </c>
      <c r="T108" s="93">
        <f>NŽP!T38</f>
        <v>23311795569</v>
      </c>
      <c r="U108" s="93">
        <f>NŽP!U38</f>
        <v>33809364828</v>
      </c>
      <c r="V108" s="93">
        <f>NŽP!V38</f>
        <v>45116060266</v>
      </c>
      <c r="W108" s="93">
        <f>NŽP!W38</f>
        <v>12747565942</v>
      </c>
      <c r="X108" s="93">
        <f>NŽP!X38</f>
        <v>24160972956</v>
      </c>
    </row>
    <row r="109" spans="2:24" ht="11.8" customHeight="1" x14ac:dyDescent="0.3">
      <c r="B109" s="90"/>
      <c r="C109" s="90" t="s">
        <v>159</v>
      </c>
      <c r="D109" s="90"/>
      <c r="E109" s="103"/>
      <c r="F109" s="105" t="s">
        <v>156</v>
      </c>
      <c r="G109" s="92">
        <f>NŽP!G39</f>
        <v>2426208</v>
      </c>
      <c r="H109" s="92">
        <f>NŽP!H39</f>
        <v>4142484</v>
      </c>
      <c r="I109" s="92">
        <f>NŽP!I39</f>
        <v>6396969</v>
      </c>
      <c r="J109" s="92">
        <f>NŽP!J39</f>
        <v>8237356</v>
      </c>
      <c r="K109" s="92">
        <f>NŽP!K39</f>
        <v>1759773</v>
      </c>
      <c r="L109" s="92">
        <f>NŽP!L39</f>
        <v>3940972</v>
      </c>
      <c r="M109" s="93">
        <f>NŽP!M39</f>
        <v>6435525</v>
      </c>
      <c r="N109" s="93">
        <f>NŽP!N39</f>
        <v>8434751</v>
      </c>
      <c r="O109" s="93">
        <f>NŽP!O39</f>
        <v>2352583</v>
      </c>
      <c r="P109" s="93">
        <f>NŽP!P39</f>
        <v>5313803</v>
      </c>
      <c r="Q109" s="93">
        <f>NŽP!Q39</f>
        <v>7682515</v>
      </c>
      <c r="R109" s="93">
        <f>NŽP!R39</f>
        <v>9823632</v>
      </c>
      <c r="S109" s="93">
        <f>NŽP!S39</f>
        <v>2672011</v>
      </c>
      <c r="T109" s="93">
        <f>NŽP!T39</f>
        <v>5419932</v>
      </c>
      <c r="U109" s="93">
        <f>NŽP!U39</f>
        <v>8951966</v>
      </c>
      <c r="V109" s="93">
        <f>NŽP!V39</f>
        <v>11429912</v>
      </c>
      <c r="W109" s="93">
        <f>NŽP!W39</f>
        <v>3090185</v>
      </c>
      <c r="X109" s="93">
        <f>NŽP!X39</f>
        <v>6471200</v>
      </c>
    </row>
    <row r="110" spans="2:24" ht="11.8" customHeight="1" x14ac:dyDescent="0.3">
      <c r="B110" s="103"/>
      <c r="C110" s="103" t="s">
        <v>176</v>
      </c>
      <c r="D110" s="103"/>
      <c r="E110" s="103"/>
      <c r="F110" s="105" t="s">
        <v>156</v>
      </c>
      <c r="G110" s="92">
        <f>NŽP!G40</f>
        <v>6734630</v>
      </c>
      <c r="H110" s="92">
        <f>NŽP!H40</f>
        <v>11688759</v>
      </c>
      <c r="I110" s="92">
        <f>NŽP!I40</f>
        <v>17926675</v>
      </c>
      <c r="J110" s="92">
        <f>NŽP!J40</f>
        <v>23850025</v>
      </c>
      <c r="K110" s="92">
        <f>NŽP!K40</f>
        <v>5430318</v>
      </c>
      <c r="L110" s="92">
        <f>NŽP!L40</f>
        <v>12065135</v>
      </c>
      <c r="M110" s="93">
        <f>NŽP!M40</f>
        <v>20601892</v>
      </c>
      <c r="N110" s="93">
        <f>NŽP!N40</f>
        <v>26761278</v>
      </c>
      <c r="O110" s="93">
        <f>NŽP!O40</f>
        <v>7616337</v>
      </c>
      <c r="P110" s="93">
        <f>NŽP!P40</f>
        <v>17111873</v>
      </c>
      <c r="Q110" s="93">
        <f>NŽP!Q40</f>
        <v>25364375</v>
      </c>
      <c r="R110" s="93">
        <f>NŽP!R40</f>
        <v>32668325</v>
      </c>
      <c r="S110" s="93">
        <f>NŽP!S40</f>
        <v>8889514</v>
      </c>
      <c r="T110" s="93">
        <f>NŽP!T40</f>
        <v>18806934</v>
      </c>
      <c r="U110" s="93">
        <f>NŽP!U40</f>
        <v>31195116</v>
      </c>
      <c r="V110" s="93">
        <f>NŽP!V40</f>
        <v>40019996</v>
      </c>
      <c r="W110" s="93">
        <f>NŽP!W40</f>
        <v>9816878</v>
      </c>
      <c r="X110" s="93">
        <f>NŽP!X40</f>
        <v>21331608</v>
      </c>
    </row>
    <row r="111" spans="2:24" ht="11.8" customHeight="1" x14ac:dyDescent="0.3">
      <c r="B111" s="103"/>
      <c r="C111" s="103" t="s">
        <v>165</v>
      </c>
      <c r="D111" s="103"/>
      <c r="E111" s="103"/>
      <c r="F111" s="105" t="s">
        <v>156</v>
      </c>
      <c r="G111" s="92">
        <f>NŽP!G41</f>
        <v>1093076</v>
      </c>
      <c r="H111" s="92">
        <f>NŽP!H41</f>
        <v>1829063</v>
      </c>
      <c r="I111" s="92">
        <f>NŽP!I41</f>
        <v>2623439</v>
      </c>
      <c r="J111" s="92">
        <f>NŽP!J41</f>
        <v>3444328</v>
      </c>
      <c r="K111" s="92">
        <f>NŽP!K41</f>
        <v>1025950</v>
      </c>
      <c r="L111" s="92">
        <f>NŽP!L41</f>
        <v>2059300</v>
      </c>
      <c r="M111" s="93">
        <f>NŽP!M41</f>
        <v>3056870</v>
      </c>
      <c r="N111" s="93">
        <f>NŽP!N41</f>
        <v>4081081</v>
      </c>
      <c r="O111" s="93">
        <f>NŽP!O41</f>
        <v>1171562</v>
      </c>
      <c r="P111" s="93">
        <f>NŽP!P41</f>
        <v>2574769</v>
      </c>
      <c r="Q111" s="93">
        <f>NŽP!Q41</f>
        <v>3658471</v>
      </c>
      <c r="R111" s="93">
        <f>NŽP!R41</f>
        <v>4828225</v>
      </c>
      <c r="S111" s="93">
        <f>NŽP!S41</f>
        <v>1387227</v>
      </c>
      <c r="T111" s="93">
        <f>NŽP!T41</f>
        <v>2579515</v>
      </c>
      <c r="U111" s="93">
        <f>NŽP!U41</f>
        <v>3880269</v>
      </c>
      <c r="V111" s="93">
        <f>NŽP!V41</f>
        <v>4612310</v>
      </c>
      <c r="W111" s="93">
        <f>NŽP!W41</f>
        <v>1297604</v>
      </c>
      <c r="X111" s="93">
        <f>NŽP!X41</f>
        <v>2641285</v>
      </c>
    </row>
    <row r="112" spans="2:24" ht="11.8" customHeight="1" x14ac:dyDescent="0.3"/>
    <row r="113" spans="2:24" ht="11.8" customHeight="1" x14ac:dyDescent="0.3">
      <c r="B113" s="85"/>
      <c r="C113" s="85" t="s">
        <v>166</v>
      </c>
      <c r="D113" s="85"/>
      <c r="E113" s="86"/>
      <c r="F113" s="87"/>
      <c r="G113" s="87"/>
      <c r="H113" s="87"/>
      <c r="I113" s="87"/>
      <c r="J113" s="87"/>
      <c r="K113" s="87"/>
      <c r="L113" s="87"/>
      <c r="M113" s="104"/>
      <c r="N113" s="104"/>
      <c r="O113" s="104"/>
      <c r="P113" s="104"/>
      <c r="Q113" s="104"/>
      <c r="R113" s="104"/>
      <c r="S113" s="104"/>
      <c r="T113" s="104"/>
      <c r="U113" s="104"/>
      <c r="V113" s="104"/>
      <c r="W113" s="104"/>
      <c r="X113" s="104"/>
    </row>
    <row r="114" spans="2:24" ht="11.8" customHeight="1" x14ac:dyDescent="0.3">
      <c r="B114" s="90"/>
      <c r="C114" s="90" t="s">
        <v>167</v>
      </c>
      <c r="D114" s="90"/>
      <c r="E114" s="103"/>
      <c r="F114" s="105" t="s">
        <v>142</v>
      </c>
      <c r="G114" s="92">
        <f>IFERROR(G76*4/G103,"-")</f>
        <v>4883.6862968883497</v>
      </c>
      <c r="H114" s="92">
        <f>IFERROR(H76*2/H103,"-")</f>
        <v>4840.1571134183614</v>
      </c>
      <c r="I114" s="92">
        <f>IFERROR(I76*(4/3)/I103,"-")</f>
        <v>4790.3119708586428</v>
      </c>
      <c r="J114" s="92">
        <f>IFERROR(J76/J103,"-")</f>
        <v>4669.814147295443</v>
      </c>
      <c r="K114" s="92">
        <f>IFERROR(K76*4/K103,"-")</f>
        <v>5157.6501914430492</v>
      </c>
      <c r="L114" s="92">
        <f>IFERROR(L76*2/L103,"-")</f>
        <v>5031.1979761180255</v>
      </c>
      <c r="M114" s="93">
        <f>IFERROR(M76*(4/3)/M103,"-")</f>
        <v>4979.4767797114855</v>
      </c>
      <c r="N114" s="93">
        <f>IFERROR(N76/N103,"-")</f>
        <v>4715.1269633237098</v>
      </c>
      <c r="O114" s="92">
        <f>IFERROR(O76*4/O103,"-")</f>
        <v>5414.6406874949143</v>
      </c>
      <c r="P114" s="92">
        <f>IFERROR(P76*2/P103,"-")</f>
        <v>5358.3511417761265</v>
      </c>
      <c r="Q114" s="93">
        <f>IFERROR(Q76*(4/3)/Q103,"-")</f>
        <v>5379.3558137190403</v>
      </c>
      <c r="R114" s="93">
        <f>IFERROR(R76/R103,"-")</f>
        <v>5403.8199484228662</v>
      </c>
      <c r="S114" s="92">
        <f>IFERROR(S76*4/S103,"-")</f>
        <v>6011.0923778068036</v>
      </c>
      <c r="T114" s="92">
        <f>IFERROR(T76*2/T103,"-")</f>
        <v>5884.3524717434229</v>
      </c>
      <c r="U114" s="93">
        <f>IFERROR(U76*(4/3)/U103,"-")</f>
        <v>5781.1378984699413</v>
      </c>
      <c r="V114" s="93">
        <f>IFERROR(V76/V103,"-")</f>
        <v>5723.4848423422536</v>
      </c>
      <c r="W114" s="92">
        <f>IFERROR(W76*4/W103,"-")</f>
        <v>6389.6328408524132</v>
      </c>
      <c r="X114" s="92">
        <f>IFERROR(X76*2/X103,"-")</f>
        <v>6170.4135267853844</v>
      </c>
    </row>
    <row r="115" spans="2:24" ht="11.8" customHeight="1" x14ac:dyDescent="0.3">
      <c r="B115" s="90"/>
      <c r="C115" s="90" t="s">
        <v>168</v>
      </c>
      <c r="D115" s="90"/>
      <c r="E115" s="103"/>
      <c r="F115" s="105" t="s">
        <v>142</v>
      </c>
      <c r="G115" s="92">
        <f>IFERROR(G108/G109,"-")</f>
        <v>2732.9635192036299</v>
      </c>
      <c r="H115" s="92">
        <f t="shared" ref="H115:J115" si="30">IFERROR(H108/H109,"-")</f>
        <v>3058.5145634841319</v>
      </c>
      <c r="I115" s="92">
        <f t="shared" si="30"/>
        <v>3011.7773181330094</v>
      </c>
      <c r="J115" s="92">
        <f t="shared" si="30"/>
        <v>3206.8351937199268</v>
      </c>
      <c r="K115" s="92">
        <f>IFERROR(K108/K109,"-")</f>
        <v>3798.1012414669394</v>
      </c>
      <c r="L115" s="92">
        <f t="shared" ref="L115:X115" si="31">IFERROR(L108/L109,"-")</f>
        <v>3507.7394723941202</v>
      </c>
      <c r="M115" s="93">
        <f t="shared" si="31"/>
        <v>3298.6203597997055</v>
      </c>
      <c r="N115" s="93">
        <f t="shared" si="31"/>
        <v>3395.6700693357752</v>
      </c>
      <c r="O115" s="93">
        <f t="shared" si="31"/>
        <v>4748.0121134939764</v>
      </c>
      <c r="P115" s="93">
        <f t="shared" si="31"/>
        <v>3985.3739434826621</v>
      </c>
      <c r="Q115" s="93">
        <f t="shared" si="31"/>
        <v>3974.3651141585797</v>
      </c>
      <c r="R115" s="93">
        <f t="shared" si="31"/>
        <v>4027.7054327767978</v>
      </c>
      <c r="S115" s="93">
        <f t="shared" si="31"/>
        <v>4716.9831003689733</v>
      </c>
      <c r="T115" s="93">
        <f t="shared" si="31"/>
        <v>4301.123255605421</v>
      </c>
      <c r="U115" s="93">
        <f t="shared" si="31"/>
        <v>3776.7530426277312</v>
      </c>
      <c r="V115" s="93">
        <f t="shared" si="31"/>
        <v>3947.1922676220079</v>
      </c>
      <c r="W115" s="93">
        <f t="shared" si="31"/>
        <v>4125.1788944674836</v>
      </c>
      <c r="X115" s="93">
        <f t="shared" si="31"/>
        <v>3733.6155513660528</v>
      </c>
    </row>
    <row r="116" spans="2:24" ht="11.8" customHeight="1" x14ac:dyDescent="0.3">
      <c r="B116" s="90"/>
      <c r="C116" s="90" t="s">
        <v>169</v>
      </c>
      <c r="D116" s="90"/>
      <c r="E116" s="103"/>
      <c r="F116" s="105" t="s">
        <v>142</v>
      </c>
      <c r="G116" s="92">
        <f t="shared" ref="G116:X116" si="32">IFERROR(G90/G105,"-")</f>
        <v>23015.090597957493</v>
      </c>
      <c r="H116" s="92">
        <f t="shared" si="32"/>
        <v>24095.607755689034</v>
      </c>
      <c r="I116" s="92">
        <f t="shared" si="32"/>
        <v>26283.436917737079</v>
      </c>
      <c r="J116" s="92">
        <f t="shared" si="32"/>
        <v>25227.030145613702</v>
      </c>
      <c r="K116" s="92">
        <f t="shared" si="32"/>
        <v>23502.452460671768</v>
      </c>
      <c r="L116" s="92">
        <f t="shared" si="32"/>
        <v>26427.452975183998</v>
      </c>
      <c r="M116" s="93">
        <f t="shared" si="32"/>
        <v>28283.520747243238</v>
      </c>
      <c r="N116" s="93">
        <f t="shared" si="32"/>
        <v>27641.871356746826</v>
      </c>
      <c r="O116" s="93">
        <f t="shared" si="32"/>
        <v>24391.156559672745</v>
      </c>
      <c r="P116" s="93">
        <f t="shared" si="32"/>
        <v>25385.615806679081</v>
      </c>
      <c r="Q116" s="93">
        <f t="shared" si="32"/>
        <v>25727.112272819697</v>
      </c>
      <c r="R116" s="93">
        <f t="shared" si="32"/>
        <v>25636.878253816893</v>
      </c>
      <c r="S116" s="93">
        <f t="shared" si="32"/>
        <v>24963.966774385357</v>
      </c>
      <c r="T116" s="93">
        <f t="shared" si="32"/>
        <v>26043.660050519578</v>
      </c>
      <c r="U116" s="93">
        <f t="shared" si="32"/>
        <v>27423.130577294949</v>
      </c>
      <c r="V116" s="93">
        <f t="shared" si="32"/>
        <v>26645.086308815829</v>
      </c>
      <c r="W116" s="93">
        <f t="shared" si="32"/>
        <v>26326.156245988543</v>
      </c>
      <c r="X116" s="93">
        <f t="shared" si="32"/>
        <v>26401.826408970985</v>
      </c>
    </row>
    <row r="117" spans="2:24" ht="11.8" customHeight="1" x14ac:dyDescent="0.3">
      <c r="B117" s="90"/>
      <c r="C117" s="90" t="s">
        <v>177</v>
      </c>
      <c r="D117" s="90"/>
      <c r="E117" s="103"/>
      <c r="F117" s="105" t="s">
        <v>14</v>
      </c>
      <c r="G117" s="106">
        <f>IFERROR(G105*4/G103,"-")</f>
        <v>9.4776979152564708E-2</v>
      </c>
      <c r="H117" s="106">
        <f>IFERROR(H105*2/H103,"-")</f>
        <v>8.9634502595782567E-2</v>
      </c>
      <c r="I117" s="106">
        <f>IFERROR(I105*(4/3)/I103,"-")</f>
        <v>8.4690653444057157E-2</v>
      </c>
      <c r="J117" s="106">
        <f t="shared" ref="J117" si="33">IFERROR(J105/J103,"-")</f>
        <v>8.5709164093612983E-2</v>
      </c>
      <c r="K117" s="106">
        <f>IFERROR(K105*4/K103,"-")</f>
        <v>8.2898350923392039E-2</v>
      </c>
      <c r="L117" s="106">
        <f>IFERROR(L105*2/L103,"-")</f>
        <v>9.21456606979945E-2</v>
      </c>
      <c r="M117" s="107">
        <f>IFERROR(M105*(4/3)/M103,"-")</f>
        <v>8.8295764539158217E-2</v>
      </c>
      <c r="N117" s="107">
        <f t="shared" ref="N117" si="34">IFERROR(N105/N103,"-")</f>
        <v>8.6225699306160461E-2</v>
      </c>
      <c r="O117" s="106">
        <f>IFERROR(O105*4/O103,"-")</f>
        <v>9.3553023776979397E-2</v>
      </c>
      <c r="P117" s="106">
        <f>IFERROR(P105*2/P103,"-")</f>
        <v>9.5021062257779093E-2</v>
      </c>
      <c r="Q117" s="107">
        <f>IFERROR(Q105*(4/3)/Q103,"-")</f>
        <v>9.6836642139327897E-2</v>
      </c>
      <c r="R117" s="107">
        <f t="shared" ref="R117" si="35">IFERROR(R105/R103,"-")</f>
        <v>9.7314071966581997E-2</v>
      </c>
      <c r="S117" s="106">
        <f>IFERROR(S105*4/S103,"-")</f>
        <v>9.7813729172552988E-2</v>
      </c>
      <c r="T117" s="106">
        <f>IFERROR(T105*2/T103,"-")</f>
        <v>9.7844043580439813E-2</v>
      </c>
      <c r="U117" s="107">
        <f>IFERROR(U105*(4/3)/U103,"-")</f>
        <v>9.8619435381408646E-2</v>
      </c>
      <c r="V117" s="107">
        <f t="shared" ref="V117" si="36">IFERROR(V105/V103,"-")</f>
        <v>0.10118481956200139</v>
      </c>
      <c r="W117" s="106">
        <f>IFERROR(W105*4/W103,"-")</f>
        <v>0.10251525938104669</v>
      </c>
      <c r="X117" s="106">
        <f>IFERROR(X105*2/X103,"-")</f>
        <v>0.10461085219115382</v>
      </c>
    </row>
    <row r="118" spans="2:24" ht="11.8" customHeight="1" x14ac:dyDescent="0.3">
      <c r="B118" s="90"/>
      <c r="C118" s="90" t="s">
        <v>178</v>
      </c>
      <c r="D118" s="90"/>
      <c r="E118" s="103"/>
      <c r="F118" s="105" t="s">
        <v>14</v>
      </c>
      <c r="G118" s="106">
        <f t="shared" ref="G118:X118" si="37">IFERROR(G90/G83,"-")</f>
        <v>0.48619158711818355</v>
      </c>
      <c r="H118" s="106">
        <f t="shared" si="37"/>
        <v>0.47006117879403991</v>
      </c>
      <c r="I118" s="106">
        <f t="shared" si="37"/>
        <v>0.47903115943213759</v>
      </c>
      <c r="J118" s="106">
        <f t="shared" si="37"/>
        <v>0.47115452943649211</v>
      </c>
      <c r="K118" s="106">
        <f t="shared" si="37"/>
        <v>0.41143630572212037</v>
      </c>
      <c r="L118" s="106">
        <f t="shared" si="37"/>
        <v>0.51390994997493156</v>
      </c>
      <c r="M118" s="107">
        <f t="shared" si="37"/>
        <v>0.51850563547775808</v>
      </c>
      <c r="N118" s="107">
        <f t="shared" si="37"/>
        <v>0.51412648362795033</v>
      </c>
      <c r="O118" s="107">
        <f t="shared" si="37"/>
        <v>0.47057900855313933</v>
      </c>
      <c r="P118" s="107">
        <f t="shared" si="37"/>
        <v>0.48402838088224143</v>
      </c>
      <c r="Q118" s="107">
        <f t="shared" si="37"/>
        <v>0.48219338601168654</v>
      </c>
      <c r="R118" s="107">
        <f t="shared" si="37"/>
        <v>0.47154584340496769</v>
      </c>
      <c r="S118" s="107">
        <f t="shared" si="37"/>
        <v>0.45429682996455056</v>
      </c>
      <c r="T118" s="107">
        <f t="shared" si="37"/>
        <v>0.46832160590864375</v>
      </c>
      <c r="U118" s="107">
        <f t="shared" si="37"/>
        <v>0.49109276211037817</v>
      </c>
      <c r="V118" s="107">
        <f t="shared" si="37"/>
        <v>0.48582821463541981</v>
      </c>
      <c r="W118" s="107">
        <f t="shared" si="37"/>
        <v>0.47240729362146539</v>
      </c>
      <c r="X118" s="107">
        <f t="shared" si="37"/>
        <v>0.48345525396462291</v>
      </c>
    </row>
    <row r="119" spans="2:24" ht="11.8" customHeight="1" x14ac:dyDescent="0.3">
      <c r="B119" s="90"/>
      <c r="C119" s="90" t="s">
        <v>179</v>
      </c>
      <c r="D119" s="90"/>
      <c r="E119" s="103"/>
      <c r="F119" s="105" t="s">
        <v>14</v>
      </c>
      <c r="G119" s="106">
        <f t="shared" ref="G119:X119" si="38">IFERROR((G90+G101)/G83,"-")</f>
        <v>0.79738990372954066</v>
      </c>
      <c r="H119" s="106">
        <f t="shared" si="38"/>
        <v>0.77653706155501212</v>
      </c>
      <c r="I119" s="106">
        <f t="shared" si="38"/>
        <v>0.78610831236873124</v>
      </c>
      <c r="J119" s="106">
        <f t="shared" si="38"/>
        <v>0.774924822713983</v>
      </c>
      <c r="K119" s="106">
        <f t="shared" si="38"/>
        <v>0.72624204423049898</v>
      </c>
      <c r="L119" s="106">
        <f t="shared" si="38"/>
        <v>0.82218911478493162</v>
      </c>
      <c r="M119" s="107">
        <f t="shared" si="38"/>
        <v>0.82238350196845644</v>
      </c>
      <c r="N119" s="107">
        <f t="shared" si="38"/>
        <v>0.82835094044675384</v>
      </c>
      <c r="O119" s="107">
        <f t="shared" si="38"/>
        <v>0.79515449794671778</v>
      </c>
      <c r="P119" s="107">
        <f t="shared" si="38"/>
        <v>0.79744320393239387</v>
      </c>
      <c r="Q119" s="107">
        <f t="shared" si="38"/>
        <v>0.79516014570744387</v>
      </c>
      <c r="R119" s="107">
        <f t="shared" si="38"/>
        <v>0.78534846699926431</v>
      </c>
      <c r="S119" s="107">
        <f t="shared" si="38"/>
        <v>0.77396329141555931</v>
      </c>
      <c r="T119" s="107">
        <f t="shared" si="38"/>
        <v>0.78737538818802477</v>
      </c>
      <c r="U119" s="107">
        <f t="shared" si="38"/>
        <v>0.80770528711495737</v>
      </c>
      <c r="V119" s="107">
        <f t="shared" si="38"/>
        <v>0.79381018980278373</v>
      </c>
      <c r="W119" s="107">
        <f t="shared" si="38"/>
        <v>0.77596775532336859</v>
      </c>
      <c r="X119" s="107">
        <f t="shared" si="38"/>
        <v>0.78905939622079535</v>
      </c>
    </row>
    <row r="120" spans="2:24" ht="11.8" customHeight="1" x14ac:dyDescent="0.3"/>
  </sheetData>
  <pageMargins left="0.7" right="0.7" top="0.78740157499999996" bottom="0.78740157499999996" header="0.3" footer="0.3"/>
  <pageSetup paperSize="9" orientation="portrait" r:id="rId1"/>
  <ignoredErrors>
    <ignoredError sqref="A1:X7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1A692-B388-4D0F-93DA-D8C1482D6DF6}">
  <sheetPr codeName="List5">
    <tabColor theme="1"/>
    <outlinePr summaryBelow="0" summaryRight="0"/>
  </sheetPr>
  <dimension ref="B2:T120"/>
  <sheetViews>
    <sheetView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2" width="15.77734375" style="1" hidden="1" customWidth="1" outlineLevel="1"/>
    <col min="13" max="20" width="15.77734375" style="1" customWidth="1"/>
    <col min="21" max="16384" width="10.77734375" style="1"/>
  </cols>
  <sheetData>
    <row r="2" spans="2:20" ht="20.149999999999999" customHeight="1" x14ac:dyDescent="0.3">
      <c r="T2" s="2" t="s">
        <v>180</v>
      </c>
    </row>
    <row r="3" spans="2:20" ht="20.149999999999999" customHeight="1" x14ac:dyDescent="0.3">
      <c r="T3" s="2" t="s">
        <v>1</v>
      </c>
    </row>
    <row r="5" spans="2:20" ht="29.95" customHeight="1" x14ac:dyDescent="0.3">
      <c r="B5" s="16"/>
      <c r="C5" s="16" t="s">
        <v>121</v>
      </c>
      <c r="D5" s="16"/>
      <c r="E5" s="16"/>
      <c r="F5" s="29" t="s">
        <v>122</v>
      </c>
      <c r="G5" s="18" t="s">
        <v>181</v>
      </c>
      <c r="H5" s="18" t="s">
        <v>182</v>
      </c>
      <c r="I5" s="53" t="s">
        <v>183</v>
      </c>
      <c r="J5" s="53" t="s">
        <v>184</v>
      </c>
      <c r="K5" s="53" t="s">
        <v>185</v>
      </c>
      <c r="L5" s="53" t="s">
        <v>186</v>
      </c>
      <c r="M5" s="53" t="s">
        <v>187</v>
      </c>
      <c r="N5" s="53" t="s">
        <v>188</v>
      </c>
      <c r="O5" s="53" t="s">
        <v>189</v>
      </c>
      <c r="P5" s="53" t="s">
        <v>190</v>
      </c>
      <c r="Q5" s="53" t="s">
        <v>191</v>
      </c>
      <c r="R5" s="53" t="s">
        <v>192</v>
      </c>
      <c r="S5" s="53" t="s">
        <v>193</v>
      </c>
      <c r="T5" s="53" t="s">
        <v>194</v>
      </c>
    </row>
    <row r="6" spans="2:20" ht="11.8" customHeight="1" collapsed="1" x14ac:dyDescent="0.3">
      <c r="B6" s="55"/>
      <c r="C6" s="55" t="s">
        <v>141</v>
      </c>
      <c r="D6" s="55"/>
      <c r="E6" s="55"/>
      <c r="F6" s="56" t="s">
        <v>14</v>
      </c>
      <c r="G6" s="22">
        <f>IFERROR(IF(OR(CELKEM!K6&lt;0,CELKEM!G6&lt;0),"-",CELKEM!K6/CELKEM!G6-1),"-")</f>
        <v>2.9155073843047719E-2</v>
      </c>
      <c r="H6" s="22">
        <f>IFERROR(IF(OR(CELKEM!L6&lt;0,CELKEM!H6&lt;0),"-",CELKEM!L6/CELKEM!H6-1),"-")</f>
        <v>4.4913373220225594E-2</v>
      </c>
      <c r="I6" s="108">
        <f>IFERROR(IF(OR(CELKEM!M6&lt;0,CELKEM!I6&lt;0),"-",CELKEM!M6/CELKEM!I6-1),"-")</f>
        <v>6.1945870417139171E-2</v>
      </c>
      <c r="J6" s="108">
        <f>IFERROR(IF(OR(CELKEM!N6&lt;0,CELKEM!J6&lt;0),"-",CELKEM!N6/CELKEM!J6-1),"-")</f>
        <v>5.6645220011975583E-2</v>
      </c>
      <c r="K6" s="108">
        <f>IFERROR(IF(OR(CELKEM!O6&lt;0,CELKEM!K6&lt;0),"-",CELKEM!O6/CELKEM!K6-1),"-")</f>
        <v>0.13598976312313416</v>
      </c>
      <c r="L6" s="108">
        <f>IFERROR(IF(OR(CELKEM!P6&lt;0,CELKEM!L6&lt;0),"-",CELKEM!P6/CELKEM!L6-1),"-")</f>
        <v>0.12144353799587226</v>
      </c>
      <c r="M6" s="108">
        <f>IFERROR(IF(OR(CELKEM!Q6&lt;0,CELKEM!M6&lt;0),"-",CELKEM!Q6/CELKEM!M6-1),"-")</f>
        <v>0.11008809605344183</v>
      </c>
      <c r="N6" s="108">
        <f>IFERROR(IF(OR(CELKEM!R6&lt;0,CELKEM!N6&lt;0),"-",CELKEM!R6/CELKEM!N6-1),"-")</f>
        <v>0.10846714121668</v>
      </c>
      <c r="O6" s="108">
        <f>IFERROR(IF(OR(CELKEM!S6&lt;0,CELKEM!O6&lt;0),"-",CELKEM!S6/CELKEM!O6-1),"-")</f>
        <v>6.0150249712603854E-2</v>
      </c>
      <c r="P6" s="108">
        <f>IFERROR(IF(OR(CELKEM!T6&lt;0,CELKEM!P6&lt;0),"-",CELKEM!T6/CELKEM!P6-1),"-")</f>
        <v>5.7224671414673134E-2</v>
      </c>
      <c r="Q6" s="108">
        <f>IFERROR(IF(OR(CELKEM!U6&lt;0,CELKEM!Q6&lt;0),"-",CELKEM!U6/CELKEM!Q6-1),"-")</f>
        <v>6.0390739365600021E-2</v>
      </c>
      <c r="R6" s="108">
        <f>IFERROR(IF(OR(CELKEM!V6&lt;0,CELKEM!R6&lt;0),"-",CELKEM!V6/CELKEM!R6-1),"-")</f>
        <v>8.111659881991784E-2</v>
      </c>
      <c r="S6" s="108">
        <f>IFERROR(IF(OR(CELKEM!W6&lt;0,CELKEM!S6&lt;0),"-",CELKEM!W6/CELKEM!S6-1),"-")</f>
        <v>9.6754256546238038E-2</v>
      </c>
      <c r="T6" s="108">
        <f>IFERROR(IF(OR(CELKEM!X6&lt;0,CELKEM!T6&lt;0),"-",CELKEM!X6/CELKEM!T6-1),"-")</f>
        <v>0.10124647146993393</v>
      </c>
    </row>
    <row r="7" spans="2:20" ht="11.8" hidden="1" customHeight="1" outlineLevel="2" x14ac:dyDescent="0.3">
      <c r="B7" s="55"/>
      <c r="C7" s="55"/>
      <c r="D7" s="58" t="s">
        <v>143</v>
      </c>
      <c r="E7" s="55" t="s">
        <v>144</v>
      </c>
      <c r="F7" s="56" t="s">
        <v>14</v>
      </c>
      <c r="G7" s="22">
        <f>IFERROR(IF(OR(CELKEM!K7&lt;0,CELKEM!G7&lt;0),"-",CELKEM!K7/CELKEM!G7-1),"-")</f>
        <v>2.0207155525688636E-2</v>
      </c>
      <c r="H7" s="22">
        <f>IFERROR(IF(OR(CELKEM!L7&lt;0,CELKEM!H7&lt;0),"-",CELKEM!L7/CELKEM!H7-1),"-")</f>
        <v>1.0986835306667331E-2</v>
      </c>
      <c r="I7" s="108">
        <f>IFERROR(IF(OR(CELKEM!M7&lt;0,CELKEM!I7&lt;0),"-",CELKEM!M7/CELKEM!I7-1),"-")</f>
        <v>5.0314481138458822E-2</v>
      </c>
      <c r="J7" s="108">
        <f>IFERROR(IF(OR(CELKEM!N7&lt;0,CELKEM!J7&lt;0),"-",CELKEM!N7/CELKEM!J7-1),"-")</f>
        <v>4.6488475288197106E-2</v>
      </c>
      <c r="K7" s="108">
        <f>IFERROR(IF(OR(CELKEM!O7&lt;0,CELKEM!K7&lt;0),"-",CELKEM!O7/CELKEM!K7-1),"-")</f>
        <v>0.11992119182400462</v>
      </c>
      <c r="L7" s="108">
        <f>IFERROR(IF(OR(CELKEM!P7&lt;0,CELKEM!L7&lt;0),"-",CELKEM!P7/CELKEM!L7-1),"-")</f>
        <v>0.10309647973896396</v>
      </c>
      <c r="M7" s="108">
        <f>IFERROR(IF(OR(CELKEM!Q7&lt;0,CELKEM!M7&lt;0),"-",CELKEM!Q7/CELKEM!M7-1),"-")</f>
        <v>9.320403589009274E-2</v>
      </c>
      <c r="N7" s="108">
        <f>IFERROR(IF(OR(CELKEM!R7&lt;0,CELKEM!N7&lt;0),"-",CELKEM!R7/CELKEM!N7-1),"-")</f>
        <v>9.433759208433945E-2</v>
      </c>
      <c r="O7" s="108">
        <f>IFERROR(IF(OR(CELKEM!S7&lt;0,CELKEM!O7&lt;0),"-",CELKEM!S7/CELKEM!O7-1),"-")</f>
        <v>6.9919452367384727E-2</v>
      </c>
      <c r="P7" s="108">
        <f>IFERROR(IF(OR(CELKEM!T7&lt;0,CELKEM!P7&lt;0),"-",CELKEM!T7/CELKEM!P7-1),"-")</f>
        <v>6.1317093200632611E-2</v>
      </c>
      <c r="Q7" s="108">
        <f>IFERROR(IF(OR(CELKEM!U7&lt;0,CELKEM!Q7&lt;0),"-",CELKEM!U7/CELKEM!Q7-1),"-")</f>
        <v>6.0864584616726392E-2</v>
      </c>
      <c r="R7" s="108">
        <f>IFERROR(IF(OR(CELKEM!V7&lt;0,CELKEM!R7&lt;0),"-",CELKEM!V7/CELKEM!R7-1),"-")</f>
        <v>7.9922590422774498E-2</v>
      </c>
      <c r="S7" s="108">
        <f>IFERROR(IF(OR(CELKEM!W7&lt;0,CELKEM!S7&lt;0),"-",CELKEM!W7/CELKEM!S7-1),"-")</f>
        <v>9.6145772988909917E-2</v>
      </c>
      <c r="T7" s="108">
        <f>IFERROR(IF(OR(CELKEM!X7&lt;0,CELKEM!T7&lt;0),"-",CELKEM!X7/CELKEM!T7-1),"-")</f>
        <v>0.10329811581770398</v>
      </c>
    </row>
    <row r="8" spans="2:20" ht="11.8" hidden="1" customHeight="1" outlineLevel="1" x14ac:dyDescent="0.3">
      <c r="B8" s="55"/>
      <c r="C8" s="58" t="s">
        <v>143</v>
      </c>
      <c r="D8" s="55" t="s">
        <v>145</v>
      </c>
      <c r="E8" s="55"/>
      <c r="F8" s="56" t="s">
        <v>14</v>
      </c>
      <c r="G8" s="22">
        <f>IFERROR(IF(OR(CELKEM!K8&lt;0,CELKEM!G8&lt;0),"-",CELKEM!K8/CELKEM!G8-1),"-")</f>
        <v>2.9222710099469751E-2</v>
      </c>
      <c r="H8" s="22">
        <f>IFERROR(IF(OR(CELKEM!L8&lt;0,CELKEM!H8&lt;0),"-",CELKEM!L8/CELKEM!H8-1),"-")</f>
        <v>4.7525253602800577E-2</v>
      </c>
      <c r="I8" s="108">
        <f>IFERROR(IF(OR(CELKEM!M8&lt;0,CELKEM!I8&lt;0),"-",CELKEM!M8/CELKEM!I8-1),"-")</f>
        <v>6.2984706354610731E-2</v>
      </c>
      <c r="J8" s="108">
        <f>IFERROR(IF(OR(CELKEM!N8&lt;0,CELKEM!J8&lt;0),"-",CELKEM!N8/CELKEM!J8-1),"-")</f>
        <v>5.7347129761354365E-2</v>
      </c>
      <c r="K8" s="108">
        <f>IFERROR(IF(OR(CELKEM!O8&lt;0,CELKEM!K8&lt;0),"-",CELKEM!O8/CELKEM!K8-1),"-")</f>
        <v>0.12846083258430396</v>
      </c>
      <c r="L8" s="108">
        <f>IFERROR(IF(OR(CELKEM!P8&lt;0,CELKEM!L8&lt;0),"-",CELKEM!P8/CELKEM!L8-1),"-")</f>
        <v>0.11400205786223272</v>
      </c>
      <c r="M8" s="108">
        <f>IFERROR(IF(OR(CELKEM!Q8&lt;0,CELKEM!M8&lt;0),"-",CELKEM!Q8/CELKEM!M8-1),"-")</f>
        <v>0.10715493934665621</v>
      </c>
      <c r="N8" s="108">
        <f>IFERROR(IF(OR(CELKEM!R8&lt;0,CELKEM!N8&lt;0),"-",CELKEM!R8/CELKEM!N8-1),"-")</f>
        <v>0.10625800439416122</v>
      </c>
      <c r="O8" s="108">
        <f>IFERROR(IF(OR(CELKEM!S8&lt;0,CELKEM!O8&lt;0),"-",CELKEM!S8/CELKEM!O8-1),"-")</f>
        <v>6.671560331944093E-2</v>
      </c>
      <c r="P8" s="108">
        <f>IFERROR(IF(OR(CELKEM!T8&lt;0,CELKEM!P8&lt;0),"-",CELKEM!T8/CELKEM!P8-1),"-")</f>
        <v>6.1719442890308951E-2</v>
      </c>
      <c r="Q8" s="108">
        <f>IFERROR(IF(OR(CELKEM!U8&lt;0,CELKEM!Q8&lt;0),"-",CELKEM!U8/CELKEM!Q8-1),"-")</f>
        <v>6.252233019352671E-2</v>
      </c>
      <c r="R8" s="108">
        <f>IFERROR(IF(OR(CELKEM!V8&lt;0,CELKEM!R8&lt;0),"-",CELKEM!V8/CELKEM!R8-1),"-")</f>
        <v>8.421113471456132E-2</v>
      </c>
      <c r="S8" s="108">
        <f>IFERROR(IF(OR(CELKEM!W8&lt;0,CELKEM!S8&lt;0),"-",CELKEM!W8/CELKEM!S8-1),"-")</f>
        <v>9.4689533168462736E-2</v>
      </c>
      <c r="T8" s="108">
        <f>IFERROR(IF(OR(CELKEM!X8&lt;0,CELKEM!T8&lt;0),"-",CELKEM!X8/CELKEM!T8-1),"-")</f>
        <v>9.9518481935997771E-2</v>
      </c>
    </row>
    <row r="9" spans="2:20" ht="11.8" hidden="1" customHeight="1" outlineLevel="1" x14ac:dyDescent="0.3">
      <c r="B9" s="55"/>
      <c r="C9" s="58" t="s">
        <v>143</v>
      </c>
      <c r="D9" s="55" t="s">
        <v>146</v>
      </c>
      <c r="E9" s="55"/>
      <c r="F9" s="56" t="s">
        <v>14</v>
      </c>
      <c r="G9" s="22">
        <f>IFERROR(IF(OR(CELKEM!K9&lt;0,CELKEM!G9&lt;0),"-",CELKEM!K9/CELKEM!G9-1),"-")</f>
        <v>2.6322027027307682E-2</v>
      </c>
      <c r="H9" s="22">
        <f>IFERROR(IF(OR(CELKEM!L9&lt;0,CELKEM!H9&lt;0),"-",CELKEM!L9/CELKEM!H9-1),"-")</f>
        <v>-6.8860074018288087E-2</v>
      </c>
      <c r="I9" s="108">
        <f>IFERROR(IF(OR(CELKEM!M9&lt;0,CELKEM!I9&lt;0),"-",CELKEM!M9/CELKEM!I9-1),"-")</f>
        <v>1.9037397175757809E-2</v>
      </c>
      <c r="J9" s="108">
        <f>IFERROR(IF(OR(CELKEM!N9&lt;0,CELKEM!J9&lt;0),"-",CELKEM!N9/CELKEM!J9-1),"-")</f>
        <v>2.8324437785000489E-2</v>
      </c>
      <c r="K9" s="108">
        <f>IFERROR(IF(OR(CELKEM!O9&lt;0,CELKEM!K9&lt;0),"-",CELKEM!O9/CELKEM!K9-1),"-")</f>
        <v>0.45224169727996921</v>
      </c>
      <c r="L9" s="108">
        <f>IFERROR(IF(OR(CELKEM!P9&lt;0,CELKEM!L9&lt;0),"-",CELKEM!P9/CELKEM!L9-1),"-")</f>
        <v>0.48611057885001663</v>
      </c>
      <c r="M9" s="108">
        <f>IFERROR(IF(OR(CELKEM!Q9&lt;0,CELKEM!M9&lt;0),"-",CELKEM!Q9/CELKEM!M9-1),"-")</f>
        <v>0.23646515865279571</v>
      </c>
      <c r="N9" s="108">
        <f>IFERROR(IF(OR(CELKEM!R9&lt;0,CELKEM!N9&lt;0),"-",CELKEM!R9/CELKEM!N9-1),"-")</f>
        <v>0.20011746811991959</v>
      </c>
      <c r="O9" s="108">
        <f>IFERROR(IF(OR(CELKEM!S9&lt;0,CELKEM!O9&lt;0),"-",CELKEM!S9/CELKEM!O9-1),"-")</f>
        <v>-0.15414157824485863</v>
      </c>
      <c r="P9" s="108">
        <f>IFERROR(IF(OR(CELKEM!T9&lt;0,CELKEM!P9&lt;0),"-",CELKEM!T9/CELKEM!P9-1),"-")</f>
        <v>-0.10788772082599241</v>
      </c>
      <c r="Q9" s="108">
        <f>IFERROR(IF(OR(CELKEM!U9&lt;0,CELKEM!Q9&lt;0),"-",CELKEM!U9/CELKEM!Q9-1),"-")</f>
        <v>-2.1845520847211697E-2</v>
      </c>
      <c r="R9" s="108">
        <f>IFERROR(IF(OR(CELKEM!V9&lt;0,CELKEM!R9&lt;0),"-",CELKEM!V9/CELKEM!R9-1),"-")</f>
        <v>-3.7225589917137425E-2</v>
      </c>
      <c r="S9" s="108">
        <f>IFERROR(IF(OR(CELKEM!W9&lt;0,CELKEM!S9&lt;0),"-",CELKEM!W9/CELKEM!S9-1),"-")</f>
        <v>0.18174278950815914</v>
      </c>
      <c r="T9" s="108">
        <f>IFERROR(IF(OR(CELKEM!X9&lt;0,CELKEM!T9&lt;0),"-",CELKEM!X9/CELKEM!T9-1),"-")</f>
        <v>0.17679106951405155</v>
      </c>
    </row>
    <row r="10" spans="2:20" ht="11.8" customHeight="1" collapsed="1" x14ac:dyDescent="0.3">
      <c r="B10" s="23"/>
      <c r="C10" s="23" t="s">
        <v>147</v>
      </c>
      <c r="D10" s="23"/>
      <c r="E10" s="23"/>
      <c r="F10" s="56" t="s">
        <v>14</v>
      </c>
      <c r="G10" s="22">
        <f>IFERROR(IF(OR(CELKEM!K10&lt;0,CELKEM!G10&lt;0),"-",CELKEM!K10/CELKEM!G10-1),"-")</f>
        <v>2.7875303626345049E-2</v>
      </c>
      <c r="H10" s="22">
        <f>IFERROR(IF(OR(CELKEM!L10&lt;0,CELKEM!H10&lt;0),"-",CELKEM!L10/CELKEM!H10-1),"-")</f>
        <v>3.8986789147744005E-2</v>
      </c>
      <c r="I10" s="108">
        <f>IFERROR(IF(OR(CELKEM!M10&lt;0,CELKEM!I10&lt;0),"-",CELKEM!M10/CELKEM!I10-1),"-")</f>
        <v>5.9089335125295239E-2</v>
      </c>
      <c r="J10" s="108">
        <f>IFERROR(IF(OR(CELKEM!N10&lt;0,CELKEM!J10&lt;0),"-",CELKEM!N10/CELKEM!J10-1),"-")</f>
        <v>5.6435860676219418E-2</v>
      </c>
      <c r="K10" s="108">
        <f>IFERROR(IF(OR(CELKEM!O10&lt;0,CELKEM!K10&lt;0),"-",CELKEM!O10/CELKEM!K10-1),"-")</f>
        <v>0.11533745504826709</v>
      </c>
      <c r="L10" s="108">
        <f>IFERROR(IF(OR(CELKEM!P10&lt;0,CELKEM!L10&lt;0),"-",CELKEM!P10/CELKEM!L10-1),"-")</f>
        <v>0.11009218438076074</v>
      </c>
      <c r="M10" s="108">
        <f>IFERROR(IF(OR(CELKEM!Q10&lt;0,CELKEM!M10&lt;0),"-",CELKEM!Q10/CELKEM!M10-1),"-")</f>
        <v>0.10413851959720333</v>
      </c>
      <c r="N10" s="108">
        <f>IFERROR(IF(OR(CELKEM!R10&lt;0,CELKEM!N10&lt;0),"-",CELKEM!R10/CELKEM!N10-1),"-")</f>
        <v>0.10505681743000705</v>
      </c>
      <c r="O10" s="108">
        <f>IFERROR(IF(OR(CELKEM!S10&lt;0,CELKEM!O10&lt;0),"-",CELKEM!S10/CELKEM!O10-1),"-")</f>
        <v>5.716902778337718E-2</v>
      </c>
      <c r="P10" s="108">
        <f>IFERROR(IF(OR(CELKEM!T10&lt;0,CELKEM!P10&lt;0),"-",CELKEM!T10/CELKEM!P10-1),"-")</f>
        <v>5.2227231497742999E-2</v>
      </c>
      <c r="Q10" s="108">
        <f>IFERROR(IF(OR(CELKEM!U10&lt;0,CELKEM!Q10&lt;0),"-",CELKEM!U10/CELKEM!Q10-1),"-")</f>
        <v>5.391568643629685E-2</v>
      </c>
      <c r="R10" s="108">
        <f>IFERROR(IF(OR(CELKEM!V10&lt;0,CELKEM!R10&lt;0),"-",CELKEM!V10/CELKEM!R10-1),"-")</f>
        <v>5.8494735186442437E-2</v>
      </c>
      <c r="S10" s="108">
        <f>IFERROR(IF(OR(CELKEM!W10&lt;0,CELKEM!S10&lt;0),"-",CELKEM!W10/CELKEM!S10-1),"-")</f>
        <v>8.1175916671696102E-2</v>
      </c>
      <c r="T10" s="108">
        <f>IFERROR(IF(OR(CELKEM!X10&lt;0,CELKEM!T10&lt;0),"-",CELKEM!X10/CELKEM!T10-1),"-")</f>
        <v>8.6216640308696801E-2</v>
      </c>
    </row>
    <row r="11" spans="2:20" ht="11.8" hidden="1" customHeight="1" outlineLevel="2" x14ac:dyDescent="0.3">
      <c r="B11" s="23"/>
      <c r="C11" s="55"/>
      <c r="D11" s="58" t="s">
        <v>143</v>
      </c>
      <c r="E11" s="55" t="s">
        <v>144</v>
      </c>
      <c r="F11" s="56" t="s">
        <v>14</v>
      </c>
      <c r="G11" s="22">
        <f>IFERROR(IF(OR(CELKEM!K11&lt;0,CELKEM!G11&lt;0),"-",CELKEM!K11/CELKEM!G11-1),"-")</f>
        <v>3.2932888034578056E-2</v>
      </c>
      <c r="H11" s="22">
        <f>IFERROR(IF(OR(CELKEM!L11&lt;0,CELKEM!H11&lt;0),"-",CELKEM!L11/CELKEM!H11-1),"-")</f>
        <v>3.6255034032002698E-2</v>
      </c>
      <c r="I11" s="108">
        <f>IFERROR(IF(OR(CELKEM!M11&lt;0,CELKEM!I11&lt;0),"-",CELKEM!M11/CELKEM!I11-1),"-")</f>
        <v>4.8379273915273746E-2</v>
      </c>
      <c r="J11" s="108">
        <f>IFERROR(IF(OR(CELKEM!N11&lt;0,CELKEM!J11&lt;0),"-",CELKEM!N11/CELKEM!J11-1),"-")</f>
        <v>4.5302194705023835E-2</v>
      </c>
      <c r="K11" s="108">
        <f>IFERROR(IF(OR(CELKEM!O11&lt;0,CELKEM!K11&lt;0),"-",CELKEM!O11/CELKEM!K11-1),"-")</f>
        <v>9.5492593324498776E-2</v>
      </c>
      <c r="L11" s="108">
        <f>IFERROR(IF(OR(CELKEM!P11&lt;0,CELKEM!L11&lt;0),"-",CELKEM!P11/CELKEM!L11-1),"-")</f>
        <v>9.0999827644345332E-2</v>
      </c>
      <c r="M11" s="108">
        <f>IFERROR(IF(OR(CELKEM!Q11&lt;0,CELKEM!M11&lt;0),"-",CELKEM!Q11/CELKEM!M11-1),"-")</f>
        <v>9.4053407604163031E-2</v>
      </c>
      <c r="N11" s="108">
        <f>IFERROR(IF(OR(CELKEM!R11&lt;0,CELKEM!N11&lt;0),"-",CELKEM!R11/CELKEM!N11-1),"-")</f>
        <v>9.5754937287474418E-2</v>
      </c>
      <c r="O11" s="108">
        <f>IFERROR(IF(OR(CELKEM!S11&lt;0,CELKEM!O11&lt;0),"-",CELKEM!S11/CELKEM!O11-1),"-")</f>
        <v>5.0993899578398949E-2</v>
      </c>
      <c r="P11" s="108">
        <f>IFERROR(IF(OR(CELKEM!T11&lt;0,CELKEM!P11&lt;0),"-",CELKEM!T11/CELKEM!P11-1),"-")</f>
        <v>4.7922326179458796E-2</v>
      </c>
      <c r="Q11" s="108">
        <f>IFERROR(IF(OR(CELKEM!U11&lt;0,CELKEM!Q11&lt;0),"-",CELKEM!U11/CELKEM!Q11-1),"-")</f>
        <v>4.9099970761047995E-2</v>
      </c>
      <c r="R11" s="108">
        <f>IFERROR(IF(OR(CELKEM!V11&lt;0,CELKEM!R11&lt;0),"-",CELKEM!V11/CELKEM!R11-1),"-")</f>
        <v>4.9513830781244383E-2</v>
      </c>
      <c r="S11" s="108">
        <f>IFERROR(IF(OR(CELKEM!W11&lt;0,CELKEM!S11&lt;0),"-",CELKEM!W11/CELKEM!S11-1),"-")</f>
        <v>7.7613223171320245E-2</v>
      </c>
      <c r="T11" s="108">
        <f>IFERROR(IF(OR(CELKEM!X11&lt;0,CELKEM!T11&lt;0),"-",CELKEM!X11/CELKEM!T11-1),"-")</f>
        <v>8.2004680083467285E-2</v>
      </c>
    </row>
    <row r="12" spans="2:20" ht="11.8" hidden="1" customHeight="1" outlineLevel="1" x14ac:dyDescent="0.3">
      <c r="B12" s="23"/>
      <c r="C12" s="58" t="s">
        <v>143</v>
      </c>
      <c r="D12" s="55" t="s">
        <v>145</v>
      </c>
      <c r="E12" s="55"/>
      <c r="F12" s="56" t="s">
        <v>14</v>
      </c>
      <c r="G12" s="22">
        <f>IFERROR(IF(OR(CELKEM!K12&lt;0,CELKEM!G12&lt;0),"-",CELKEM!K12/CELKEM!G12-1),"-")</f>
        <v>2.9268618408194502E-2</v>
      </c>
      <c r="H12" s="22">
        <f>IFERROR(IF(OR(CELKEM!L12&lt;0,CELKEM!H12&lt;0),"-",CELKEM!L12/CELKEM!H12-1),"-")</f>
        <v>4.2824406631826628E-2</v>
      </c>
      <c r="I12" s="108">
        <f>IFERROR(IF(OR(CELKEM!M12&lt;0,CELKEM!I12&lt;0),"-",CELKEM!M12/CELKEM!I12-1),"-")</f>
        <v>6.0859049162261591E-2</v>
      </c>
      <c r="J12" s="108">
        <f>IFERROR(IF(OR(CELKEM!N12&lt;0,CELKEM!J12&lt;0),"-",CELKEM!N12/CELKEM!J12-1),"-")</f>
        <v>5.7636103575477549E-2</v>
      </c>
      <c r="K12" s="108">
        <f>IFERROR(IF(OR(CELKEM!O12&lt;0,CELKEM!K12&lt;0),"-",CELKEM!O12/CELKEM!K12-1),"-")</f>
        <v>0.11390550089913587</v>
      </c>
      <c r="L12" s="108">
        <f>IFERROR(IF(OR(CELKEM!P12&lt;0,CELKEM!L12&lt;0),"-",CELKEM!P12/CELKEM!L12-1),"-")</f>
        <v>0.1050838860369594</v>
      </c>
      <c r="M12" s="108">
        <f>IFERROR(IF(OR(CELKEM!Q12&lt;0,CELKEM!M12&lt;0),"-",CELKEM!Q12/CELKEM!M12-1),"-")</f>
        <v>0.10244561207643987</v>
      </c>
      <c r="N12" s="108">
        <f>IFERROR(IF(OR(CELKEM!R12&lt;0,CELKEM!N12&lt;0),"-",CELKEM!R12/CELKEM!N12-1),"-")</f>
        <v>0.10327581382553586</v>
      </c>
      <c r="O12" s="108">
        <f>IFERROR(IF(OR(CELKEM!S12&lt;0,CELKEM!O12&lt;0),"-",CELKEM!S12/CELKEM!O12-1),"-")</f>
        <v>6.0537542756310847E-2</v>
      </c>
      <c r="P12" s="108">
        <f>IFERROR(IF(OR(CELKEM!T12&lt;0,CELKEM!P12&lt;0),"-",CELKEM!T12/CELKEM!P12-1),"-")</f>
        <v>5.5973249738168196E-2</v>
      </c>
      <c r="Q12" s="108">
        <f>IFERROR(IF(OR(CELKEM!U12&lt;0,CELKEM!Q12&lt;0),"-",CELKEM!U12/CELKEM!Q12-1),"-")</f>
        <v>5.5729157735306289E-2</v>
      </c>
      <c r="R12" s="108">
        <f>IFERROR(IF(OR(CELKEM!V12&lt;0,CELKEM!R12&lt;0),"-",CELKEM!V12/CELKEM!R12-1),"-")</f>
        <v>6.0775574416677802E-2</v>
      </c>
      <c r="S12" s="108">
        <f>IFERROR(IF(OR(CELKEM!W12&lt;0,CELKEM!S12&lt;0),"-",CELKEM!W12/CELKEM!S12-1),"-")</f>
        <v>7.8804707610316438E-2</v>
      </c>
      <c r="T12" s="108">
        <f>IFERROR(IF(OR(CELKEM!X12&lt;0,CELKEM!T12&lt;0),"-",CELKEM!X12/CELKEM!T12-1),"-")</f>
        <v>8.3651583460247148E-2</v>
      </c>
    </row>
    <row r="13" spans="2:20" ht="11.8" hidden="1" customHeight="1" outlineLevel="1" x14ac:dyDescent="0.3">
      <c r="B13" s="23"/>
      <c r="C13" s="58" t="s">
        <v>143</v>
      </c>
      <c r="D13" s="55" t="s">
        <v>146</v>
      </c>
      <c r="E13" s="55"/>
      <c r="F13" s="56" t="s">
        <v>14</v>
      </c>
      <c r="G13" s="22">
        <f>IFERROR(IF(OR(CELKEM!K13&lt;0,CELKEM!G13&lt;0),"-",CELKEM!K13/CELKEM!G13-1),"-")</f>
        <v>-2.8636783253669251E-2</v>
      </c>
      <c r="H13" s="22">
        <f>IFERROR(IF(OR(CELKEM!L13&lt;0,CELKEM!H13&lt;0),"-",CELKEM!L13/CELKEM!H13-1),"-")</f>
        <v>-0.11745649149253123</v>
      </c>
      <c r="I13" s="108">
        <f>IFERROR(IF(OR(CELKEM!M13&lt;0,CELKEM!I13&lt;0),"-",CELKEM!M13/CELKEM!I13-1),"-")</f>
        <v>-1.0507377171044996E-2</v>
      </c>
      <c r="J13" s="108">
        <f>IFERROR(IF(OR(CELKEM!N13&lt;0,CELKEM!J13&lt;0),"-",CELKEM!N13/CELKEM!J13-1),"-")</f>
        <v>9.8216260529038202E-3</v>
      </c>
      <c r="K13" s="108">
        <f>IFERROR(IF(OR(CELKEM!O13&lt;0,CELKEM!K13&lt;0),"-",CELKEM!O13/CELKEM!K13-1),"-")</f>
        <v>0.17687898527291712</v>
      </c>
      <c r="L13" s="108">
        <f>IFERROR(IF(OR(CELKEM!P13&lt;0,CELKEM!L13&lt;0),"-",CELKEM!P13/CELKEM!L13-1),"-")</f>
        <v>0.35133838616898361</v>
      </c>
      <c r="M13" s="108">
        <f>IFERROR(IF(OR(CELKEM!Q13&lt;0,CELKEM!M13&lt;0),"-",CELKEM!Q13/CELKEM!M13-1),"-")</f>
        <v>0.17551645594515874</v>
      </c>
      <c r="N13" s="108">
        <f>IFERROR(IF(OR(CELKEM!R13&lt;0,CELKEM!N13&lt;0),"-",CELKEM!R13/CELKEM!N13-1),"-")</f>
        <v>0.17750138279324768</v>
      </c>
      <c r="O13" s="108">
        <f>IFERROR(IF(OR(CELKEM!S13&lt;0,CELKEM!O13&lt;0),"-",CELKEM!S13/CELKEM!O13-1),"-")</f>
        <v>-7.9854202391534734E-2</v>
      </c>
      <c r="P13" s="108">
        <f>IFERROR(IF(OR(CELKEM!T13&lt;0,CELKEM!P13&lt;0),"-",CELKEM!T13/CELKEM!P13-1),"-")</f>
        <v>-9.5333674506597132E-2</v>
      </c>
      <c r="Q13" s="108">
        <f>IFERROR(IF(OR(CELKEM!U13&lt;0,CELKEM!Q13&lt;0),"-",CELKEM!U13/CELKEM!Q13-1),"-")</f>
        <v>-1.7792691700145857E-2</v>
      </c>
      <c r="R13" s="108">
        <f>IFERROR(IF(OR(CELKEM!V13&lt;0,CELKEM!R13&lt;0),"-",CELKEM!V13/CELKEM!R13-1),"-")</f>
        <v>-2.843299881879402E-2</v>
      </c>
      <c r="S13" s="108">
        <f>IFERROR(IF(OR(CELKEM!W13&lt;0,CELKEM!S13&lt;0),"-",CELKEM!W13/CELKEM!S13-1),"-")</f>
        <v>0.19234780056388701</v>
      </c>
      <c r="T13" s="108">
        <f>IFERROR(IF(OR(CELKEM!X13&lt;0,CELKEM!T13&lt;0),"-",CELKEM!X13/CELKEM!T13-1),"-")</f>
        <v>0.20415712597450608</v>
      </c>
    </row>
    <row r="14" spans="2:20" ht="11.8" customHeight="1" collapsed="1" x14ac:dyDescent="0.3">
      <c r="B14" s="23"/>
      <c r="C14" s="23" t="s">
        <v>148</v>
      </c>
      <c r="D14" s="23"/>
      <c r="E14" s="23"/>
      <c r="F14" s="56" t="s">
        <v>14</v>
      </c>
      <c r="G14" s="22">
        <f>IFERROR(IF(OR(CELKEM!K14&lt;0,CELKEM!G14&lt;0),"-",CELKEM!K14/CELKEM!G14-1),"-")</f>
        <v>-5.0860782978326746E-2</v>
      </c>
      <c r="H14" s="22">
        <f>IFERROR(IF(OR(CELKEM!L14&lt;0,CELKEM!H14&lt;0),"-",CELKEM!L14/CELKEM!H14-1),"-")</f>
        <v>0.13098174138732488</v>
      </c>
      <c r="I14" s="108">
        <f>IFERROR(IF(OR(CELKEM!M14&lt;0,CELKEM!I14&lt;0),"-",CELKEM!M14/CELKEM!I14-1),"-")</f>
        <v>0.12278116556199214</v>
      </c>
      <c r="J14" s="108">
        <f>IFERROR(IF(OR(CELKEM!N14&lt;0,CELKEM!J14&lt;0),"-",CELKEM!N14/CELKEM!J14-1),"-")</f>
        <v>0.13039453557390446</v>
      </c>
      <c r="K14" s="108">
        <f>IFERROR(IF(OR(CELKEM!O14&lt;0,CELKEM!K14&lt;0),"-",CELKEM!O14/CELKEM!K14-1),"-")</f>
        <v>0.25435600927364721</v>
      </c>
      <c r="L14" s="108">
        <f>IFERROR(IF(OR(CELKEM!P14&lt;0,CELKEM!L14&lt;0),"-",CELKEM!P14/CELKEM!L14-1),"-")</f>
        <v>0.13629500139345163</v>
      </c>
      <c r="M14" s="108">
        <f>IFERROR(IF(OR(CELKEM!Q14&lt;0,CELKEM!M14&lt;0),"-",CELKEM!Q14/CELKEM!M14-1),"-")</f>
        <v>0.12031402968386562</v>
      </c>
      <c r="N14" s="108">
        <f>IFERROR(IF(OR(CELKEM!R14&lt;0,CELKEM!N14&lt;0),"-",CELKEM!R14/CELKEM!N14-1),"-")</f>
        <v>0.10117245653166007</v>
      </c>
      <c r="O14" s="108">
        <f>IFERROR(IF(OR(CELKEM!S14&lt;0,CELKEM!O14&lt;0),"-",CELKEM!S14/CELKEM!O14-1),"-")</f>
        <v>-8.0379956543574438E-2</v>
      </c>
      <c r="P14" s="108">
        <f>IFERROR(IF(OR(CELKEM!T14&lt;0,CELKEM!P14&lt;0),"-",CELKEM!T14/CELKEM!P14-1),"-")</f>
        <v>-0.10258609140876851</v>
      </c>
      <c r="Q14" s="108">
        <f>IFERROR(IF(OR(CELKEM!U14&lt;0,CELKEM!Q14&lt;0),"-",CELKEM!U14/CELKEM!Q14-1),"-")</f>
        <v>-6.4431887325197224E-2</v>
      </c>
      <c r="R14" s="108">
        <f>IFERROR(IF(OR(CELKEM!V14&lt;0,CELKEM!R14&lt;0),"-",CELKEM!V14/CELKEM!R14-1),"-")</f>
        <v>-3.7275070667062926E-2</v>
      </c>
      <c r="S14" s="108">
        <f>IFERROR(IF(OR(CELKEM!W14&lt;0,CELKEM!S14&lt;0),"-",CELKEM!W14/CELKEM!S14-1),"-")</f>
        <v>8.8620209238232661E-2</v>
      </c>
      <c r="T14" s="108">
        <f>IFERROR(IF(OR(CELKEM!X14&lt;0,CELKEM!T14&lt;0),"-",CELKEM!X14/CELKEM!T14-1),"-")</f>
        <v>0.11816024020546645</v>
      </c>
    </row>
    <row r="15" spans="2:20" ht="11.8" hidden="1" customHeight="1" outlineLevel="2" x14ac:dyDescent="0.3">
      <c r="B15" s="23"/>
      <c r="C15" s="55"/>
      <c r="D15" s="58" t="s">
        <v>143</v>
      </c>
      <c r="E15" s="55" t="s">
        <v>144</v>
      </c>
      <c r="F15" s="56" t="s">
        <v>14</v>
      </c>
      <c r="G15" s="22">
        <f>IFERROR(IF(OR(CELKEM!K15&lt;0,CELKEM!G15&lt;0),"-",CELKEM!K15/CELKEM!G15-1),"-")</f>
        <v>-1.4401814486052156E-2</v>
      </c>
      <c r="H15" s="22">
        <f>IFERROR(IF(OR(CELKEM!L15&lt;0,CELKEM!H15&lt;0),"-",CELKEM!L15/CELKEM!H15-1),"-")</f>
        <v>6.7462950266869104E-2</v>
      </c>
      <c r="I15" s="108">
        <f>IFERROR(IF(OR(CELKEM!M15&lt;0,CELKEM!I15&lt;0),"-",CELKEM!M15/CELKEM!I15-1),"-")</f>
        <v>5.198446528323486E-2</v>
      </c>
      <c r="J15" s="108">
        <f>IFERROR(IF(OR(CELKEM!N15&lt;0,CELKEM!J15&lt;0),"-",CELKEM!N15/CELKEM!J15-1),"-")</f>
        <v>5.5425411021333915E-2</v>
      </c>
      <c r="K15" s="108">
        <f>IFERROR(IF(OR(CELKEM!O15&lt;0,CELKEM!K15&lt;0),"-",CELKEM!O15/CELKEM!K15-1),"-")</f>
        <v>0.20309195049362994</v>
      </c>
      <c r="L15" s="108">
        <f>IFERROR(IF(OR(CELKEM!P15&lt;0,CELKEM!L15&lt;0),"-",CELKEM!P15/CELKEM!L15-1),"-")</f>
        <v>0.18842773990329476</v>
      </c>
      <c r="M15" s="108">
        <f>IFERROR(IF(OR(CELKEM!Q15&lt;0,CELKEM!M15&lt;0),"-",CELKEM!Q15/CELKEM!M15-1),"-")</f>
        <v>0.18474520068611677</v>
      </c>
      <c r="N15" s="108">
        <f>IFERROR(IF(OR(CELKEM!R15&lt;0,CELKEM!N15&lt;0),"-",CELKEM!R15/CELKEM!N15-1),"-")</f>
        <v>0.17640714883760733</v>
      </c>
      <c r="O15" s="108">
        <f>IFERROR(IF(OR(CELKEM!S15&lt;0,CELKEM!O15&lt;0),"-",CELKEM!S15/CELKEM!O15-1),"-")</f>
        <v>-0.11509687176889016</v>
      </c>
      <c r="P15" s="108">
        <f>IFERROR(IF(OR(CELKEM!T15&lt;0,CELKEM!P15&lt;0),"-",CELKEM!T15/CELKEM!P15-1),"-")</f>
        <v>-0.12810738980911118</v>
      </c>
      <c r="Q15" s="108">
        <f>IFERROR(IF(OR(CELKEM!U15&lt;0,CELKEM!Q15&lt;0),"-",CELKEM!U15/CELKEM!Q15-1),"-")</f>
        <v>-9.5437907993296989E-2</v>
      </c>
      <c r="R15" s="108">
        <f>IFERROR(IF(OR(CELKEM!V15&lt;0,CELKEM!R15&lt;0),"-",CELKEM!V15/CELKEM!R15-1),"-")</f>
        <v>-6.6296884071490925E-2</v>
      </c>
      <c r="S15" s="108">
        <f>IFERROR(IF(OR(CELKEM!W15&lt;0,CELKEM!S15&lt;0),"-",CELKEM!W15/CELKEM!S15-1),"-")</f>
        <v>0.10324044609644045</v>
      </c>
      <c r="T15" s="108">
        <f>IFERROR(IF(OR(CELKEM!X15&lt;0,CELKEM!T15&lt;0),"-",CELKEM!X15/CELKEM!T15-1),"-")</f>
        <v>0.13777577334892044</v>
      </c>
    </row>
    <row r="16" spans="2:20" ht="11.8" hidden="1" customHeight="1" outlineLevel="1" x14ac:dyDescent="0.3">
      <c r="B16" s="23"/>
      <c r="C16" s="58" t="s">
        <v>143</v>
      </c>
      <c r="D16" s="55" t="s">
        <v>145</v>
      </c>
      <c r="E16" s="55"/>
      <c r="F16" s="56" t="s">
        <v>14</v>
      </c>
      <c r="G16" s="22">
        <f>IFERROR(IF(OR(CELKEM!K16&lt;0,CELKEM!G16&lt;0),"-",CELKEM!K16/CELKEM!G16-1),"-")</f>
        <v>-5.4487199508342798E-2</v>
      </c>
      <c r="H16" s="22">
        <f>IFERROR(IF(OR(CELKEM!L16&lt;0,CELKEM!H16&lt;0),"-",CELKEM!L16/CELKEM!H16-1),"-")</f>
        <v>0.13391619867335014</v>
      </c>
      <c r="I16" s="108">
        <f>IFERROR(IF(OR(CELKEM!M16&lt;0,CELKEM!I16&lt;0),"-",CELKEM!M16/CELKEM!I16-1),"-")</f>
        <v>0.11671876496481626</v>
      </c>
      <c r="J16" s="108">
        <f>IFERROR(IF(OR(CELKEM!N16&lt;0,CELKEM!J16&lt;0),"-",CELKEM!N16/CELKEM!J16-1),"-")</f>
        <v>0.11534925354450398</v>
      </c>
      <c r="K16" s="108">
        <f>IFERROR(IF(OR(CELKEM!O16&lt;0,CELKEM!K16&lt;0),"-",CELKEM!O16/CELKEM!K16-1),"-")</f>
        <v>0.2599307434692173</v>
      </c>
      <c r="L16" s="108">
        <f>IFERROR(IF(OR(CELKEM!P16&lt;0,CELKEM!L16&lt;0),"-",CELKEM!P16/CELKEM!L16-1),"-")</f>
        <v>0.13061161095577312</v>
      </c>
      <c r="M16" s="108">
        <f>IFERROR(IF(OR(CELKEM!Q16&lt;0,CELKEM!M16&lt;0),"-",CELKEM!Q16/CELKEM!M16-1),"-")</f>
        <v>0.12387318357284482</v>
      </c>
      <c r="N16" s="108">
        <f>IFERROR(IF(OR(CELKEM!R16&lt;0,CELKEM!N16&lt;0),"-",CELKEM!R16/CELKEM!N16-1),"-")</f>
        <v>0.10773467491808675</v>
      </c>
      <c r="O16" s="108">
        <f>IFERROR(IF(OR(CELKEM!S16&lt;0,CELKEM!O16&lt;0),"-",CELKEM!S16/CELKEM!O16-1),"-")</f>
        <v>-6.836541195316026E-2</v>
      </c>
      <c r="P16" s="108">
        <f>IFERROR(IF(OR(CELKEM!T16&lt;0,CELKEM!P16&lt;0),"-",CELKEM!T16/CELKEM!P16-1),"-")</f>
        <v>-9.5782935152426973E-2</v>
      </c>
      <c r="Q16" s="108">
        <f>IFERROR(IF(OR(CELKEM!U16&lt;0,CELKEM!Q16&lt;0),"-",CELKEM!U16/CELKEM!Q16-1),"-")</f>
        <v>-6.0622359544852178E-2</v>
      </c>
      <c r="R16" s="108">
        <f>IFERROR(IF(OR(CELKEM!V16&lt;0,CELKEM!R16&lt;0),"-",CELKEM!V16/CELKEM!R16-1),"-")</f>
        <v>-2.8167666120688883E-2</v>
      </c>
      <c r="S16" s="108">
        <f>IFERROR(IF(OR(CELKEM!W16&lt;0,CELKEM!S16&lt;0),"-",CELKEM!W16/CELKEM!S16-1),"-")</f>
        <v>7.3062310732596503E-2</v>
      </c>
      <c r="T16" s="108">
        <f>IFERROR(IF(OR(CELKEM!X16&lt;0,CELKEM!T16&lt;0),"-",CELKEM!X16/CELKEM!T16-1),"-")</f>
        <v>0.1171157830213696</v>
      </c>
    </row>
    <row r="17" spans="2:20" ht="11.8" hidden="1" customHeight="1" outlineLevel="1" x14ac:dyDescent="0.3">
      <c r="B17" s="23"/>
      <c r="C17" s="58" t="s">
        <v>143</v>
      </c>
      <c r="D17" s="55" t="s">
        <v>146</v>
      </c>
      <c r="E17" s="55"/>
      <c r="F17" s="56" t="s">
        <v>14</v>
      </c>
      <c r="G17" s="22">
        <f>IFERROR(IF(OR(CELKEM!K17&lt;0,CELKEM!G17&lt;0),"-",CELKEM!K17/CELKEM!G17-1),"-")</f>
        <v>0.18398305521122738</v>
      </c>
      <c r="H17" s="22">
        <f>IFERROR(IF(OR(CELKEM!L17&lt;0,CELKEM!H17&lt;0),"-",CELKEM!L17/CELKEM!H17-1),"-")</f>
        <v>-4.6093268905631146E-2</v>
      </c>
      <c r="I17" s="108">
        <f>IFERROR(IF(OR(CELKEM!M17&lt;0,CELKEM!I17&lt;0),"-",CELKEM!M17/CELKEM!I17-1),"-")</f>
        <v>0.47402765423192483</v>
      </c>
      <c r="J17" s="108">
        <f>IFERROR(IF(OR(CELKEM!N17&lt;0,CELKEM!J17&lt;0),"-",CELKEM!N17/CELKEM!J17-1),"-")</f>
        <v>1.0490842991504068</v>
      </c>
      <c r="K17" s="108">
        <f>IFERROR(IF(OR(CELKEM!O17&lt;0,CELKEM!K17&lt;0),"-",CELKEM!O17/CELKEM!K17-1),"-")</f>
        <v>-3.3945937376928303E-2</v>
      </c>
      <c r="L17" s="108">
        <f>IFERROR(IF(OR(CELKEM!P17&lt;0,CELKEM!L17&lt;0),"-",CELKEM!P17/CELKEM!L17-1),"-")</f>
        <v>0.5439680694908513</v>
      </c>
      <c r="M17" s="108">
        <f>IFERROR(IF(OR(CELKEM!Q17&lt;0,CELKEM!M17&lt;0),"-",CELKEM!Q17/CELKEM!M17-1),"-")</f>
        <v>-3.5911609221047081E-2</v>
      </c>
      <c r="N17" s="108">
        <f>IFERROR(IF(OR(CELKEM!R17&lt;0,CELKEM!N17&lt;0),"-",CELKEM!R17/CELKEM!N17-1),"-")</f>
        <v>-0.11693488227875271</v>
      </c>
      <c r="O17" s="108">
        <f>IFERROR(IF(OR(CELKEM!S17&lt;0,CELKEM!O17&lt;0),"-",CELKEM!S17/CELKEM!O17-1),"-")</f>
        <v>-0.89073616813705159</v>
      </c>
      <c r="P17" s="108">
        <f>IFERROR(IF(OR(CELKEM!T17&lt;0,CELKEM!P17&lt;0),"-",CELKEM!T17/CELKEM!P17-1),"-")</f>
        <v>-0.45993305998997469</v>
      </c>
      <c r="Q17" s="108">
        <f>IFERROR(IF(OR(CELKEM!U17&lt;0,CELKEM!Q17&lt;0),"-",CELKEM!U17/CELKEM!Q17-1),"-")</f>
        <v>-0.25936119649518308</v>
      </c>
      <c r="R17" s="108">
        <f>IFERROR(IF(OR(CELKEM!V17&lt;0,CELKEM!R17&lt;0),"-",CELKEM!V17/CELKEM!R17-1),"-")</f>
        <v>-0.41698962884564716</v>
      </c>
      <c r="S17" s="108">
        <f>IFERROR(IF(OR(CELKEM!W17&lt;0,CELKEM!S17&lt;0),"-",CELKEM!W17/CELKEM!S17-1),"-")</f>
        <v>9.0358535271369202</v>
      </c>
      <c r="T17" s="108">
        <f>IFERROR(IF(OR(CELKEM!X17&lt;0,CELKEM!T17&lt;0),"-",CELKEM!X17/CELKEM!T17-1),"-")</f>
        <v>0.21001367556766781</v>
      </c>
    </row>
    <row r="18" spans="2:20" ht="11.8" customHeight="1" collapsed="1" x14ac:dyDescent="0.3">
      <c r="B18" s="55"/>
      <c r="C18" s="55" t="s">
        <v>149</v>
      </c>
      <c r="D18" s="55"/>
      <c r="E18" s="55"/>
      <c r="F18" s="56" t="s">
        <v>14</v>
      </c>
      <c r="G18" s="22">
        <f>IFERROR(IF(OR(CELKEM!K18&lt;0,CELKEM!G18&lt;0),"-",CELKEM!K18/CELKEM!G18-1),"-")</f>
        <v>6.5921843235178246E-2</v>
      </c>
      <c r="H18" s="22">
        <f>IFERROR(IF(OR(CELKEM!L18&lt;0,CELKEM!H18&lt;0),"-",CELKEM!L18/CELKEM!H18-1),"-")</f>
        <v>8.5175793168184244E-2</v>
      </c>
      <c r="I18" s="108">
        <f>IFERROR(IF(OR(CELKEM!M18&lt;0,CELKEM!I18&lt;0),"-",CELKEM!M18/CELKEM!I18-1),"-")</f>
        <v>9.5073600676667924E-2</v>
      </c>
      <c r="J18" s="108">
        <f>IFERROR(IF(OR(CELKEM!N18&lt;0,CELKEM!J18&lt;0),"-",CELKEM!N18/CELKEM!J18-1),"-")</f>
        <v>9.4823302705308254E-2</v>
      </c>
      <c r="K18" s="108">
        <f>IFERROR(IF(OR(CELKEM!O18&lt;0,CELKEM!K18&lt;0),"-",CELKEM!O18/CELKEM!K18-1),"-")</f>
        <v>0.12861322579968171</v>
      </c>
      <c r="L18" s="108">
        <f>IFERROR(IF(OR(CELKEM!P18&lt;0,CELKEM!L18&lt;0),"-",CELKEM!P18/CELKEM!L18-1),"-")</f>
        <v>0.14882629997355701</v>
      </c>
      <c r="M18" s="108">
        <f>IFERROR(IF(OR(CELKEM!Q18&lt;0,CELKEM!M18&lt;0),"-",CELKEM!Q18/CELKEM!M18-1),"-")</f>
        <v>0.13279887713281968</v>
      </c>
      <c r="N18" s="108">
        <f>IFERROR(IF(OR(CELKEM!R18&lt;0,CELKEM!N18&lt;0),"-",CELKEM!R18/CELKEM!N18-1),"-")</f>
        <v>0.13272372313716607</v>
      </c>
      <c r="O18" s="108">
        <f>IFERROR(IF(OR(CELKEM!S18&lt;0,CELKEM!O18&lt;0),"-",CELKEM!S18/CELKEM!O18-1),"-")</f>
        <v>6.684210793800438E-2</v>
      </c>
      <c r="P18" s="108">
        <f>IFERROR(IF(OR(CELKEM!T18&lt;0,CELKEM!P18&lt;0),"-",CELKEM!T18/CELKEM!P18-1),"-")</f>
        <v>6.7727581571587425E-2</v>
      </c>
      <c r="Q18" s="108">
        <f>IFERROR(IF(OR(CELKEM!U18&lt;0,CELKEM!Q18&lt;0),"-",CELKEM!U18/CELKEM!Q18-1),"-")</f>
        <v>6.8689795406711163E-2</v>
      </c>
      <c r="R18" s="108">
        <f>IFERROR(IF(OR(CELKEM!V18&lt;0,CELKEM!R18&lt;0),"-",CELKEM!V18/CELKEM!R18-1),"-")</f>
        <v>0.11357115307317156</v>
      </c>
      <c r="S18" s="108">
        <f>IFERROR(IF(OR(CELKEM!W18&lt;0,CELKEM!S18&lt;0),"-",CELKEM!W18/CELKEM!S18-1),"-")</f>
        <v>0.15699378662390728</v>
      </c>
      <c r="T18" s="108">
        <f>IFERROR(IF(OR(CELKEM!X18&lt;0,CELKEM!T18&lt;0),"-",CELKEM!X18/CELKEM!T18-1),"-")</f>
        <v>0.14309486379903613</v>
      </c>
    </row>
    <row r="19" spans="2:20" ht="11.8" hidden="1" customHeight="1" outlineLevel="1" x14ac:dyDescent="0.3">
      <c r="B19" s="55"/>
      <c r="C19" s="58" t="s">
        <v>143</v>
      </c>
      <c r="D19" s="55" t="s">
        <v>150</v>
      </c>
      <c r="E19" s="55"/>
      <c r="F19" s="56" t="s">
        <v>14</v>
      </c>
      <c r="G19" s="22">
        <f>IFERROR(IF(OR(CELKEM!K19&lt;0,CELKEM!G19&lt;0),"-",CELKEM!K19/CELKEM!G19-1),"-")</f>
        <v>6.5687921080652467E-2</v>
      </c>
      <c r="H19" s="22">
        <f>IFERROR(IF(OR(CELKEM!L19&lt;0,CELKEM!H19&lt;0),"-",CELKEM!L19/CELKEM!H19-1),"-")</f>
        <v>8.5104188847543893E-2</v>
      </c>
      <c r="I19" s="108">
        <f>IFERROR(IF(OR(CELKEM!M19&lt;0,CELKEM!I19&lt;0),"-",CELKEM!M19/CELKEM!I19-1),"-")</f>
        <v>9.5494477819874968E-2</v>
      </c>
      <c r="J19" s="108">
        <f>IFERROR(IF(OR(CELKEM!N19&lt;0,CELKEM!J19&lt;0),"-",CELKEM!N19/CELKEM!J19-1),"-")</f>
        <v>9.5848811322140959E-2</v>
      </c>
      <c r="K19" s="108">
        <f>IFERROR(IF(OR(CELKEM!O19&lt;0,CELKEM!K19&lt;0),"-",CELKEM!O19/CELKEM!K19-1),"-")</f>
        <v>0.13000895792346023</v>
      </c>
      <c r="L19" s="108">
        <f>IFERROR(IF(OR(CELKEM!P19&lt;0,CELKEM!L19&lt;0),"-",CELKEM!P19/CELKEM!L19-1),"-")</f>
        <v>0.15081827451846941</v>
      </c>
      <c r="M19" s="108">
        <f>IFERROR(IF(OR(CELKEM!Q19&lt;0,CELKEM!M19&lt;0),"-",CELKEM!Q19/CELKEM!M19-1),"-")</f>
        <v>0.13389920432519786</v>
      </c>
      <c r="N19" s="108">
        <f>IFERROR(IF(OR(CELKEM!R19&lt;0,CELKEM!N19&lt;0),"-",CELKEM!R19/CELKEM!N19-1),"-")</f>
        <v>0.1332396336272994</v>
      </c>
      <c r="O19" s="108">
        <f>IFERROR(IF(OR(CELKEM!S19&lt;0,CELKEM!O19&lt;0),"-",CELKEM!S19/CELKEM!O19-1),"-")</f>
        <v>6.7233130727065493E-2</v>
      </c>
      <c r="P19" s="108">
        <f>IFERROR(IF(OR(CELKEM!T19&lt;0,CELKEM!P19&lt;0),"-",CELKEM!T19/CELKEM!P19-1),"-")</f>
        <v>6.7666946882588341E-2</v>
      </c>
      <c r="Q19" s="108">
        <f>IFERROR(IF(OR(CELKEM!U19&lt;0,CELKEM!Q19&lt;0),"-",CELKEM!U19/CELKEM!Q19-1),"-")</f>
        <v>6.8852127982106603E-2</v>
      </c>
      <c r="R19" s="108">
        <f>IFERROR(IF(OR(CELKEM!V19&lt;0,CELKEM!R19&lt;0),"-",CELKEM!V19/CELKEM!R19-1),"-")</f>
        <v>0.11406384357843891</v>
      </c>
      <c r="S19" s="108">
        <f>IFERROR(IF(OR(CELKEM!W19&lt;0,CELKEM!S19&lt;0),"-",CELKEM!W19/CELKEM!S19-1),"-")</f>
        <v>0.15707505184356374</v>
      </c>
      <c r="T19" s="108">
        <f>IFERROR(IF(OR(CELKEM!X19&lt;0,CELKEM!T19&lt;0),"-",CELKEM!X19/CELKEM!T19-1),"-")</f>
        <v>0.14315601236601405</v>
      </c>
    </row>
    <row r="20" spans="2:20" ht="11.8" hidden="1" customHeight="1" outlineLevel="1" x14ac:dyDescent="0.3">
      <c r="B20" s="55"/>
      <c r="C20" s="58" t="s">
        <v>143</v>
      </c>
      <c r="D20" s="55" t="s">
        <v>151</v>
      </c>
      <c r="E20" s="55"/>
      <c r="F20" s="56" t="s">
        <v>14</v>
      </c>
      <c r="G20" s="22">
        <f>IFERROR(IF(OR(CELKEM!K20&lt;0,CELKEM!G20&lt;0),"-",CELKEM!K20/CELKEM!G20-1),"-")</f>
        <v>9.3336346996915953E-2</v>
      </c>
      <c r="H20" s="22">
        <f>IFERROR(IF(OR(CELKEM!L20&lt;0,CELKEM!H20&lt;0),"-",CELKEM!L20/CELKEM!H20-1),"-")</f>
        <v>9.357614022917371E-2</v>
      </c>
      <c r="I20" s="108">
        <f>IFERROR(IF(OR(CELKEM!M20&lt;0,CELKEM!I20&lt;0),"-",CELKEM!M20/CELKEM!I20-1),"-")</f>
        <v>4.5316992579958582E-2</v>
      </c>
      <c r="J20" s="108">
        <f>IFERROR(IF(OR(CELKEM!N20&lt;0,CELKEM!J20&lt;0),"-",CELKEM!N20/CELKEM!J20-1),"-")</f>
        <v>-2.0539956153269312E-2</v>
      </c>
      <c r="K20" s="108">
        <f>IFERROR(IF(OR(CELKEM!O20&lt;0,CELKEM!K20&lt;0),"-",CELKEM!O20/CELKEM!K20-1),"-")</f>
        <v>-3.0823132164258804E-2</v>
      </c>
      <c r="L20" s="108">
        <f>IFERROR(IF(OR(CELKEM!P20&lt;0,CELKEM!L20&lt;0),"-",CELKEM!P20/CELKEM!L20-1),"-")</f>
        <v>-8.305418438895551E-2</v>
      </c>
      <c r="M20" s="108">
        <f>IFERROR(IF(OR(CELKEM!Q20&lt;0,CELKEM!M20&lt;0),"-",CELKEM!Q20/CELKEM!M20-1),"-")</f>
        <v>-3.5273620852349641E-3</v>
      </c>
      <c r="N20" s="108">
        <f>IFERROR(IF(OR(CELKEM!R20&lt;0,CELKEM!N20&lt;0),"-",CELKEM!R20/CELKEM!N20-1),"-")</f>
        <v>6.7790572286777984E-2</v>
      </c>
      <c r="O20" s="108">
        <f>IFERROR(IF(OR(CELKEM!S20&lt;0,CELKEM!O20&lt;0),"-",CELKEM!S20/CELKEM!O20-1),"-")</f>
        <v>1.476267984823898E-2</v>
      </c>
      <c r="P20" s="108">
        <f>IFERROR(IF(OR(CELKEM!T20&lt;0,CELKEM!P20&lt;0),"-",CELKEM!T20/CELKEM!P20-1),"-")</f>
        <v>7.6586172464866431E-2</v>
      </c>
      <c r="Q20" s="108">
        <f>IFERROR(IF(OR(CELKEM!U20&lt;0,CELKEM!Q20&lt;0),"-",CELKEM!U20/CELKEM!Q20-1),"-")</f>
        <v>4.5803665449724917E-2</v>
      </c>
      <c r="R20" s="108">
        <f>IFERROR(IF(OR(CELKEM!V20&lt;0,CELKEM!R20&lt;0),"-",CELKEM!V20/CELKEM!R20-1),"-")</f>
        <v>4.7759623500634119E-2</v>
      </c>
      <c r="S20" s="108">
        <f>IFERROR(IF(OR(CELKEM!W20&lt;0,CELKEM!S20&lt;0),"-",CELKEM!W20/CELKEM!S20-1),"-")</f>
        <v>0.14561060505974766</v>
      </c>
      <c r="T20" s="108">
        <f>IFERROR(IF(OR(CELKEM!X20&lt;0,CELKEM!T20&lt;0),"-",CELKEM!X20/CELKEM!T20-1),"-")</f>
        <v>0.13423520951556944</v>
      </c>
    </row>
    <row r="21" spans="2:20" ht="11.8" customHeight="1" x14ac:dyDescent="0.3">
      <c r="B21" s="55"/>
      <c r="C21" s="23" t="s">
        <v>152</v>
      </c>
      <c r="D21" s="55"/>
      <c r="E21" s="55"/>
      <c r="F21" s="56" t="s">
        <v>14</v>
      </c>
      <c r="G21" s="22">
        <f>IFERROR(IF(OR(CELKEM!K21&lt;0,CELKEM!G21&lt;0),"-",CELKEM!K21/CELKEM!G21-1),"-")</f>
        <v>-3.7909559009630223E-2</v>
      </c>
      <c r="H21" s="22">
        <f>IFERROR(IF(OR(CELKEM!L21&lt;0,CELKEM!H21&lt;0),"-",CELKEM!L21/CELKEM!H21-1),"-")</f>
        <v>-7.2416989776908913E-2</v>
      </c>
      <c r="I21" s="108">
        <f>IFERROR(IF(OR(CELKEM!M21&lt;0,CELKEM!I21&lt;0),"-",CELKEM!M21/CELKEM!I21-1),"-")</f>
        <v>4.1888786300907865E-2</v>
      </c>
      <c r="J21" s="108">
        <f>IFERROR(IF(OR(CELKEM!N21&lt;0,CELKEM!J21&lt;0),"-",CELKEM!N21/CELKEM!J21-1),"-")</f>
        <v>0.10116731245551347</v>
      </c>
      <c r="K21" s="108">
        <f>IFERROR(IF(OR(CELKEM!O21&lt;0,CELKEM!K21&lt;0),"-",CELKEM!O21/CELKEM!K21-1),"-")</f>
        <v>8.9268525965204182E-2</v>
      </c>
      <c r="L21" s="108">
        <f>IFERROR(IF(OR(CELKEM!P21&lt;0,CELKEM!L21&lt;0),"-",CELKEM!P21/CELKEM!L21-1),"-")</f>
        <v>8.032445405954336E-2</v>
      </c>
      <c r="M21" s="108">
        <f>IFERROR(IF(OR(CELKEM!Q21&lt;0,CELKEM!M21&lt;0),"-",CELKEM!Q21/CELKEM!M21-1),"-")</f>
        <v>2.7670752305357205E-2</v>
      </c>
      <c r="N21" s="108">
        <f>IFERROR(IF(OR(CELKEM!R21&lt;0,CELKEM!N21&lt;0),"-",CELKEM!R21/CELKEM!N21-1),"-")</f>
        <v>6.0231034895384505E-2</v>
      </c>
      <c r="O21" s="108">
        <f>IFERROR(IF(OR(CELKEM!S21&lt;0,CELKEM!O21&lt;0),"-",CELKEM!S21/CELKEM!O21-1),"-")</f>
        <v>5.1341501684867952E-2</v>
      </c>
      <c r="P21" s="108">
        <f>IFERROR(IF(OR(CELKEM!T21&lt;0,CELKEM!P21&lt;0),"-",CELKEM!T21/CELKEM!P21-1),"-")</f>
        <v>0.11254134708191521</v>
      </c>
      <c r="Q21" s="108">
        <f>IFERROR(IF(OR(CELKEM!U21&lt;0,CELKEM!Q21&lt;0),"-",CELKEM!U21/CELKEM!Q21-1),"-")</f>
        <v>0.12504123183345595</v>
      </c>
      <c r="R21" s="108">
        <f>IFERROR(IF(OR(CELKEM!V21&lt;0,CELKEM!R21&lt;0),"-",CELKEM!V21/CELKEM!R21-1),"-")</f>
        <v>-0.16185334068121882</v>
      </c>
      <c r="S21" s="108">
        <f>IFERROR(IF(OR(CELKEM!W21&lt;0,CELKEM!S21&lt;0),"-",CELKEM!W21/CELKEM!S21-1),"-")</f>
        <v>-0.1632961623363145</v>
      </c>
      <c r="T21" s="108">
        <f>IFERROR(IF(OR(CELKEM!X21&lt;0,CELKEM!T21&lt;0),"-",CELKEM!X21/CELKEM!T21-1),"-")</f>
        <v>-0.1364708516071832</v>
      </c>
    </row>
    <row r="22" spans="2:20" ht="11.8" customHeight="1" x14ac:dyDescent="0.3">
      <c r="B22" s="55"/>
      <c r="C22" s="23" t="s">
        <v>153</v>
      </c>
      <c r="D22" s="55"/>
      <c r="E22" s="55"/>
      <c r="F22" s="56" t="s">
        <v>14</v>
      </c>
      <c r="G22" s="22">
        <f>IFERROR(IF(OR(CELKEM!K22&lt;0,CELKEM!G22&lt;0),"-",CELKEM!K22/CELKEM!G22-1),"-")</f>
        <v>4.7381606312209668E-2</v>
      </c>
      <c r="H22" s="22">
        <f>IFERROR(IF(OR(CELKEM!L22&lt;0,CELKEM!H22&lt;0),"-",CELKEM!L22/CELKEM!H22-1),"-")</f>
        <v>5.849840059519873E-2</v>
      </c>
      <c r="I22" s="108">
        <f>IFERROR(IF(OR(CELKEM!M22&lt;0,CELKEM!I22&lt;0),"-",CELKEM!M22/CELKEM!I22-1),"-")</f>
        <v>8.6736328114390249E-2</v>
      </c>
      <c r="J22" s="108">
        <f>IFERROR(IF(OR(CELKEM!N22&lt;0,CELKEM!J22&lt;0),"-",CELKEM!N22/CELKEM!J22-1),"-")</f>
        <v>9.5745508566617232E-2</v>
      </c>
      <c r="K22" s="108">
        <f>IFERROR(IF(OR(CELKEM!O22&lt;0,CELKEM!K22&lt;0),"-",CELKEM!O22/CELKEM!K22-1),"-")</f>
        <v>0.12215989758574275</v>
      </c>
      <c r="L22" s="108">
        <f>IFERROR(IF(OR(CELKEM!P22&lt;0,CELKEM!L22&lt;0),"-",CELKEM!P22/CELKEM!L22-1),"-")</f>
        <v>0.13866447035905693</v>
      </c>
      <c r="M22" s="108">
        <f>IFERROR(IF(OR(CELKEM!Q22&lt;0,CELKEM!M22&lt;0),"-",CELKEM!Q22/CELKEM!M22-1),"-")</f>
        <v>0.11699904588389964</v>
      </c>
      <c r="N22" s="108">
        <f>IFERROR(IF(OR(CELKEM!R22&lt;0,CELKEM!N22&lt;0),"-",CELKEM!R22/CELKEM!N22-1),"-")</f>
        <v>0.12213357943452241</v>
      </c>
      <c r="O22" s="108">
        <f>IFERROR(IF(OR(CELKEM!S22&lt;0,CELKEM!O22&lt;0),"-",CELKEM!S22/CELKEM!O22-1),"-")</f>
        <v>6.4374214447374012E-2</v>
      </c>
      <c r="P22" s="108">
        <f>IFERROR(IF(OR(CELKEM!T22&lt;0,CELKEM!P22&lt;0),"-",CELKEM!T22/CELKEM!P22-1),"-")</f>
        <v>7.403482377751569E-2</v>
      </c>
      <c r="Q22" s="108">
        <f>IFERROR(IF(OR(CELKEM!U22&lt;0,CELKEM!Q22&lt;0),"-",CELKEM!U22/CELKEM!Q22-1),"-")</f>
        <v>7.6481629842064303E-2</v>
      </c>
      <c r="R22" s="108">
        <f>IFERROR(IF(OR(CELKEM!V22&lt;0,CELKEM!R22&lt;0),"-",CELKEM!V22/CELKEM!R22-1),"-")</f>
        <v>7.5555175551069276E-2</v>
      </c>
      <c r="S22" s="108">
        <f>IFERROR(IF(OR(CELKEM!W22&lt;0,CELKEM!S22&lt;0),"-",CELKEM!W22/CELKEM!S22-1),"-")</f>
        <v>0.10662395466047636</v>
      </c>
      <c r="T22" s="108">
        <f>IFERROR(IF(OR(CELKEM!X22&lt;0,CELKEM!T22&lt;0),"-",CELKEM!X22/CELKEM!T22-1),"-")</f>
        <v>0.10233715337611615</v>
      </c>
    </row>
    <row r="23" spans="2:20" ht="11.8" customHeight="1" x14ac:dyDescent="0.3">
      <c r="B23" s="59"/>
      <c r="C23" s="59" t="s">
        <v>154</v>
      </c>
      <c r="D23" s="59"/>
      <c r="E23" s="59"/>
      <c r="F23" s="60" t="s">
        <v>14</v>
      </c>
      <c r="G23" s="109">
        <f>IFERROR(IF(OR(CELKEM!K23&lt;0,CELKEM!G23&lt;0),"-",CELKEM!K23/CELKEM!G23-1),"-")</f>
        <v>-5.9183409840086521E-2</v>
      </c>
      <c r="H23" s="109">
        <f>IFERROR(IF(OR(CELKEM!L23&lt;0,CELKEM!H23&lt;0),"-",CELKEM!L23/CELKEM!H23-1),"-")</f>
        <v>3.0525619650835889E-2</v>
      </c>
      <c r="I23" s="110">
        <f>IFERROR(IF(OR(CELKEM!M23&lt;0,CELKEM!I23&lt;0),"-",CELKEM!M23/CELKEM!I23-1),"-")</f>
        <v>3.3412044556839104E-2</v>
      </c>
      <c r="J23" s="110">
        <f>IFERROR(IF(OR(CELKEM!N23&lt;0,CELKEM!J23&lt;0),"-",CELKEM!N23/CELKEM!J23-1),"-")</f>
        <v>9.0787210597734536E-2</v>
      </c>
      <c r="K23" s="110">
        <f>IFERROR(IF(OR(CELKEM!O23&lt;0,CELKEM!K23&lt;0),"-",CELKEM!O23/CELKEM!K23-1),"-")</f>
        <v>0.18430845930744688</v>
      </c>
      <c r="L23" s="110">
        <f>IFERROR(IF(OR(CELKEM!P23&lt;0,CELKEM!L23&lt;0),"-",CELKEM!P23/CELKEM!L23-1),"-")</f>
        <v>0.11761705649355259</v>
      </c>
      <c r="M23" s="110">
        <f>IFERROR(IF(OR(CELKEM!Q23&lt;0,CELKEM!M23&lt;0),"-",CELKEM!Q23/CELKEM!M23-1),"-")</f>
        <v>0.11044831527683319</v>
      </c>
      <c r="N23" s="110">
        <f>IFERROR(IF(OR(CELKEM!R23&lt;0,CELKEM!N23&lt;0),"-",CELKEM!R23/CELKEM!N23-1),"-")</f>
        <v>0.17967427207000797</v>
      </c>
      <c r="O23" s="110">
        <f>IFERROR(IF(OR(CELKEM!S23&lt;0,CELKEM!O23&lt;0),"-",CELKEM!S23/CELKEM!O23-1),"-")</f>
        <v>0.13684621586658663</v>
      </c>
      <c r="P23" s="110">
        <f>IFERROR(IF(OR(CELKEM!T23&lt;0,CELKEM!P23&lt;0),"-",CELKEM!T23/CELKEM!P23-1),"-")</f>
        <v>0.19924305319851499</v>
      </c>
      <c r="Q23" s="110">
        <f>IFERROR(IF(OR(CELKEM!U23&lt;0,CELKEM!Q23&lt;0),"-",CELKEM!U23/CELKEM!Q23-1),"-")</f>
        <v>0.19142065888754822</v>
      </c>
      <c r="R23" s="110">
        <f>IFERROR(IF(OR(CELKEM!V23&lt;0,CELKEM!R23&lt;0),"-",CELKEM!V23/CELKEM!R23-1),"-")</f>
        <v>0.20405172100407709</v>
      </c>
      <c r="S23" s="110">
        <f>IFERROR(IF(OR(CELKEM!W23&lt;0,CELKEM!S23&lt;0),"-",CELKEM!W23/CELKEM!S23-1),"-")</f>
        <v>0.1664767088270831</v>
      </c>
      <c r="T23" s="110">
        <f>IFERROR(IF(OR(CELKEM!X23&lt;0,CELKEM!T23&lt;0),"-",CELKEM!X23/CELKEM!T23-1),"-")</f>
        <v>0.18495964135402332</v>
      </c>
    </row>
    <row r="24" spans="2:20" ht="11.8" customHeight="1" x14ac:dyDescent="0.3">
      <c r="B24" s="19"/>
      <c r="C24" s="19" t="s">
        <v>155</v>
      </c>
      <c r="D24" s="19"/>
      <c r="E24" s="19"/>
      <c r="F24" s="63" t="s">
        <v>14</v>
      </c>
      <c r="G24" s="111">
        <f>IFERROR(IF(OR(CELKEM!K24&lt;0,CELKEM!G24&lt;0),"-",CELKEM!K24/CELKEM!G24-1),"-")</f>
        <v>-2.2785874099156889E-2</v>
      </c>
      <c r="H24" s="111">
        <f>IFERROR(IF(OR(CELKEM!L24&lt;0,CELKEM!H24&lt;0),"-",CELKEM!L24/CELKEM!H24-1),"-")</f>
        <v>6.7156563285906135E-3</v>
      </c>
      <c r="I24" s="112">
        <f>IFERROR(IF(OR(CELKEM!M24&lt;0,CELKEM!I24&lt;0),"-",CELKEM!M24/CELKEM!I24-1),"-")</f>
        <v>3.5815278832979303E-2</v>
      </c>
      <c r="J24" s="112">
        <f>IFERROR(IF(OR(CELKEM!N24&lt;0,CELKEM!J24&lt;0),"-",CELKEM!N24/CELKEM!J24-1),"-")</f>
        <v>7.2207798479371421E-2</v>
      </c>
      <c r="K24" s="112">
        <f>IFERROR(IF(OR(CELKEM!O24&lt;0,CELKEM!K24&lt;0),"-",CELKEM!O24/CELKEM!K24-1),"-")</f>
        <v>0.10807469388857727</v>
      </c>
      <c r="L24" s="112">
        <f>IFERROR(IF(OR(CELKEM!P24&lt;0,CELKEM!L24&lt;0),"-",CELKEM!P24/CELKEM!L24-1),"-")</f>
        <v>9.6155599623841015E-2</v>
      </c>
      <c r="M24" s="112">
        <f>IFERROR(IF(OR(CELKEM!Q24&lt;0,CELKEM!M24&lt;0),"-",CELKEM!Q24/CELKEM!M24-1),"-")</f>
        <v>5.4012952430171346E-2</v>
      </c>
      <c r="N24" s="112">
        <f>IFERROR(IF(OR(CELKEM!R24&lt;0,CELKEM!N24&lt;0),"-",CELKEM!R24/CELKEM!N24-1),"-")</f>
        <v>-1.9384666720854926E-2</v>
      </c>
      <c r="O24" s="112">
        <f>IFERROR(IF(OR(CELKEM!S24&lt;0,CELKEM!O24&lt;0),"-",CELKEM!S24/CELKEM!O24-1),"-")</f>
        <v>-3.0884895598564888E-2</v>
      </c>
      <c r="P24" s="112">
        <f>IFERROR(IF(OR(CELKEM!T24&lt;0,CELKEM!P24&lt;0),"-",CELKEM!T24/CELKEM!P24-1),"-")</f>
        <v>-2.3560388309203706E-2</v>
      </c>
      <c r="Q24" s="112">
        <f>IFERROR(IF(OR(CELKEM!U24&lt;0,CELKEM!Q24&lt;0),"-",CELKEM!U24/CELKEM!Q24-1),"-")</f>
        <v>-6.6271836220244129E-4</v>
      </c>
      <c r="R24" s="112">
        <f>IFERROR(IF(OR(CELKEM!V24&lt;0,CELKEM!R24&lt;0),"-",CELKEM!V24/CELKEM!R24-1),"-")</f>
        <v>2.867741501139065E-2</v>
      </c>
      <c r="S24" s="112">
        <f>IFERROR(IF(OR(CELKEM!W24&lt;0,CELKEM!S24&lt;0),"-",CELKEM!W24/CELKEM!S24-1),"-")</f>
        <v>3.466510741572737E-2</v>
      </c>
      <c r="T24" s="112">
        <f>IFERROR(IF(OR(CELKEM!X24&lt;0,CELKEM!T24&lt;0),"-",CELKEM!X24/CELKEM!T24-1),"-")</f>
        <v>4.3299845315236452E-2</v>
      </c>
    </row>
    <row r="25" spans="2:20" ht="11.8" customHeight="1" x14ac:dyDescent="0.3">
      <c r="B25" s="23"/>
      <c r="C25" s="23" t="s">
        <v>157</v>
      </c>
      <c r="D25" s="23"/>
      <c r="E25" s="23"/>
      <c r="F25" s="56" t="s">
        <v>14</v>
      </c>
      <c r="G25" s="22">
        <f>IFERROR(IF(OR(CELKEM!K25&lt;0,CELKEM!G25&lt;0),"-",CELKEM!K25/CELKEM!G25-1),"-")</f>
        <v>-0.13505376536686431</v>
      </c>
      <c r="H25" s="22">
        <f>IFERROR(IF(OR(CELKEM!L25&lt;0,CELKEM!H25&lt;0),"-",CELKEM!L25/CELKEM!H25-1),"-")</f>
        <v>2.8836958029450299E-2</v>
      </c>
      <c r="I25" s="108">
        <f>IFERROR(IF(OR(CELKEM!M25&lt;0,CELKEM!I25&lt;0),"-",CELKEM!M25/CELKEM!I25-1),"-")</f>
        <v>5.901601259038336E-2</v>
      </c>
      <c r="J25" s="108">
        <f>IFERROR(IF(OR(CELKEM!N25&lt;0,CELKEM!J25&lt;0),"-",CELKEM!N25/CELKEM!J25-1),"-")</f>
        <v>5.5734342806698312E-2</v>
      </c>
      <c r="K25" s="108">
        <f>IFERROR(IF(OR(CELKEM!O25&lt;0,CELKEM!K25&lt;0),"-",CELKEM!O25/CELKEM!K25-1),"-")</f>
        <v>0.23081994032467645</v>
      </c>
      <c r="L25" s="108">
        <f>IFERROR(IF(OR(CELKEM!P25&lt;0,CELKEM!L25&lt;0),"-",CELKEM!P25/CELKEM!L25-1),"-")</f>
        <v>0.14188039039912703</v>
      </c>
      <c r="M25" s="108">
        <f>IFERROR(IF(OR(CELKEM!Q25&lt;0,CELKEM!M25&lt;0),"-",CELKEM!Q25/CELKEM!M25-1),"-")</f>
        <v>0.16242997491583155</v>
      </c>
      <c r="N25" s="108">
        <f>IFERROR(IF(OR(CELKEM!R25&lt;0,CELKEM!N25&lt;0),"-",CELKEM!R25/CELKEM!N25-1),"-")</f>
        <v>0.12824750836079257</v>
      </c>
      <c r="O25" s="108">
        <f>IFERROR(IF(OR(CELKEM!S25&lt;0,CELKEM!O25&lt;0),"-",CELKEM!S25/CELKEM!O25-1),"-")</f>
        <v>2.3005459730630839E-2</v>
      </c>
      <c r="P25" s="108">
        <f>IFERROR(IF(OR(CELKEM!T25&lt;0,CELKEM!P25&lt;0),"-",CELKEM!T25/CELKEM!P25-1),"-")</f>
        <v>2.0229290145108436E-2</v>
      </c>
      <c r="Q25" s="108">
        <f>IFERROR(IF(OR(CELKEM!U25&lt;0,CELKEM!Q25&lt;0),"-",CELKEM!U25/CELKEM!Q25-1),"-")</f>
        <v>2.6271876243911807E-2</v>
      </c>
      <c r="R25" s="108">
        <f>IFERROR(IF(OR(CELKEM!V25&lt;0,CELKEM!R25&lt;0),"-",CELKEM!V25/CELKEM!R25-1),"-")</f>
        <v>6.3649857589700432E-2</v>
      </c>
      <c r="S25" s="108">
        <f>IFERROR(IF(OR(CELKEM!W25&lt;0,CELKEM!S25&lt;0),"-",CELKEM!W25/CELKEM!S25-1),"-")</f>
        <v>8.0410619080903967E-2</v>
      </c>
      <c r="T25" s="108">
        <f>IFERROR(IF(OR(CELKEM!X25&lt;0,CELKEM!T25&lt;0),"-",CELKEM!X25/CELKEM!T25-1),"-")</f>
        <v>0.10039902706697501</v>
      </c>
    </row>
    <row r="26" spans="2:20" s="66" customFormat="1" ht="11.8" customHeight="1" x14ac:dyDescent="0.3"/>
    <row r="27" spans="2:20" s="66" customFormat="1" ht="11.8" customHeight="1" x14ac:dyDescent="0.3">
      <c r="B27" s="16"/>
      <c r="C27" s="16" t="s">
        <v>9</v>
      </c>
      <c r="D27" s="16"/>
      <c r="E27" s="16"/>
      <c r="F27" s="29"/>
      <c r="G27" s="29"/>
      <c r="H27" s="29"/>
      <c r="I27" s="30"/>
      <c r="J27" s="30"/>
      <c r="K27" s="30"/>
      <c r="L27" s="30"/>
      <c r="M27" s="30"/>
      <c r="N27" s="30"/>
      <c r="O27" s="30"/>
      <c r="P27" s="30"/>
      <c r="Q27" s="30"/>
      <c r="R27" s="30"/>
      <c r="S27" s="30"/>
      <c r="T27" s="30"/>
    </row>
    <row r="28" spans="2:20" s="66" customFormat="1" ht="11.8" customHeight="1" x14ac:dyDescent="0.3">
      <c r="B28" s="23"/>
      <c r="C28" s="23" t="s">
        <v>158</v>
      </c>
      <c r="D28" s="23"/>
      <c r="E28" s="23"/>
      <c r="F28" s="56" t="s">
        <v>14</v>
      </c>
      <c r="G28" s="22">
        <f>IFERROR(IF(OR(CELKEM!K28&lt;0,CELKEM!G28&lt;0),"-",CELKEM!K28/CELKEM!G28-1),"-")</f>
        <v>3.6852561589331367E-2</v>
      </c>
      <c r="H28" s="22">
        <f>IFERROR(IF(OR(CELKEM!L28&lt;0,CELKEM!H28&lt;0),"-",CELKEM!L28/CELKEM!H28-1),"-")</f>
        <v>7.9543989077260457E-2</v>
      </c>
      <c r="I28" s="108">
        <f>IFERROR(IF(OR(CELKEM!M28&lt;0,CELKEM!I28&lt;0),"-",CELKEM!M28/CELKEM!I28-1),"-")</f>
        <v>5.0382221474119193E-2</v>
      </c>
      <c r="J28" s="108">
        <f>IFERROR(IF(OR(CELKEM!N28&lt;0,CELKEM!J28&lt;0),"-",CELKEM!N28/CELKEM!J28-1),"-")</f>
        <v>2.0993976621817012E-2</v>
      </c>
      <c r="K28" s="108">
        <f>IFERROR(IF(OR(CELKEM!O28&lt;0,CELKEM!K28&lt;0),"-",CELKEM!O28/CELKEM!K28-1),"-")</f>
        <v>0.46535699128623476</v>
      </c>
      <c r="L28" s="108">
        <f>IFERROR(IF(OR(CELKEM!P28&lt;0,CELKEM!L28&lt;0),"-",CELKEM!P28/CELKEM!L28-1),"-")</f>
        <v>0.33043156669588303</v>
      </c>
      <c r="M28" s="108">
        <f>IFERROR(IF(OR(CELKEM!Q28&lt;0,CELKEM!M28&lt;0),"-",CELKEM!Q28/CELKEM!M28-1),"-")</f>
        <v>0.31764867378146233</v>
      </c>
      <c r="N28" s="108">
        <f>IFERROR(IF(OR(CELKEM!R28&lt;0,CELKEM!N28&lt;0),"-",CELKEM!R28/CELKEM!N28-1),"-")</f>
        <v>0.29105735058137028</v>
      </c>
      <c r="O28" s="108">
        <f>IFERROR(IF(OR(CELKEM!S28&lt;0,CELKEM!O28&lt;0),"-",CELKEM!S28/CELKEM!O28-1),"-")</f>
        <v>0.12822634757319684</v>
      </c>
      <c r="P28" s="108">
        <f>IFERROR(IF(OR(CELKEM!T28&lt;0,CELKEM!P28&lt;0),"-",CELKEM!T28/CELKEM!P28-1),"-")</f>
        <v>9.3196915172466088E-2</v>
      </c>
      <c r="Q28" s="108">
        <f>IFERROR(IF(OR(CELKEM!U28&lt;0,CELKEM!Q28&lt;0),"-",CELKEM!U28/CELKEM!Q28-1),"-")</f>
        <v>7.7548739007260226E-2</v>
      </c>
      <c r="R28" s="108">
        <f>IFERROR(IF(OR(CELKEM!V28&lt;0,CELKEM!R28&lt;0),"-",CELKEM!V28/CELKEM!R28-1),"-")</f>
        <v>0.10651017649354921</v>
      </c>
      <c r="S28" s="108">
        <f>IFERROR(IF(OR(CELKEM!W28&lt;0,CELKEM!S28&lt;0),"-",CELKEM!W28/CELKEM!S28-1),"-")</f>
        <v>1.7215648126916339E-2</v>
      </c>
      <c r="T28" s="108">
        <f>IFERROR(IF(OR(CELKEM!X28&lt;0,CELKEM!T28&lt;0),"-",CELKEM!X28/CELKEM!T28-1),"-")</f>
        <v>3.4839614033851385E-2</v>
      </c>
    </row>
    <row r="29" spans="2:20" s="66" customFormat="1" ht="11.8" customHeight="1" x14ac:dyDescent="0.3">
      <c r="B29" s="23"/>
      <c r="C29" s="23" t="s">
        <v>159</v>
      </c>
      <c r="D29" s="23"/>
      <c r="E29" s="23"/>
      <c r="F29" s="56" t="s">
        <v>14</v>
      </c>
      <c r="G29" s="22">
        <f>IFERROR(IF(OR(CELKEM!K29&lt;0,CELKEM!G29&lt;0),"-",CELKEM!K29/CELKEM!G29-1),"-")</f>
        <v>-0.26472771659527949</v>
      </c>
      <c r="H29" s="22">
        <f>IFERROR(IF(OR(CELKEM!L29&lt;0,CELKEM!H29&lt;0),"-",CELKEM!L29/CELKEM!H29-1),"-")</f>
        <v>-4.2390101331550634E-2</v>
      </c>
      <c r="I29" s="108">
        <f>IFERROR(IF(OR(CELKEM!M29&lt;0,CELKEM!I29&lt;0),"-",CELKEM!M29/CELKEM!I29-1),"-")</f>
        <v>1.1157017296804517E-2</v>
      </c>
      <c r="J29" s="108">
        <f>IFERROR(IF(OR(CELKEM!N29&lt;0,CELKEM!J29&lt;0),"-",CELKEM!N29/CELKEM!J29-1),"-")</f>
        <v>2.7149655355279689E-2</v>
      </c>
      <c r="K29" s="108">
        <f>IFERROR(IF(OR(CELKEM!O29&lt;0,CELKEM!K29&lt;0),"-",CELKEM!O29/CELKEM!K29-1),"-")</f>
        <v>0.3357228451367591</v>
      </c>
      <c r="L29" s="108">
        <f>IFERROR(IF(OR(CELKEM!P29&lt;0,CELKEM!L29&lt;0),"-",CELKEM!P29/CELKEM!L29-1),"-")</f>
        <v>0.35015338320485068</v>
      </c>
      <c r="M29" s="108">
        <f>IFERROR(IF(OR(CELKEM!Q29&lt;0,CELKEM!M29&lt;0),"-",CELKEM!Q29/CELKEM!M29-1),"-")</f>
        <v>0.2013934120654044</v>
      </c>
      <c r="N29" s="108">
        <f>IFERROR(IF(OR(CELKEM!R29&lt;0,CELKEM!N29&lt;0),"-",CELKEM!R29/CELKEM!N29-1),"-")</f>
        <v>0.17786329847974724</v>
      </c>
      <c r="O29" s="108">
        <f>IFERROR(IF(OR(CELKEM!S29&lt;0,CELKEM!O29&lt;0),"-",CELKEM!S29/CELKEM!O29-1),"-")</f>
        <v>0.12776602232185019</v>
      </c>
      <c r="P29" s="108">
        <f>IFERROR(IF(OR(CELKEM!T29&lt;0,CELKEM!P29&lt;0),"-",CELKEM!T29/CELKEM!P29-1),"-")</f>
        <v>1.3263539559965398E-2</v>
      </c>
      <c r="Q29" s="108">
        <f>IFERROR(IF(OR(CELKEM!U29&lt;0,CELKEM!Q29&lt;0),"-",CELKEM!U29/CELKEM!Q29-1),"-")</f>
        <v>0.14709410266557699</v>
      </c>
      <c r="R29" s="108">
        <f>IFERROR(IF(OR(CELKEM!V29&lt;0,CELKEM!R29&lt;0),"-",CELKEM!V29/CELKEM!R29-1),"-")</f>
        <v>0.14187682802561485</v>
      </c>
      <c r="S29" s="108">
        <f>IFERROR(IF(OR(CELKEM!W29&lt;0,CELKEM!S29&lt;0),"-",CELKEM!W29/CELKEM!S29-1),"-")</f>
        <v>0.15395726541518817</v>
      </c>
      <c r="T29" s="108">
        <f>IFERROR(IF(OR(CELKEM!X29&lt;0,CELKEM!T29&lt;0),"-",CELKEM!X29/CELKEM!T29-1),"-")</f>
        <v>0.18694607298868937</v>
      </c>
    </row>
    <row r="30" spans="2:20" s="66" customFormat="1" ht="11.8" customHeight="1" x14ac:dyDescent="0.3"/>
    <row r="31" spans="2:20" s="66" customFormat="1" ht="11.8" customHeight="1" x14ac:dyDescent="0.3"/>
    <row r="32" spans="2:20" ht="29.95" customHeight="1" x14ac:dyDescent="0.3">
      <c r="B32" s="67"/>
      <c r="C32" s="67" t="s">
        <v>160</v>
      </c>
      <c r="D32" s="67"/>
      <c r="E32" s="68"/>
      <c r="F32" s="69" t="s">
        <v>122</v>
      </c>
      <c r="G32" s="70" t="str">
        <f t="shared" ref="G32:T32" si="0">G5</f>
        <v>2021/2020
Q1</v>
      </c>
      <c r="H32" s="70" t="str">
        <f t="shared" si="0"/>
        <v>2021/2020
Q2</v>
      </c>
      <c r="I32" s="70" t="str">
        <f t="shared" si="0"/>
        <v>2021/2020
Q3</v>
      </c>
      <c r="J32" s="71" t="str">
        <f t="shared" si="0"/>
        <v>2021/2020
Q4</v>
      </c>
      <c r="K32" s="71" t="str">
        <f t="shared" si="0"/>
        <v>2022/2021
Q1</v>
      </c>
      <c r="L32" s="71" t="str">
        <f t="shared" si="0"/>
        <v>2022/2021
Q2</v>
      </c>
      <c r="M32" s="71" t="str">
        <f t="shared" si="0"/>
        <v>2022/2021
Q3</v>
      </c>
      <c r="N32" s="71" t="str">
        <f t="shared" si="0"/>
        <v>2022/2021
Q4</v>
      </c>
      <c r="O32" s="71" t="str">
        <f t="shared" si="0"/>
        <v>2023/2022
Q1</v>
      </c>
      <c r="P32" s="71" t="str">
        <f t="shared" si="0"/>
        <v>2023/2022
Q2</v>
      </c>
      <c r="Q32" s="71" t="str">
        <f t="shared" si="0"/>
        <v>2023/2022
Q3</v>
      </c>
      <c r="R32" s="71" t="str">
        <f t="shared" si="0"/>
        <v>2023/2022
Q4</v>
      </c>
      <c r="S32" s="71" t="str">
        <f t="shared" si="0"/>
        <v>2024/2023
Q1</v>
      </c>
      <c r="T32" s="71" t="str">
        <f t="shared" si="0"/>
        <v>2024/2023
Q2</v>
      </c>
    </row>
    <row r="33" spans="2:20" ht="11.8" customHeight="1" collapsed="1" x14ac:dyDescent="0.3">
      <c r="B33" s="72"/>
      <c r="C33" s="72" t="s">
        <v>141</v>
      </c>
      <c r="D33" s="72"/>
      <c r="E33" s="73"/>
      <c r="F33" s="74" t="s">
        <v>14</v>
      </c>
      <c r="G33" s="113">
        <f>IFERROR(IF(OR(CELKEM!K33&lt;0,CELKEM!G33&lt;0),"-",CELKEM!K33/CELKEM!G33-1),"-")</f>
        <v>2.3861069117547373E-2</v>
      </c>
      <c r="H33" s="113">
        <f>IFERROR(IF(OR(CELKEM!L33&lt;0,CELKEM!H33&lt;0),"-",CELKEM!L33/CELKEM!H33-1),"-")</f>
        <v>2.9342498109626636E-2</v>
      </c>
      <c r="I33" s="113">
        <f>IFERROR(IF(OR(CELKEM!M33&lt;0,CELKEM!I33&lt;0),"-",CELKEM!M33/CELKEM!I33-1),"-")</f>
        <v>1.1342990243321083E-2</v>
      </c>
      <c r="J33" s="114">
        <f>IFERROR(IF(OR(CELKEM!N33&lt;0,CELKEM!J33&lt;0),"-",CELKEM!N33/CELKEM!J33-1),"-")</f>
        <v>-4.875269626995582E-3</v>
      </c>
      <c r="K33" s="114">
        <f>IFERROR(IF(OR(CELKEM!O33&lt;0,CELKEM!K33&lt;0),"-",CELKEM!O33/CELKEM!K33-1),"-")</f>
        <v>4.9183147717201559E-2</v>
      </c>
      <c r="L33" s="114">
        <f>IFERROR(IF(OR(CELKEM!P33&lt;0,CELKEM!L33&lt;0),"-",CELKEM!P33/CELKEM!L33-1),"-")</f>
        <v>1.3124078340024159E-2</v>
      </c>
      <c r="M33" s="114">
        <f>IFERROR(IF(OR(CELKEM!Q33&lt;0,CELKEM!M33&lt;0),"-",CELKEM!Q33/CELKEM!M33-1),"-")</f>
        <v>4.5964565539632352E-2</v>
      </c>
      <c r="N33" s="114">
        <f>IFERROR(IF(OR(CELKEM!R33&lt;0,CELKEM!N33&lt;0),"-",CELKEM!R33/CELKEM!N33-1),"-")</f>
        <v>5.528796261016633E-2</v>
      </c>
      <c r="O33" s="114">
        <f>IFERROR(IF(OR(CELKEM!S33&lt;0,CELKEM!O33&lt;0),"-",CELKEM!S33/CELKEM!O33-1),"-")</f>
        <v>1.1706835597960374E-2</v>
      </c>
      <c r="P33" s="114">
        <f>IFERROR(IF(OR(CELKEM!T33&lt;0,CELKEM!P33&lt;0),"-",CELKEM!T33/CELKEM!P33-1),"-")</f>
        <v>-8.1441764963804397E-3</v>
      </c>
      <c r="Q33" s="114">
        <f>IFERROR(IF(OR(CELKEM!U33&lt;0,CELKEM!Q33&lt;0),"-",CELKEM!U33/CELKEM!Q33-1),"-")</f>
        <v>-1.1829199874622276E-2</v>
      </c>
      <c r="R33" s="114">
        <f>IFERROR(IF(OR(CELKEM!V33&lt;0,CELKEM!R33&lt;0),"-",CELKEM!V33/CELKEM!R33-1),"-")</f>
        <v>5.0240176688728821E-2</v>
      </c>
      <c r="S33" s="114">
        <f>IFERROR(IF(OR(CELKEM!W33&lt;0,CELKEM!S33&lt;0),"-",CELKEM!W33/CELKEM!S33-1),"-")</f>
        <v>8.0274071277049108E-2</v>
      </c>
      <c r="T33" s="114">
        <f>IFERROR(IF(OR(CELKEM!X33&lt;0,CELKEM!T33&lt;0),"-",CELKEM!X33/CELKEM!T33-1),"-")</f>
        <v>0.11429238844300604</v>
      </c>
    </row>
    <row r="34" spans="2:20" ht="11.8" hidden="1" customHeight="1" outlineLevel="2" x14ac:dyDescent="0.3">
      <c r="B34" s="72"/>
      <c r="C34" s="72"/>
      <c r="D34" s="77" t="s">
        <v>143</v>
      </c>
      <c r="E34" s="73" t="s">
        <v>144</v>
      </c>
      <c r="F34" s="74" t="s">
        <v>14</v>
      </c>
      <c r="G34" s="113">
        <f>IFERROR(IF(OR(CELKEM!K34&lt;0,CELKEM!G34&lt;0),"-",CELKEM!K34/CELKEM!G34-1),"-")</f>
        <v>2.3395800812322065E-2</v>
      </c>
      <c r="H34" s="113">
        <f>IFERROR(IF(OR(CELKEM!L34&lt;0,CELKEM!H34&lt;0),"-",CELKEM!L34/CELKEM!H34-1),"-")</f>
        <v>2.911505502843692E-2</v>
      </c>
      <c r="I34" s="113">
        <f>IFERROR(IF(OR(CELKEM!M34&lt;0,CELKEM!I34&lt;0),"-",CELKEM!M34/CELKEM!I34-1),"-")</f>
        <v>9.0510736521898227E-3</v>
      </c>
      <c r="J34" s="114">
        <f>IFERROR(IF(OR(CELKEM!N34&lt;0,CELKEM!J34&lt;0),"-",CELKEM!N34/CELKEM!J34-1),"-")</f>
        <v>-8.4486542995811931E-3</v>
      </c>
      <c r="K34" s="114">
        <f>IFERROR(IF(OR(CELKEM!O34&lt;0,CELKEM!K34&lt;0),"-",CELKEM!O34/CELKEM!K34-1),"-")</f>
        <v>4.6514063570639141E-2</v>
      </c>
      <c r="L34" s="114">
        <f>IFERROR(IF(OR(CELKEM!P34&lt;0,CELKEM!L34&lt;0),"-",CELKEM!P34/CELKEM!L34-1),"-")</f>
        <v>4.1142338737487627E-3</v>
      </c>
      <c r="M34" s="114">
        <f>IFERROR(IF(OR(CELKEM!Q34&lt;0,CELKEM!M34&lt;0),"-",CELKEM!Q34/CELKEM!M34-1),"-")</f>
        <v>4.0512247998535145E-2</v>
      </c>
      <c r="N34" s="114">
        <f>IFERROR(IF(OR(CELKEM!R34&lt;0,CELKEM!N34&lt;0),"-",CELKEM!R34/CELKEM!N34-1),"-")</f>
        <v>5.0290725935925984E-2</v>
      </c>
      <c r="O34" s="114">
        <f>IFERROR(IF(OR(CELKEM!S34&lt;0,CELKEM!O34&lt;0),"-",CELKEM!S34/CELKEM!O34-1),"-")</f>
        <v>9.9326717891683458E-3</v>
      </c>
      <c r="P34" s="114">
        <f>IFERROR(IF(OR(CELKEM!T34&lt;0,CELKEM!P34&lt;0),"-",CELKEM!T34/CELKEM!P34-1),"-")</f>
        <v>-7.3765899466954332E-3</v>
      </c>
      <c r="Q34" s="114">
        <f>IFERROR(IF(OR(CELKEM!U34&lt;0,CELKEM!Q34&lt;0),"-",CELKEM!U34/CELKEM!Q34-1),"-")</f>
        <v>-1.383506566962589E-2</v>
      </c>
      <c r="R34" s="114">
        <f>IFERROR(IF(OR(CELKEM!V34&lt;0,CELKEM!R34&lt;0),"-",CELKEM!V34/CELKEM!R34-1),"-")</f>
        <v>4.0390522531350337E-2</v>
      </c>
      <c r="S34" s="114">
        <f>IFERROR(IF(OR(CELKEM!W34&lt;0,CELKEM!S34&lt;0),"-",CELKEM!W34/CELKEM!S34-1),"-")</f>
        <v>8.1264527986600443E-2</v>
      </c>
      <c r="T34" s="114">
        <f>IFERROR(IF(OR(CELKEM!X34&lt;0,CELKEM!T34&lt;0),"-",CELKEM!X34/CELKEM!T34-1),"-")</f>
        <v>0.11628705621530866</v>
      </c>
    </row>
    <row r="35" spans="2:20" ht="11.8" hidden="1" customHeight="1" outlineLevel="1" x14ac:dyDescent="0.3">
      <c r="B35" s="72"/>
      <c r="C35" s="77" t="s">
        <v>143</v>
      </c>
      <c r="D35" s="72" t="s">
        <v>145</v>
      </c>
      <c r="E35" s="73"/>
      <c r="F35" s="74" t="s">
        <v>14</v>
      </c>
      <c r="G35" s="113">
        <f>IFERROR(IF(OR(CELKEM!K35&lt;0,CELKEM!G35&lt;0),"-",CELKEM!K35/CELKEM!G35-1),"-")</f>
        <v>2.3705796500711029E-2</v>
      </c>
      <c r="H35" s="113">
        <f>IFERROR(IF(OR(CELKEM!L35&lt;0,CELKEM!H35&lt;0),"-",CELKEM!L35/CELKEM!H35-1),"-")</f>
        <v>2.8588170872482666E-2</v>
      </c>
      <c r="I35" s="113">
        <f>IFERROR(IF(OR(CELKEM!M35&lt;0,CELKEM!I35&lt;0),"-",CELKEM!M35/CELKEM!I35-1),"-")</f>
        <v>1.0560105005728904E-2</v>
      </c>
      <c r="J35" s="114">
        <f>IFERROR(IF(OR(CELKEM!N35&lt;0,CELKEM!J35&lt;0),"-",CELKEM!N35/CELKEM!J35-1),"-")</f>
        <v>-5.8799167857961354E-3</v>
      </c>
      <c r="K35" s="114">
        <f>IFERROR(IF(OR(CELKEM!O35&lt;0,CELKEM!K35&lt;0),"-",CELKEM!O35/CELKEM!K35-1),"-")</f>
        <v>4.924550148544582E-2</v>
      </c>
      <c r="L35" s="114">
        <f>IFERROR(IF(OR(CELKEM!P35&lt;0,CELKEM!L35&lt;0),"-",CELKEM!P35/CELKEM!L35-1),"-")</f>
        <v>1.3069408955627804E-2</v>
      </c>
      <c r="M35" s="114">
        <f>IFERROR(IF(OR(CELKEM!Q35&lt;0,CELKEM!M35&lt;0),"-",CELKEM!Q35/CELKEM!M35-1),"-")</f>
        <v>4.5942300617032084E-2</v>
      </c>
      <c r="N35" s="114">
        <f>IFERROR(IF(OR(CELKEM!R35&lt;0,CELKEM!N35&lt;0),"-",CELKEM!R35/CELKEM!N35-1),"-")</f>
        <v>5.5024505859477824E-2</v>
      </c>
      <c r="O35" s="114">
        <f>IFERROR(IF(OR(CELKEM!S35&lt;0,CELKEM!O35&lt;0),"-",CELKEM!S35/CELKEM!O35-1),"-")</f>
        <v>1.1138889712904332E-2</v>
      </c>
      <c r="P35" s="114">
        <f>IFERROR(IF(OR(CELKEM!T35&lt;0,CELKEM!P35&lt;0),"-",CELKEM!T35/CELKEM!P35-1),"-")</f>
        <v>-8.8334010595201296E-3</v>
      </c>
      <c r="Q35" s="114">
        <f>IFERROR(IF(OR(CELKEM!U35&lt;0,CELKEM!Q35&lt;0),"-",CELKEM!U35/CELKEM!Q35-1),"-")</f>
        <v>-1.2486437063541023E-2</v>
      </c>
      <c r="R35" s="114">
        <f>IFERROR(IF(OR(CELKEM!V35&lt;0,CELKEM!R35&lt;0),"-",CELKEM!V35/CELKEM!R35-1),"-")</f>
        <v>5.0233076392106391E-2</v>
      </c>
      <c r="S35" s="114">
        <f>IFERROR(IF(OR(CELKEM!W35&lt;0,CELKEM!S35&lt;0),"-",CELKEM!W35/CELKEM!S35-1),"-")</f>
        <v>7.9826101521549342E-2</v>
      </c>
      <c r="T35" s="114">
        <f>IFERROR(IF(OR(CELKEM!X35&lt;0,CELKEM!T35&lt;0),"-",CELKEM!X35/CELKEM!T35-1),"-")</f>
        <v>0.11404201372139222</v>
      </c>
    </row>
    <row r="36" spans="2:20" ht="11.8" hidden="1" customHeight="1" outlineLevel="2" x14ac:dyDescent="0.3">
      <c r="B36" s="72"/>
      <c r="C36" s="78"/>
      <c r="D36" s="77" t="s">
        <v>143</v>
      </c>
      <c r="E36" s="73" t="s">
        <v>144</v>
      </c>
      <c r="F36" s="74" t="s">
        <v>14</v>
      </c>
      <c r="G36" s="113">
        <f>IFERROR(IF(OR(CELKEM!K36&lt;0,CELKEM!G36&lt;0),"-",CELKEM!K36/CELKEM!G36-1),"-")</f>
        <v>2.3228516143837252E-2</v>
      </c>
      <c r="H36" s="113">
        <f>IFERROR(IF(OR(CELKEM!L36&lt;0,CELKEM!H36&lt;0),"-",CELKEM!L36/CELKEM!H36-1),"-")</f>
        <v>2.8325717605505174E-2</v>
      </c>
      <c r="I36" s="113">
        <f>IFERROR(IF(OR(CELKEM!M36&lt;0,CELKEM!I36&lt;0),"-",CELKEM!M36/CELKEM!I36-1),"-")</f>
        <v>8.2100917630683057E-3</v>
      </c>
      <c r="J36" s="114">
        <f>IFERROR(IF(OR(CELKEM!N36&lt;0,CELKEM!J36&lt;0),"-",CELKEM!N36/CELKEM!J36-1),"-")</f>
        <v>-8.8549029672485569E-3</v>
      </c>
      <c r="K36" s="114">
        <f>IFERROR(IF(OR(CELKEM!O36&lt;0,CELKEM!K36&lt;0),"-",CELKEM!O36/CELKEM!K36-1),"-")</f>
        <v>4.6550850220079321E-2</v>
      </c>
      <c r="L36" s="114">
        <f>IFERROR(IF(OR(CELKEM!P36&lt;0,CELKEM!L36&lt;0),"-",CELKEM!P36/CELKEM!L36-1),"-")</f>
        <v>3.9602717521336483E-3</v>
      </c>
      <c r="M36" s="114">
        <f>IFERROR(IF(OR(CELKEM!Q36&lt;0,CELKEM!M36&lt;0),"-",CELKEM!Q36/CELKEM!M36-1),"-")</f>
        <v>4.0428266733003815E-2</v>
      </c>
      <c r="N36" s="114">
        <f>IFERROR(IF(OR(CELKEM!R36&lt;0,CELKEM!N36&lt;0),"-",CELKEM!R36/CELKEM!N36-1),"-")</f>
        <v>5.002905678506564E-2</v>
      </c>
      <c r="O36" s="114">
        <f>IFERROR(IF(OR(CELKEM!S36&lt;0,CELKEM!O36&lt;0),"-",CELKEM!S36/CELKEM!O36-1),"-")</f>
        <v>9.3179923282376009E-3</v>
      </c>
      <c r="P36" s="114">
        <f>IFERROR(IF(OR(CELKEM!T36&lt;0,CELKEM!P36&lt;0),"-",CELKEM!T36/CELKEM!P36-1),"-")</f>
        <v>-8.0940644416600538E-3</v>
      </c>
      <c r="Q36" s="114">
        <f>IFERROR(IF(OR(CELKEM!U36&lt;0,CELKEM!Q36&lt;0),"-",CELKEM!U36/CELKEM!Q36-1),"-")</f>
        <v>-1.4549015524699116E-2</v>
      </c>
      <c r="R36" s="114">
        <f>IFERROR(IF(OR(CELKEM!V36&lt;0,CELKEM!R36&lt;0),"-",CELKEM!V36/CELKEM!R36-1),"-")</f>
        <v>4.0444798474686516E-2</v>
      </c>
      <c r="S36" s="114">
        <f>IFERROR(IF(OR(CELKEM!W36&lt;0,CELKEM!S36&lt;0),"-",CELKEM!W36/CELKEM!S36-1),"-")</f>
        <v>8.0804856124886859E-2</v>
      </c>
      <c r="T36" s="114">
        <f>IFERROR(IF(OR(CELKEM!X36&lt;0,CELKEM!T36&lt;0),"-",CELKEM!X36/CELKEM!T36-1),"-")</f>
        <v>0.11604679474383972</v>
      </c>
    </row>
    <row r="37" spans="2:20" ht="11.8" hidden="1" customHeight="1" outlineLevel="1" x14ac:dyDescent="0.3">
      <c r="B37" s="72"/>
      <c r="C37" s="77" t="s">
        <v>143</v>
      </c>
      <c r="D37" s="72" t="s">
        <v>146</v>
      </c>
      <c r="E37" s="73"/>
      <c r="F37" s="74" t="s">
        <v>14</v>
      </c>
      <c r="G37" s="113">
        <f>IFERROR(IF(OR(CELKEM!K37&lt;0,CELKEM!G37&lt;0),"-",CELKEM!K37/CELKEM!G37-1),"-")</f>
        <v>3.9331319734635217E-2</v>
      </c>
      <c r="H37" s="113">
        <f>IFERROR(IF(OR(CELKEM!L37&lt;0,CELKEM!H37&lt;0),"-",CELKEM!L37/CELKEM!H37-1),"-")</f>
        <v>0.10820507202728269</v>
      </c>
      <c r="I37" s="113">
        <f>IFERROR(IF(OR(CELKEM!M37&lt;0,CELKEM!I37&lt;0),"-",CELKEM!M37/CELKEM!I37-1),"-")</f>
        <v>9.0806379600103293E-2</v>
      </c>
      <c r="J37" s="114">
        <f>IFERROR(IF(OR(CELKEM!N37&lt;0,CELKEM!J37&lt;0),"-",CELKEM!N37/CELKEM!J37-1),"-")</f>
        <v>9.0480782323060893E-2</v>
      </c>
      <c r="K37" s="114">
        <f>IFERROR(IF(OR(CELKEM!O37&lt;0,CELKEM!K37&lt;0),"-",CELKEM!O37/CELKEM!K37-1),"-")</f>
        <v>4.3064064927907264E-2</v>
      </c>
      <c r="L37" s="114">
        <f>IFERROR(IF(OR(CELKEM!P37&lt;0,CELKEM!L37&lt;0),"-",CELKEM!P37/CELKEM!L37-1),"-")</f>
        <v>1.842897262228238E-2</v>
      </c>
      <c r="M37" s="114">
        <f>IFERROR(IF(OR(CELKEM!Q37&lt;0,CELKEM!M37&lt;0),"-",CELKEM!Q37/CELKEM!M37-1),"-")</f>
        <v>4.8058218284244392E-2</v>
      </c>
      <c r="N37" s="114">
        <f>IFERROR(IF(OR(CELKEM!R37&lt;0,CELKEM!N37&lt;0),"-",CELKEM!R37/CELKEM!N37-1),"-")</f>
        <v>7.8084288848984107E-2</v>
      </c>
      <c r="O37" s="114">
        <f>IFERROR(IF(OR(CELKEM!S37&lt;0,CELKEM!O37&lt;0),"-",CELKEM!S37/CELKEM!O37-1),"-")</f>
        <v>6.7772466585405589E-2</v>
      </c>
      <c r="P37" s="114">
        <f>IFERROR(IF(OR(CELKEM!T37&lt;0,CELKEM!P37&lt;0),"-",CELKEM!T37/CELKEM!P37-1),"-")</f>
        <v>5.8383407570355317E-2</v>
      </c>
      <c r="Q37" s="114">
        <f>IFERROR(IF(OR(CELKEM!U37&lt;0,CELKEM!Q37&lt;0),"-",CELKEM!U37/CELKEM!Q37-1),"-")</f>
        <v>4.9848463173749247E-2</v>
      </c>
      <c r="R37" s="114">
        <f>IFERROR(IF(OR(CELKEM!V37&lt;0,CELKEM!R37&lt;0),"-",CELKEM!V37/CELKEM!R37-1),"-")</f>
        <v>5.0841408366909757E-2</v>
      </c>
      <c r="S37" s="114">
        <f>IFERROR(IF(OR(CELKEM!W37&lt;0,CELKEM!S37&lt;0),"-",CELKEM!W37/CELKEM!S37-1),"-")</f>
        <v>0.1221505877050495</v>
      </c>
      <c r="T37" s="114">
        <f>IFERROR(IF(OR(CELKEM!X37&lt;0,CELKEM!T37&lt;0),"-",CELKEM!X37/CELKEM!T37-1),"-")</f>
        <v>0.13692502350671099</v>
      </c>
    </row>
    <row r="38" spans="2:20" ht="11.8" hidden="1" customHeight="1" outlineLevel="2" x14ac:dyDescent="0.3">
      <c r="B38" s="72"/>
      <c r="C38" s="78"/>
      <c r="D38" s="77" t="s">
        <v>143</v>
      </c>
      <c r="E38" s="73" t="s">
        <v>144</v>
      </c>
      <c r="F38" s="74" t="s">
        <v>14</v>
      </c>
      <c r="G38" s="113">
        <f>IFERROR(IF(OR(CELKEM!K38&lt;0,CELKEM!G38&lt;0),"-",CELKEM!K38/CELKEM!G38-1),"-")</f>
        <v>3.9331319734635217E-2</v>
      </c>
      <c r="H38" s="113">
        <f>IFERROR(IF(OR(CELKEM!L38&lt;0,CELKEM!H38&lt;0),"-",CELKEM!L38/CELKEM!H38-1),"-")</f>
        <v>0.10820507202728269</v>
      </c>
      <c r="I38" s="113">
        <f>IFERROR(IF(OR(CELKEM!M38&lt;0,CELKEM!I38&lt;0),"-",CELKEM!M38/CELKEM!I38-1),"-")</f>
        <v>9.0806379600103293E-2</v>
      </c>
      <c r="J38" s="114">
        <f>IFERROR(IF(OR(CELKEM!N38&lt;0,CELKEM!J38&lt;0),"-",CELKEM!N38/CELKEM!J38-1),"-")</f>
        <v>2.8489013100339244E-2</v>
      </c>
      <c r="K38" s="114">
        <f>IFERROR(IF(OR(CELKEM!O38&lt;0,CELKEM!K38&lt;0),"-",CELKEM!O38/CELKEM!K38-1),"-")</f>
        <v>4.3064064927907264E-2</v>
      </c>
      <c r="L38" s="114">
        <f>IFERROR(IF(OR(CELKEM!P38&lt;0,CELKEM!L38&lt;0),"-",CELKEM!P38/CELKEM!L38-1),"-")</f>
        <v>1.842897262228238E-2</v>
      </c>
      <c r="M38" s="114">
        <f>IFERROR(IF(OR(CELKEM!Q38&lt;0,CELKEM!M38&lt;0),"-",CELKEM!Q38/CELKEM!M38-1),"-")</f>
        <v>4.8058218284244392E-2</v>
      </c>
      <c r="N38" s="114">
        <f>IFERROR(IF(OR(CELKEM!R38&lt;0,CELKEM!N38&lt;0),"-",CELKEM!R38/CELKEM!N38-1),"-")</f>
        <v>7.3218802437434283E-2</v>
      </c>
      <c r="O38" s="114">
        <f>IFERROR(IF(OR(CELKEM!S38&lt;0,CELKEM!O38&lt;0),"-",CELKEM!S38/CELKEM!O38-1),"-")</f>
        <v>6.7772466585405589E-2</v>
      </c>
      <c r="P38" s="114">
        <f>IFERROR(IF(OR(CELKEM!T38&lt;0,CELKEM!P38&lt;0),"-",CELKEM!T38/CELKEM!P38-1),"-")</f>
        <v>5.8383407570355317E-2</v>
      </c>
      <c r="Q38" s="114">
        <f>IFERROR(IF(OR(CELKEM!U38&lt;0,CELKEM!Q38&lt;0),"-",CELKEM!U38/CELKEM!Q38-1),"-")</f>
        <v>4.9848463173749247E-2</v>
      </c>
      <c r="R38" s="114">
        <f>IFERROR(IF(OR(CELKEM!V38&lt;0,CELKEM!R38&lt;0),"-",CELKEM!V38/CELKEM!R38-1),"-")</f>
        <v>3.5737496075137765E-2</v>
      </c>
      <c r="S38" s="114">
        <f>IFERROR(IF(OR(CELKEM!W38&lt;0,CELKEM!S38&lt;0),"-",CELKEM!W38/CELKEM!S38-1),"-")</f>
        <v>0.1221505877050495</v>
      </c>
      <c r="T38" s="114">
        <f>IFERROR(IF(OR(CELKEM!X38&lt;0,CELKEM!T38&lt;0),"-",CELKEM!X38/CELKEM!T38-1),"-")</f>
        <v>0.13692502350671099</v>
      </c>
    </row>
    <row r="39" spans="2:20" ht="11.8" customHeight="1" collapsed="1" x14ac:dyDescent="0.3">
      <c r="B39" s="72"/>
      <c r="C39" s="72" t="s">
        <v>147</v>
      </c>
      <c r="D39" s="72"/>
      <c r="E39" s="72"/>
      <c r="F39" s="74" t="s">
        <v>14</v>
      </c>
      <c r="G39" s="113">
        <f>IFERROR(IF(OR(CELKEM!K39&lt;0,CELKEM!G39&lt;0),"-",CELKEM!K39/CELKEM!G39-1),"-")</f>
        <v>2.1642193463632609E-2</v>
      </c>
      <c r="H39" s="113">
        <f>IFERROR(IF(OR(CELKEM!L39&lt;0,CELKEM!H39&lt;0),"-",CELKEM!L39/CELKEM!H39-1),"-")</f>
        <v>2.8873804709384832E-2</v>
      </c>
      <c r="I39" s="113">
        <f>IFERROR(IF(OR(CELKEM!M39&lt;0,CELKEM!I39&lt;0),"-",CELKEM!M39/CELKEM!I39-1),"-")</f>
        <v>1.0664409514348883E-2</v>
      </c>
      <c r="J39" s="114">
        <f>IFERROR(IF(OR(CELKEM!N39&lt;0,CELKEM!J39&lt;0),"-",CELKEM!N39/CELKEM!J39-1),"-")</f>
        <v>-5.4743308748469444E-3</v>
      </c>
      <c r="K39" s="114">
        <f>IFERROR(IF(OR(CELKEM!O39&lt;0,CELKEM!K39&lt;0),"-",CELKEM!O39/CELKEM!K39-1),"-")</f>
        <v>5.2042040931101319E-2</v>
      </c>
      <c r="L39" s="114">
        <f>IFERROR(IF(OR(CELKEM!P39&lt;0,CELKEM!L39&lt;0),"-",CELKEM!P39/CELKEM!L39-1),"-")</f>
        <v>1.4685929393718489E-2</v>
      </c>
      <c r="M39" s="114">
        <f>IFERROR(IF(OR(CELKEM!Q39&lt;0,CELKEM!M39&lt;0),"-",CELKEM!Q39/CELKEM!M39-1),"-")</f>
        <v>4.6674275850658198E-2</v>
      </c>
      <c r="N39" s="114">
        <f>IFERROR(IF(OR(CELKEM!R39&lt;0,CELKEM!N39&lt;0),"-",CELKEM!R39/CELKEM!N39-1),"-")</f>
        <v>5.5824417757267097E-2</v>
      </c>
      <c r="O39" s="114">
        <f>IFERROR(IF(OR(CELKEM!S39&lt;0,CELKEM!O39&lt;0),"-",CELKEM!S39/CELKEM!O39-1),"-")</f>
        <v>1.0753772940801154E-2</v>
      </c>
      <c r="P39" s="114">
        <f>IFERROR(IF(OR(CELKEM!T39&lt;0,CELKEM!P39&lt;0),"-",CELKEM!T39/CELKEM!P39-1),"-")</f>
        <v>-5.6314823028138505E-3</v>
      </c>
      <c r="Q39" s="114">
        <f>IFERROR(IF(OR(CELKEM!U39&lt;0,CELKEM!Q39&lt;0),"-",CELKEM!U39/CELKEM!Q39-1),"-")</f>
        <v>-9.4620979403753358E-3</v>
      </c>
      <c r="R39" s="114">
        <f>IFERROR(IF(OR(CELKEM!V39&lt;0,CELKEM!R39&lt;0),"-",CELKEM!V39/CELKEM!R39-1),"-")</f>
        <v>-7.8303564608039888E-4</v>
      </c>
      <c r="S39" s="114">
        <f>IFERROR(IF(OR(CELKEM!W39&lt;0,CELKEM!S39&lt;0),"-",CELKEM!W39/CELKEM!S39-1),"-")</f>
        <v>2.977058694390311E-2</v>
      </c>
      <c r="T39" s="114">
        <f>IFERROR(IF(OR(CELKEM!X39&lt;0,CELKEM!T39&lt;0),"-",CELKEM!X39/CELKEM!T39-1),"-")</f>
        <v>5.7257328123440976E-2</v>
      </c>
    </row>
    <row r="40" spans="2:20" ht="11.8" hidden="1" customHeight="1" outlineLevel="2" x14ac:dyDescent="0.3">
      <c r="B40" s="72"/>
      <c r="C40" s="72"/>
      <c r="D40" s="77" t="s">
        <v>143</v>
      </c>
      <c r="E40" s="73" t="s">
        <v>144</v>
      </c>
      <c r="F40" s="74" t="s">
        <v>14</v>
      </c>
      <c r="G40" s="113">
        <f>IFERROR(IF(OR(CELKEM!K40&lt;0,CELKEM!G40&lt;0),"-",CELKEM!K40/CELKEM!G40-1),"-")</f>
        <v>2.1199240465091584E-2</v>
      </c>
      <c r="H40" s="113">
        <f>IFERROR(IF(OR(CELKEM!L40&lt;0,CELKEM!H40&lt;0),"-",CELKEM!L40/CELKEM!H40-1),"-")</f>
        <v>2.8193844198425522E-2</v>
      </c>
      <c r="I40" s="113">
        <f>IFERROR(IF(OR(CELKEM!M40&lt;0,CELKEM!I40&lt;0),"-",CELKEM!M40/CELKEM!I40-1),"-")</f>
        <v>8.0547795189636062E-3</v>
      </c>
      <c r="J40" s="114">
        <f>IFERROR(IF(OR(CELKEM!N40&lt;0,CELKEM!J40&lt;0),"-",CELKEM!N40/CELKEM!J40-1),"-")</f>
        <v>-9.0428153476376227E-3</v>
      </c>
      <c r="K40" s="114">
        <f>IFERROR(IF(OR(CELKEM!O40&lt;0,CELKEM!K40&lt;0),"-",CELKEM!O40/CELKEM!K40-1),"-")</f>
        <v>4.9473389497259879E-2</v>
      </c>
      <c r="L40" s="114">
        <f>IFERROR(IF(OR(CELKEM!P40&lt;0,CELKEM!L40&lt;0),"-",CELKEM!P40/CELKEM!L40-1),"-")</f>
        <v>5.7331966272307078E-3</v>
      </c>
      <c r="M40" s="114">
        <f>IFERROR(IF(OR(CELKEM!Q40&lt;0,CELKEM!M40&lt;0),"-",CELKEM!Q40/CELKEM!M40-1),"-")</f>
        <v>4.1196188394507782E-2</v>
      </c>
      <c r="N40" s="114">
        <f>IFERROR(IF(OR(CELKEM!R40&lt;0,CELKEM!N40&lt;0),"-",CELKEM!R40/CELKEM!N40-1),"-")</f>
        <v>5.0773962885868551E-2</v>
      </c>
      <c r="O40" s="114">
        <f>IFERROR(IF(OR(CELKEM!S40&lt;0,CELKEM!O40&lt;0),"-",CELKEM!S40/CELKEM!O40-1),"-")</f>
        <v>3.9145150004968876E-3</v>
      </c>
      <c r="P40" s="114">
        <f>IFERROR(IF(OR(CELKEM!T40&lt;0,CELKEM!P40&lt;0),"-",CELKEM!T40/CELKEM!P40-1),"-")</f>
        <v>-4.6312897355664795E-3</v>
      </c>
      <c r="Q40" s="114">
        <f>IFERROR(IF(OR(CELKEM!U40&lt;0,CELKEM!Q40&lt;0),"-",CELKEM!U40/CELKEM!Q40-1),"-")</f>
        <v>-1.1328556848886562E-2</v>
      </c>
      <c r="R40" s="114">
        <f>IFERROR(IF(OR(CELKEM!V40&lt;0,CELKEM!R40&lt;0),"-",CELKEM!V40/CELKEM!R40-1),"-")</f>
        <v>-1.1085861236580064E-2</v>
      </c>
      <c r="S40" s="114">
        <f>IFERROR(IF(OR(CELKEM!W40&lt;0,CELKEM!S40&lt;0),"-",CELKEM!W40/CELKEM!S40-1),"-")</f>
        <v>3.6077474172606427E-2</v>
      </c>
      <c r="T40" s="114">
        <f>IFERROR(IF(OR(CELKEM!X40&lt;0,CELKEM!T40&lt;0),"-",CELKEM!X40/CELKEM!T40-1),"-")</f>
        <v>5.8405719295265168E-2</v>
      </c>
    </row>
    <row r="41" spans="2:20" ht="11.8" hidden="1" customHeight="1" outlineLevel="1" x14ac:dyDescent="0.3">
      <c r="B41" s="72"/>
      <c r="C41" s="77" t="s">
        <v>143</v>
      </c>
      <c r="D41" s="72" t="s">
        <v>145</v>
      </c>
      <c r="E41" s="72"/>
      <c r="F41" s="74" t="s">
        <v>14</v>
      </c>
      <c r="G41" s="113">
        <f>IFERROR(IF(OR(CELKEM!K41&lt;0,CELKEM!G41&lt;0),"-",CELKEM!K41/CELKEM!G41-1),"-")</f>
        <v>2.1464138115067755E-2</v>
      </c>
      <c r="H41" s="113">
        <f>IFERROR(IF(OR(CELKEM!L41&lt;0,CELKEM!H41&lt;0),"-",CELKEM!L41/CELKEM!H41-1),"-")</f>
        <v>2.8114811178380883E-2</v>
      </c>
      <c r="I41" s="113">
        <f>IFERROR(IF(OR(CELKEM!M41&lt;0,CELKEM!I41&lt;0),"-",CELKEM!M41/CELKEM!I41-1),"-")</f>
        <v>9.8764528519130756E-3</v>
      </c>
      <c r="J41" s="114">
        <f>IFERROR(IF(OR(CELKEM!N41&lt;0,CELKEM!J41&lt;0),"-",CELKEM!N41/CELKEM!J41-1),"-")</f>
        <v>-6.484064947923085E-3</v>
      </c>
      <c r="K41" s="114">
        <f>IFERROR(IF(OR(CELKEM!O41&lt;0,CELKEM!K41&lt;0),"-",CELKEM!O41/CELKEM!K41-1),"-")</f>
        <v>5.2133992252117789E-2</v>
      </c>
      <c r="L41" s="114">
        <f>IFERROR(IF(OR(CELKEM!P41&lt;0,CELKEM!L41&lt;0),"-",CELKEM!P41/CELKEM!L41-1),"-")</f>
        <v>1.4647328528186732E-2</v>
      </c>
      <c r="M41" s="114">
        <f>IFERROR(IF(OR(CELKEM!Q41&lt;0,CELKEM!M41&lt;0),"-",CELKEM!Q41/CELKEM!M41-1),"-")</f>
        <v>4.6659578475948704E-2</v>
      </c>
      <c r="N41" s="114">
        <f>IFERROR(IF(OR(CELKEM!R41&lt;0,CELKEM!N41&lt;0),"-",CELKEM!R41/CELKEM!N41-1),"-")</f>
        <v>5.5567316196164063E-2</v>
      </c>
      <c r="O41" s="114">
        <f>IFERROR(IF(OR(CELKEM!S41&lt;0,CELKEM!O41&lt;0),"-",CELKEM!S41/CELKEM!O41-1),"-")</f>
        <v>1.0174828714420103E-2</v>
      </c>
      <c r="P41" s="114">
        <f>IFERROR(IF(OR(CELKEM!T41&lt;0,CELKEM!P41&lt;0),"-",CELKEM!T41/CELKEM!P41-1),"-")</f>
        <v>-6.294108851387259E-3</v>
      </c>
      <c r="Q41" s="114">
        <f>IFERROR(IF(OR(CELKEM!U41&lt;0,CELKEM!Q41&lt;0),"-",CELKEM!U41/CELKEM!Q41-1),"-")</f>
        <v>-1.0092813767649034E-2</v>
      </c>
      <c r="R41" s="114">
        <f>IFERROR(IF(OR(CELKEM!V41&lt;0,CELKEM!R41&lt;0),"-",CELKEM!V41/CELKEM!R41-1),"-")</f>
        <v>-2.3167625942186465E-3</v>
      </c>
      <c r="S41" s="114">
        <f>IFERROR(IF(OR(CELKEM!W41&lt;0,CELKEM!S41&lt;0),"-",CELKEM!W41/CELKEM!S41-1),"-")</f>
        <v>2.87791168907785E-2</v>
      </c>
      <c r="T41" s="114">
        <f>IFERROR(IF(OR(CELKEM!X41&lt;0,CELKEM!T41&lt;0),"-",CELKEM!X41/CELKEM!T41-1),"-")</f>
        <v>5.6379003128560701E-2</v>
      </c>
    </row>
    <row r="42" spans="2:20" ht="11.8" hidden="1" customHeight="1" outlineLevel="2" x14ac:dyDescent="0.3">
      <c r="B42" s="72"/>
      <c r="C42" s="78"/>
      <c r="D42" s="77" t="s">
        <v>143</v>
      </c>
      <c r="E42" s="73" t="s">
        <v>144</v>
      </c>
      <c r="F42" s="74" t="s">
        <v>14</v>
      </c>
      <c r="G42" s="113">
        <f>IFERROR(IF(OR(CELKEM!K42&lt;0,CELKEM!G42&lt;0),"-",CELKEM!K42/CELKEM!G42-1),"-")</f>
        <v>2.1008374124774409E-2</v>
      </c>
      <c r="H42" s="113">
        <f>IFERROR(IF(OR(CELKEM!L42&lt;0,CELKEM!H42&lt;0),"-",CELKEM!L42/CELKEM!H42-1),"-")</f>
        <v>2.7395568307791329E-2</v>
      </c>
      <c r="I42" s="113">
        <f>IFERROR(IF(OR(CELKEM!M42&lt;0,CELKEM!I42&lt;0),"-",CELKEM!M42/CELKEM!I42-1),"-")</f>
        <v>7.2056962821738235E-3</v>
      </c>
      <c r="J42" s="114">
        <f>IFERROR(IF(OR(CELKEM!N42&lt;0,CELKEM!J42&lt;0),"-",CELKEM!N42/CELKEM!J42-1),"-")</f>
        <v>-9.4550441080045733E-3</v>
      </c>
      <c r="K42" s="114">
        <f>IFERROR(IF(OR(CELKEM!O42&lt;0,CELKEM!K42&lt;0),"-",CELKEM!O42/CELKEM!K42-1),"-")</f>
        <v>4.9542067667016187E-2</v>
      </c>
      <c r="L42" s="114">
        <f>IFERROR(IF(OR(CELKEM!P42&lt;0,CELKEM!L42&lt;0),"-",CELKEM!P42/CELKEM!L42-1),"-")</f>
        <v>5.5965673488651557E-3</v>
      </c>
      <c r="M42" s="114">
        <f>IFERROR(IF(OR(CELKEM!Q42&lt;0,CELKEM!M42&lt;0),"-",CELKEM!Q42/CELKEM!M42-1),"-")</f>
        <v>4.1119935564201127E-2</v>
      </c>
      <c r="N42" s="114">
        <f>IFERROR(IF(OR(CELKEM!R42&lt;0,CELKEM!N42&lt;0),"-",CELKEM!R42/CELKEM!N42-1),"-")</f>
        <v>5.0517997914283574E-2</v>
      </c>
      <c r="O42" s="114">
        <f>IFERROR(IF(OR(CELKEM!S42&lt;0,CELKEM!O42&lt;0),"-",CELKEM!S42/CELKEM!O42-1),"-")</f>
        <v>3.2344779669530865E-3</v>
      </c>
      <c r="P42" s="114">
        <f>IFERROR(IF(OR(CELKEM!T42&lt;0,CELKEM!P42&lt;0),"-",CELKEM!T42/CELKEM!P42-1),"-")</f>
        <v>-5.318094566763798E-3</v>
      </c>
      <c r="Q42" s="114">
        <f>IFERROR(IF(OR(CELKEM!U42&lt;0,CELKEM!Q42&lt;0),"-",CELKEM!U42/CELKEM!Q42-1),"-")</f>
        <v>-1.2012903783768736E-2</v>
      </c>
      <c r="R42" s="114">
        <f>IFERROR(IF(OR(CELKEM!V42&lt;0,CELKEM!R42&lt;0),"-",CELKEM!V42/CELKEM!R42-1),"-")</f>
        <v>-1.2604140203266945E-2</v>
      </c>
      <c r="S42" s="114">
        <f>IFERROR(IF(OR(CELKEM!W42&lt;0,CELKEM!S42&lt;0),"-",CELKEM!W42/CELKEM!S42-1),"-")</f>
        <v>3.510189759938287E-2</v>
      </c>
      <c r="T42" s="114">
        <f>IFERROR(IF(OR(CELKEM!X42&lt;0,CELKEM!T42&lt;0),"-",CELKEM!X42/CELKEM!T42-1),"-")</f>
        <v>5.7495121206115662E-2</v>
      </c>
    </row>
    <row r="43" spans="2:20" ht="11.8" hidden="1" customHeight="1" outlineLevel="1" x14ac:dyDescent="0.3">
      <c r="B43" s="72"/>
      <c r="C43" s="77" t="s">
        <v>143</v>
      </c>
      <c r="D43" s="72" t="s">
        <v>146</v>
      </c>
      <c r="E43" s="72"/>
      <c r="F43" s="74" t="s">
        <v>14</v>
      </c>
      <c r="G43" s="113">
        <f>IFERROR(IF(OR(CELKEM!K43&lt;0,CELKEM!G43&lt;0),"-",CELKEM!K43/CELKEM!G43-1),"-")</f>
        <v>3.9331319734635217E-2</v>
      </c>
      <c r="H43" s="113">
        <f>IFERROR(IF(OR(CELKEM!L43&lt;0,CELKEM!H43&lt;0),"-",CELKEM!L43/CELKEM!H43-1),"-")</f>
        <v>0.10820507202728269</v>
      </c>
      <c r="I43" s="113">
        <f>IFERROR(IF(OR(CELKEM!M43&lt;0,CELKEM!I43&lt;0),"-",CELKEM!M43/CELKEM!I43-1),"-")</f>
        <v>9.0806379600103293E-2</v>
      </c>
      <c r="J43" s="114">
        <f>IFERROR(IF(OR(CELKEM!N43&lt;0,CELKEM!J43&lt;0),"-",CELKEM!N43/CELKEM!J43-1),"-")</f>
        <v>9.0480782323060893E-2</v>
      </c>
      <c r="K43" s="114">
        <f>IFERROR(IF(OR(CELKEM!O43&lt;0,CELKEM!K43&lt;0),"-",CELKEM!O43/CELKEM!K43-1),"-")</f>
        <v>4.3064064927907264E-2</v>
      </c>
      <c r="L43" s="114">
        <f>IFERROR(IF(OR(CELKEM!P43&lt;0,CELKEM!L43&lt;0),"-",CELKEM!P43/CELKEM!L43-1),"-")</f>
        <v>1.842897262228238E-2</v>
      </c>
      <c r="M43" s="114">
        <f>IFERROR(IF(OR(CELKEM!Q43&lt;0,CELKEM!M43&lt;0),"-",CELKEM!Q43/CELKEM!M43-1),"-")</f>
        <v>4.8058218284244392E-2</v>
      </c>
      <c r="N43" s="114">
        <f>IFERROR(IF(OR(CELKEM!R43&lt;0,CELKEM!N43&lt;0),"-",CELKEM!R43/CELKEM!N43-1),"-")</f>
        <v>7.8084288848984107E-2</v>
      </c>
      <c r="O43" s="114">
        <f>IFERROR(IF(OR(CELKEM!S43&lt;0,CELKEM!O43&lt;0),"-",CELKEM!S43/CELKEM!O43-1),"-")</f>
        <v>6.7772466585405589E-2</v>
      </c>
      <c r="P43" s="114">
        <f>IFERROR(IF(OR(CELKEM!T43&lt;0,CELKEM!P43&lt;0),"-",CELKEM!T43/CELKEM!P43-1),"-")</f>
        <v>5.8383407570355317E-2</v>
      </c>
      <c r="Q43" s="114">
        <f>IFERROR(IF(OR(CELKEM!U43&lt;0,CELKEM!Q43&lt;0),"-",CELKEM!U43/CELKEM!Q43-1),"-")</f>
        <v>4.9848463173749247E-2</v>
      </c>
      <c r="R43" s="114">
        <f>IFERROR(IF(OR(CELKEM!V43&lt;0,CELKEM!R43&lt;0),"-",CELKEM!V43/CELKEM!R43-1),"-")</f>
        <v>0.12923368183095518</v>
      </c>
      <c r="S43" s="114">
        <f>IFERROR(IF(OR(CELKEM!W43&lt;0,CELKEM!S43&lt;0),"-",CELKEM!W43/CELKEM!S43-1),"-")</f>
        <v>0.1221505877050495</v>
      </c>
      <c r="T43" s="114">
        <f>IFERROR(IF(OR(CELKEM!X43&lt;0,CELKEM!T43&lt;0),"-",CELKEM!X43/CELKEM!T43-1),"-")</f>
        <v>0.13692502350671099</v>
      </c>
    </row>
    <row r="44" spans="2:20" ht="11.8" hidden="1" customHeight="1" outlineLevel="2" x14ac:dyDescent="0.3">
      <c r="B44" s="72"/>
      <c r="C44" s="78"/>
      <c r="D44" s="77" t="s">
        <v>143</v>
      </c>
      <c r="E44" s="73" t="s">
        <v>144</v>
      </c>
      <c r="F44" s="74" t="s">
        <v>14</v>
      </c>
      <c r="G44" s="113">
        <f>IFERROR(IF(OR(CELKEM!K44&lt;0,CELKEM!G44&lt;0),"-",CELKEM!K44/CELKEM!G44-1),"-")</f>
        <v>3.9331319734635217E-2</v>
      </c>
      <c r="H44" s="113">
        <f>IFERROR(IF(OR(CELKEM!L44&lt;0,CELKEM!H44&lt;0),"-",CELKEM!L44/CELKEM!H44-1),"-")</f>
        <v>0.10820507202728269</v>
      </c>
      <c r="I44" s="113">
        <f>IFERROR(IF(OR(CELKEM!M44&lt;0,CELKEM!I44&lt;0),"-",CELKEM!M44/CELKEM!I44-1),"-")</f>
        <v>9.0806379600103293E-2</v>
      </c>
      <c r="J44" s="114">
        <f>IFERROR(IF(OR(CELKEM!N44&lt;0,CELKEM!J44&lt;0),"-",CELKEM!N44/CELKEM!J44-1),"-")</f>
        <v>2.8489013100339244E-2</v>
      </c>
      <c r="K44" s="114">
        <f>IFERROR(IF(OR(CELKEM!O44&lt;0,CELKEM!K44&lt;0),"-",CELKEM!O44/CELKEM!K44-1),"-")</f>
        <v>4.3064064927907264E-2</v>
      </c>
      <c r="L44" s="114">
        <f>IFERROR(IF(OR(CELKEM!P44&lt;0,CELKEM!L44&lt;0),"-",CELKEM!P44/CELKEM!L44-1),"-")</f>
        <v>1.842897262228238E-2</v>
      </c>
      <c r="M44" s="114">
        <f>IFERROR(IF(OR(CELKEM!Q44&lt;0,CELKEM!M44&lt;0),"-",CELKEM!Q44/CELKEM!M44-1),"-")</f>
        <v>4.8058218284244392E-2</v>
      </c>
      <c r="N44" s="114">
        <f>IFERROR(IF(OR(CELKEM!R44&lt;0,CELKEM!N44&lt;0),"-",CELKEM!R44/CELKEM!N44-1),"-")</f>
        <v>7.3218802437434283E-2</v>
      </c>
      <c r="O44" s="114">
        <f>IFERROR(IF(OR(CELKEM!S44&lt;0,CELKEM!O44&lt;0),"-",CELKEM!S44/CELKEM!O44-1),"-")</f>
        <v>6.7772466585405589E-2</v>
      </c>
      <c r="P44" s="114">
        <f>IFERROR(IF(OR(CELKEM!T44&lt;0,CELKEM!P44&lt;0),"-",CELKEM!T44/CELKEM!P44-1),"-")</f>
        <v>5.8383407570355317E-2</v>
      </c>
      <c r="Q44" s="114">
        <f>IFERROR(IF(OR(CELKEM!U44&lt;0,CELKEM!Q44&lt;0),"-",CELKEM!U44/CELKEM!Q44-1),"-")</f>
        <v>4.9848463173749247E-2</v>
      </c>
      <c r="R44" s="114">
        <f>IFERROR(IF(OR(CELKEM!V44&lt;0,CELKEM!R44&lt;0),"-",CELKEM!V44/CELKEM!R44-1),"-")</f>
        <v>0.11923164734213199</v>
      </c>
      <c r="S44" s="114">
        <f>IFERROR(IF(OR(CELKEM!W44&lt;0,CELKEM!S44&lt;0),"-",CELKEM!W44/CELKEM!S44-1),"-")</f>
        <v>0.1221505877050495</v>
      </c>
      <c r="T44" s="114">
        <f>IFERROR(IF(OR(CELKEM!X44&lt;0,CELKEM!T44&lt;0),"-",CELKEM!X44/CELKEM!T44-1),"-")</f>
        <v>0.13692502350671099</v>
      </c>
    </row>
    <row r="45" spans="2:20" ht="11.8" customHeight="1" x14ac:dyDescent="0.3">
      <c r="B45" s="72"/>
      <c r="C45" s="72" t="s">
        <v>161</v>
      </c>
      <c r="D45" s="72"/>
      <c r="E45" s="72"/>
      <c r="F45" s="74" t="s">
        <v>14</v>
      </c>
      <c r="G45" s="113">
        <f>IFERROR(IF(OR(CELKEM!K45&lt;0,CELKEM!G45&lt;0),"-",CELKEM!K45/CELKEM!G45-1),"-")</f>
        <v>8.4929890338274472E-2</v>
      </c>
      <c r="H45" s="113">
        <f>IFERROR(IF(OR(CELKEM!L45&lt;0,CELKEM!H45&lt;0),"-",CELKEM!L45/CELKEM!H45-1),"-")</f>
        <v>7.9713179691582869E-2</v>
      </c>
      <c r="I45" s="113">
        <f>IFERROR(IF(OR(CELKEM!M45&lt;0,CELKEM!I45&lt;0),"-",CELKEM!M45/CELKEM!I45-1),"-")</f>
        <v>-3.7125642959792149E-2</v>
      </c>
      <c r="J45" s="114">
        <f>IFERROR(IF(OR(CELKEM!N45&lt;0,CELKEM!J45&lt;0),"-",CELKEM!N45/CELKEM!J45-1),"-")</f>
        <v>-9.3036242616594267E-2</v>
      </c>
      <c r="K45" s="114">
        <f>IFERROR(IF(OR(CELKEM!O45&lt;0,CELKEM!K45&lt;0),"-",CELKEM!O45/CELKEM!K45-1),"-")</f>
        <v>-0.20739893635410989</v>
      </c>
      <c r="L45" s="114">
        <f>IFERROR(IF(OR(CELKEM!P45&lt;0,CELKEM!L45&lt;0),"-",CELKEM!P45/CELKEM!L45-1),"-")</f>
        <v>-0.29631293784235402</v>
      </c>
      <c r="M45" s="114">
        <f>IFERROR(IF(OR(CELKEM!Q45&lt;0,CELKEM!M45&lt;0),"-",CELKEM!Q45/CELKEM!M45-1),"-")</f>
        <v>-0.16675826711833464</v>
      </c>
      <c r="N45" s="114">
        <f>IFERROR(IF(OR(CELKEM!R45&lt;0,CELKEM!N45&lt;0),"-",CELKEM!R45/CELKEM!N45-1),"-")</f>
        <v>-0.13086476671389558</v>
      </c>
      <c r="O45" s="114">
        <f>IFERROR(IF(OR(CELKEM!S45&lt;0,CELKEM!O45&lt;0),"-",CELKEM!S45/CELKEM!O45-1),"-")</f>
        <v>-3.5043109878559853E-2</v>
      </c>
      <c r="P45" s="114">
        <f>IFERROR(IF(OR(CELKEM!T45&lt;0,CELKEM!P45&lt;0),"-",CELKEM!T45/CELKEM!P45-1),"-")</f>
        <v>-8.2875187282050344E-2</v>
      </c>
      <c r="Q45" s="114">
        <f>IFERROR(IF(OR(CELKEM!U45&lt;0,CELKEM!Q45&lt;0),"-",CELKEM!U45/CELKEM!Q45-1),"-")</f>
        <v>-0.16057117708952606</v>
      </c>
      <c r="R45" s="114">
        <f>IFERROR(IF(OR(CELKEM!V45&lt;0,CELKEM!R45&lt;0),"-",CELKEM!V45/CELKEM!R45-1),"-")</f>
        <v>-0.13343056947420162</v>
      </c>
      <c r="S45" s="114">
        <f>IFERROR(IF(OR(CELKEM!W45&lt;0,CELKEM!S45&lt;0),"-",CELKEM!W45/CELKEM!S45-1),"-")</f>
        <v>6.1159098329947259E-2</v>
      </c>
      <c r="T45" s="114">
        <f>IFERROR(IF(OR(CELKEM!X45&lt;0,CELKEM!T45&lt;0),"-",CELKEM!X45/CELKEM!T45-1),"-")</f>
        <v>9.9900148344443274E-2</v>
      </c>
    </row>
    <row r="46" spans="2:20" ht="11.8" customHeight="1" collapsed="1" x14ac:dyDescent="0.3">
      <c r="B46" s="72"/>
      <c r="C46" s="72" t="s">
        <v>148</v>
      </c>
      <c r="D46" s="72"/>
      <c r="E46" s="72"/>
      <c r="F46" s="74" t="s">
        <v>14</v>
      </c>
      <c r="G46" s="113">
        <f>IFERROR(IF(OR(CELKEM!K46&lt;0,CELKEM!G46&lt;0),"-",CELKEM!K46/CELKEM!G46-1),"-")</f>
        <v>5.3572429110387398E-2</v>
      </c>
      <c r="H46" s="113">
        <f>IFERROR(IF(OR(CELKEM!L46&lt;0,CELKEM!H46&lt;0),"-",CELKEM!L46/CELKEM!H46-1),"-")</f>
        <v>0.11673326612799007</v>
      </c>
      <c r="I46" s="113">
        <f>IFERROR(IF(OR(CELKEM!M46&lt;0,CELKEM!I46&lt;0),"-",CELKEM!M46/CELKEM!I46-1),"-")</f>
        <v>5.2852230249712973E-2</v>
      </c>
      <c r="J46" s="114">
        <f>IFERROR(IF(OR(CELKEM!N46&lt;0,CELKEM!J46&lt;0),"-",CELKEM!N46/CELKEM!J46-1),"-")</f>
        <v>5.5554183900550225E-2</v>
      </c>
      <c r="K46" s="114">
        <f>IFERROR(IF(OR(CELKEM!O46&lt;0,CELKEM!K46&lt;0),"-",CELKEM!O46/CELKEM!K46-1),"-")</f>
        <v>0.19020671044570125</v>
      </c>
      <c r="L46" s="114">
        <f>IFERROR(IF(OR(CELKEM!P46&lt;0,CELKEM!L46&lt;0),"-",CELKEM!P46/CELKEM!L46-1),"-")</f>
        <v>0.20063781254759583</v>
      </c>
      <c r="M46" s="114">
        <f>IFERROR(IF(OR(CELKEM!Q46&lt;0,CELKEM!M46&lt;0),"-",CELKEM!Q46/CELKEM!M46-1),"-")</f>
        <v>0.23001250587713029</v>
      </c>
      <c r="N46" s="114">
        <f>IFERROR(IF(OR(CELKEM!R46&lt;0,CELKEM!N46&lt;0),"-",CELKEM!R46/CELKEM!N46-1),"-")</f>
        <v>0.20468249840662534</v>
      </c>
      <c r="O46" s="114">
        <f>IFERROR(IF(OR(CELKEM!S46&lt;0,CELKEM!O46&lt;0),"-",CELKEM!S46/CELKEM!O46-1),"-")</f>
        <v>-0.23092400070592023</v>
      </c>
      <c r="P46" s="114">
        <f>IFERROR(IF(OR(CELKEM!T46&lt;0,CELKEM!P46&lt;0),"-",CELKEM!T46/CELKEM!P46-1),"-")</f>
        <v>-0.28552594074492055</v>
      </c>
      <c r="Q46" s="114">
        <f>IFERROR(IF(OR(CELKEM!U46&lt;0,CELKEM!Q46&lt;0),"-",CELKEM!U46/CELKEM!Q46-1),"-")</f>
        <v>-0.28788203863233086</v>
      </c>
      <c r="R46" s="114">
        <f>IFERROR(IF(OR(CELKEM!V46&lt;0,CELKEM!R46&lt;0),"-",CELKEM!V46/CELKEM!R46-1),"-")</f>
        <v>-0.23807252518331234</v>
      </c>
      <c r="S46" s="114">
        <f>IFERROR(IF(OR(CELKEM!W46&lt;0,CELKEM!S46&lt;0),"-",CELKEM!W46/CELKEM!S46-1),"-")</f>
        <v>-9.3274736585531315E-3</v>
      </c>
      <c r="T46" s="114">
        <f>IFERROR(IF(OR(CELKEM!X46&lt;0,CELKEM!T46&lt;0),"-",CELKEM!X46/CELKEM!T46-1),"-")</f>
        <v>9.0305677668406359E-2</v>
      </c>
    </row>
    <row r="47" spans="2:20" ht="11.8" hidden="1" customHeight="1" outlineLevel="2" x14ac:dyDescent="0.3">
      <c r="B47" s="72"/>
      <c r="C47" s="72"/>
      <c r="D47" s="77" t="s">
        <v>143</v>
      </c>
      <c r="E47" s="73" t="s">
        <v>144</v>
      </c>
      <c r="F47" s="74" t="s">
        <v>14</v>
      </c>
      <c r="G47" s="113">
        <f>IFERROR(IF(OR(CELKEM!K47&lt;0,CELKEM!G47&lt;0),"-",CELKEM!K47/CELKEM!G47-1),"-")</f>
        <v>3.5051109927943802E-2</v>
      </c>
      <c r="H47" s="113">
        <f>IFERROR(IF(OR(CELKEM!L47&lt;0,CELKEM!H47&lt;0),"-",CELKEM!L47/CELKEM!H47-1),"-")</f>
        <v>0.10934324375473925</v>
      </c>
      <c r="I47" s="113">
        <f>IFERROR(IF(OR(CELKEM!M47&lt;0,CELKEM!I47&lt;0),"-",CELKEM!M47/CELKEM!I47-1),"-")</f>
        <v>4.6866185165023833E-2</v>
      </c>
      <c r="J47" s="114">
        <f>IFERROR(IF(OR(CELKEM!N47&lt;0,CELKEM!J47&lt;0),"-",CELKEM!N47/CELKEM!J47-1),"-")</f>
        <v>5.1479022352696857E-2</v>
      </c>
      <c r="K47" s="114">
        <f>IFERROR(IF(OR(CELKEM!O47&lt;0,CELKEM!K47&lt;0),"-",CELKEM!O47/CELKEM!K47-1),"-")</f>
        <v>0.20717050691377703</v>
      </c>
      <c r="L47" s="114">
        <f>IFERROR(IF(OR(CELKEM!P47&lt;0,CELKEM!L47&lt;0),"-",CELKEM!P47/CELKEM!L47-1),"-")</f>
        <v>0.20817917889767346</v>
      </c>
      <c r="M47" s="114">
        <f>IFERROR(IF(OR(CELKEM!Q47&lt;0,CELKEM!M47&lt;0),"-",CELKEM!Q47/CELKEM!M47-1),"-")</f>
        <v>0.23665449133153893</v>
      </c>
      <c r="N47" s="114">
        <f>IFERROR(IF(OR(CELKEM!R47&lt;0,CELKEM!N47&lt;0),"-",CELKEM!R47/CELKEM!N47-1),"-")</f>
        <v>0.21059854034622316</v>
      </c>
      <c r="O47" s="114">
        <f>IFERROR(IF(OR(CELKEM!S47&lt;0,CELKEM!O47&lt;0),"-",CELKEM!S47/CELKEM!O47-1),"-")</f>
        <v>-0.25292161723882201</v>
      </c>
      <c r="P47" s="114">
        <f>IFERROR(IF(OR(CELKEM!T47&lt;0,CELKEM!P47&lt;0),"-",CELKEM!T47/CELKEM!P47-1),"-")</f>
        <v>-0.30072008405725037</v>
      </c>
      <c r="Q47" s="114">
        <f>IFERROR(IF(OR(CELKEM!U47&lt;0,CELKEM!Q47&lt;0),"-",CELKEM!U47/CELKEM!Q47-1),"-")</f>
        <v>-0.29966603399142122</v>
      </c>
      <c r="R47" s="114">
        <f>IFERROR(IF(OR(CELKEM!V47&lt;0,CELKEM!R47&lt;0),"-",CELKEM!V47/CELKEM!R47-1),"-")</f>
        <v>-0.25029747957888249</v>
      </c>
      <c r="S47" s="114">
        <f>IFERROR(IF(OR(CELKEM!W47&lt;0,CELKEM!S47&lt;0),"-",CELKEM!W47/CELKEM!S47-1),"-")</f>
        <v>5.1328209182739393E-3</v>
      </c>
      <c r="T47" s="114">
        <f>IFERROR(IF(OR(CELKEM!X47&lt;0,CELKEM!T47&lt;0),"-",CELKEM!X47/CELKEM!T47-1),"-")</f>
        <v>9.7359520693632629E-2</v>
      </c>
    </row>
    <row r="48" spans="2:20" ht="11.8" hidden="1" customHeight="1" outlineLevel="1" x14ac:dyDescent="0.3">
      <c r="B48" s="72"/>
      <c r="C48" s="77" t="s">
        <v>143</v>
      </c>
      <c r="D48" s="72" t="s">
        <v>145</v>
      </c>
      <c r="E48" s="72"/>
      <c r="F48" s="74" t="s">
        <v>14</v>
      </c>
      <c r="G48" s="113">
        <f>IFERROR(IF(OR(CELKEM!K48&lt;0,CELKEM!G48&lt;0),"-",CELKEM!K48/CELKEM!G48-1),"-")</f>
        <v>5.2969900388234903E-2</v>
      </c>
      <c r="H48" s="113">
        <f>IFERROR(IF(OR(CELKEM!L48&lt;0,CELKEM!H48&lt;0),"-",CELKEM!L48/CELKEM!H48-1),"-")</f>
        <v>0.11538189132045873</v>
      </c>
      <c r="I48" s="113">
        <f>IFERROR(IF(OR(CELKEM!M48&lt;0,CELKEM!I48&lt;0),"-",CELKEM!M48/CELKEM!I48-1),"-")</f>
        <v>5.196901182645064E-2</v>
      </c>
      <c r="J48" s="114">
        <f>IFERROR(IF(OR(CELKEM!N48&lt;0,CELKEM!J48&lt;0),"-",CELKEM!N48/CELKEM!J48-1),"-")</f>
        <v>5.485921013190076E-2</v>
      </c>
      <c r="K48" s="114">
        <f>IFERROR(IF(OR(CELKEM!O48&lt;0,CELKEM!K48&lt;0),"-",CELKEM!O48/CELKEM!K48-1),"-")</f>
        <v>0.18985934201070842</v>
      </c>
      <c r="L48" s="114">
        <f>IFERROR(IF(OR(CELKEM!P48&lt;0,CELKEM!L48&lt;0),"-",CELKEM!P48/CELKEM!L48-1),"-")</f>
        <v>0.2019992153648289</v>
      </c>
      <c r="M48" s="114">
        <f>IFERROR(IF(OR(CELKEM!Q48&lt;0,CELKEM!M48&lt;0),"-",CELKEM!Q48/CELKEM!M48-1),"-")</f>
        <v>0.23067890162196081</v>
      </c>
      <c r="N48" s="114">
        <f>IFERROR(IF(OR(CELKEM!R48&lt;0,CELKEM!N48&lt;0),"-",CELKEM!R48/CELKEM!N48-1),"-")</f>
        <v>0.20481118427354561</v>
      </c>
      <c r="O48" s="114">
        <f>IFERROR(IF(OR(CELKEM!S48&lt;0,CELKEM!O48&lt;0),"-",CELKEM!S48/CELKEM!O48-1),"-")</f>
        <v>-0.23234915375525089</v>
      </c>
      <c r="P48" s="114">
        <f>IFERROR(IF(OR(CELKEM!T48&lt;0,CELKEM!P48&lt;0),"-",CELKEM!T48/CELKEM!P48-1),"-")</f>
        <v>-0.28723592477841586</v>
      </c>
      <c r="Q48" s="114">
        <f>IFERROR(IF(OR(CELKEM!U48&lt;0,CELKEM!Q48&lt;0),"-",CELKEM!U48/CELKEM!Q48-1),"-")</f>
        <v>-0.28962794102914646</v>
      </c>
      <c r="R48" s="114">
        <f>IFERROR(IF(OR(CELKEM!V48&lt;0,CELKEM!R48&lt;0),"-",CELKEM!V48/CELKEM!R48-1),"-")</f>
        <v>-0.23969688444623016</v>
      </c>
      <c r="S48" s="114">
        <f>IFERROR(IF(OR(CELKEM!W48&lt;0,CELKEM!S48&lt;0),"-",CELKEM!W48/CELKEM!S48-1),"-")</f>
        <v>-1.0391947575948413E-2</v>
      </c>
      <c r="T48" s="114">
        <f>IFERROR(IF(OR(CELKEM!X48&lt;0,CELKEM!T48&lt;0),"-",CELKEM!X48/CELKEM!T48-1),"-")</f>
        <v>8.9104841853459682E-2</v>
      </c>
    </row>
    <row r="49" spans="2:20" ht="11.8" hidden="1" customHeight="1" outlineLevel="2" x14ac:dyDescent="0.3">
      <c r="B49" s="72"/>
      <c r="C49" s="78"/>
      <c r="D49" s="77" t="s">
        <v>143</v>
      </c>
      <c r="E49" s="73" t="s">
        <v>144</v>
      </c>
      <c r="F49" s="74" t="s">
        <v>14</v>
      </c>
      <c r="G49" s="113">
        <f>IFERROR(IF(OR(CELKEM!K49&lt;0,CELKEM!G49&lt;0),"-",CELKEM!K49/CELKEM!G49-1),"-")</f>
        <v>3.4360721042837827E-2</v>
      </c>
      <c r="H49" s="113">
        <f>IFERROR(IF(OR(CELKEM!L49&lt;0,CELKEM!H49&lt;0),"-",CELKEM!L49/CELKEM!H49-1),"-")</f>
        <v>0.1079304532989902</v>
      </c>
      <c r="I49" s="113">
        <f>IFERROR(IF(OR(CELKEM!M49&lt;0,CELKEM!I49&lt;0),"-",CELKEM!M49/CELKEM!I49-1),"-")</f>
        <v>4.5937784573386153E-2</v>
      </c>
      <c r="J49" s="114">
        <f>IFERROR(IF(OR(CELKEM!N49&lt;0,CELKEM!J49&lt;0),"-",CELKEM!N49/CELKEM!J49-1),"-")</f>
        <v>5.0926519374393964E-2</v>
      </c>
      <c r="K49" s="114">
        <f>IFERROR(IF(OR(CELKEM!O49&lt;0,CELKEM!K49&lt;0),"-",CELKEM!O49/CELKEM!K49-1),"-")</f>
        <v>0.20684412104867</v>
      </c>
      <c r="L49" s="114">
        <f>IFERROR(IF(OR(CELKEM!P49&lt;0,CELKEM!L49&lt;0),"-",CELKEM!P49/CELKEM!L49-1),"-")</f>
        <v>0.2096354924478554</v>
      </c>
      <c r="M49" s="114">
        <f>IFERROR(IF(OR(CELKEM!Q49&lt;0,CELKEM!M49&lt;0),"-",CELKEM!Q49/CELKEM!M49-1),"-")</f>
        <v>0.23737658535655193</v>
      </c>
      <c r="N49" s="114">
        <f>IFERROR(IF(OR(CELKEM!R49&lt;0,CELKEM!N49&lt;0),"-",CELKEM!R49/CELKEM!N49-1),"-")</f>
        <v>0.21085755179899812</v>
      </c>
      <c r="O49" s="114">
        <f>IFERROR(IF(OR(CELKEM!S49&lt;0,CELKEM!O49&lt;0),"-",CELKEM!S49/CELKEM!O49-1),"-")</f>
        <v>-0.25446051964471395</v>
      </c>
      <c r="P49" s="114">
        <f>IFERROR(IF(OR(CELKEM!T49&lt;0,CELKEM!P49&lt;0),"-",CELKEM!T49/CELKEM!P49-1),"-")</f>
        <v>-0.30254320175367155</v>
      </c>
      <c r="Q49" s="114">
        <f>IFERROR(IF(OR(CELKEM!U49&lt;0,CELKEM!Q49&lt;0),"-",CELKEM!U49/CELKEM!Q49-1),"-")</f>
        <v>-0.30150661675185186</v>
      </c>
      <c r="R49" s="114">
        <f>IFERROR(IF(OR(CELKEM!V49&lt;0,CELKEM!R49&lt;0),"-",CELKEM!V49/CELKEM!R49-1),"-")</f>
        <v>-0.25182969042878689</v>
      </c>
      <c r="S49" s="114">
        <f>IFERROR(IF(OR(CELKEM!W49&lt;0,CELKEM!S49&lt;0),"-",CELKEM!W49/CELKEM!S49-1),"-")</f>
        <v>4.1150342227520564E-3</v>
      </c>
      <c r="T49" s="114">
        <f>IFERROR(IF(OR(CELKEM!X49&lt;0,CELKEM!T49&lt;0),"-",CELKEM!X49/CELKEM!T49-1),"-")</f>
        <v>9.6155591403707996E-2</v>
      </c>
    </row>
    <row r="50" spans="2:20" ht="11.8" hidden="1" customHeight="1" outlineLevel="1" x14ac:dyDescent="0.3">
      <c r="B50" s="72"/>
      <c r="C50" s="77" t="s">
        <v>143</v>
      </c>
      <c r="D50" s="72" t="s">
        <v>146</v>
      </c>
      <c r="E50" s="72"/>
      <c r="F50" s="74" t="s">
        <v>14</v>
      </c>
      <c r="G50" s="113">
        <f>IFERROR(IF(OR(CELKEM!K50&lt;0,CELKEM!G50&lt;0),"-",CELKEM!K50/CELKEM!G50-1),"-")</f>
        <v>0.20247937189911847</v>
      </c>
      <c r="H50" s="113">
        <f>IFERROR(IF(OR(CELKEM!L50&lt;0,CELKEM!H50&lt;0),"-",CELKEM!L50/CELKEM!H50-1),"-")</f>
        <v>0.43086691609042371</v>
      </c>
      <c r="I50" s="113">
        <f>IFERROR(IF(OR(CELKEM!M50&lt;0,CELKEM!I50&lt;0),"-",CELKEM!M50/CELKEM!I50-1),"-")</f>
        <v>0.25891996115288474</v>
      </c>
      <c r="J50" s="114">
        <f>IFERROR(IF(OR(CELKEM!N50&lt;0,CELKEM!J50&lt;0),"-",CELKEM!N50/CELKEM!J50-1),"-")</f>
        <v>0.21095816585690863</v>
      </c>
      <c r="K50" s="114">
        <f>IFERROR(IF(OR(CELKEM!O50&lt;0,CELKEM!K50&lt;0),"-",CELKEM!O50/CELKEM!K50-1),"-")</f>
        <v>0.26538040013125896</v>
      </c>
      <c r="L50" s="114">
        <f>IFERROR(IF(OR(CELKEM!P50&lt;0,CELKEM!L50&lt;0),"-",CELKEM!P50/CELKEM!L50-1),"-")</f>
        <v>-4.605110196803941E-2</v>
      </c>
      <c r="M50" s="114">
        <f>IFERROR(IF(OR(CELKEM!Q50&lt;0,CELKEM!M50&lt;0),"-",CELKEM!Q50/CELKEM!M50-1),"-")</f>
        <v>0.10009163834304435</v>
      </c>
      <c r="N50" s="114">
        <f>IFERROR(IF(OR(CELKEM!R50&lt;0,CELKEM!N50&lt;0),"-",CELKEM!R50/CELKEM!N50-1),"-")</f>
        <v>0.17961621523644045</v>
      </c>
      <c r="O50" s="114">
        <f>IFERROR(IF(OR(CELKEM!S50&lt;0,CELKEM!O50&lt;0),"-",CELKEM!S50/CELKEM!O50-1),"-")</f>
        <v>5.9085043999832942E-2</v>
      </c>
      <c r="P50" s="114">
        <f>IFERROR(IF(OR(CELKEM!T50&lt;0,CELKEM!P50&lt;0),"-",CELKEM!T50/CELKEM!P50-1),"-")</f>
        <v>0.10489591178702451</v>
      </c>
      <c r="Q50" s="114">
        <f>IFERROR(IF(OR(CELKEM!U50&lt;0,CELKEM!Q50&lt;0),"-",CELKEM!U50/CELKEM!Q50-1),"-")</f>
        <v>9.2905343748568736E-2</v>
      </c>
      <c r="R50" s="114">
        <f>IFERROR(IF(OR(CELKEM!V50&lt;0,CELKEM!R50&lt;0),"-",CELKEM!V50/CELKEM!R50-1),"-")</f>
        <v>8.508884055694832E-2</v>
      </c>
      <c r="S50" s="114">
        <f>IFERROR(IF(OR(CELKEM!W50&lt;0,CELKEM!S50&lt;0),"-",CELKEM!W50/CELKEM!S50-1),"-")</f>
        <v>0.14767914431276319</v>
      </c>
      <c r="T50" s="114">
        <f>IFERROR(IF(OR(CELKEM!X50&lt;0,CELKEM!T50&lt;0),"-",CELKEM!X50/CELKEM!T50-1),"-")</f>
        <v>0.26717403013926311</v>
      </c>
    </row>
    <row r="51" spans="2:20" ht="11.8" hidden="1" customHeight="1" outlineLevel="2" x14ac:dyDescent="0.3">
      <c r="B51" s="72"/>
      <c r="C51" s="78"/>
      <c r="D51" s="77" t="s">
        <v>143</v>
      </c>
      <c r="E51" s="73" t="s">
        <v>144</v>
      </c>
      <c r="F51" s="74" t="s">
        <v>14</v>
      </c>
      <c r="G51" s="113">
        <f>IFERROR(IF(OR(CELKEM!K51&lt;0,CELKEM!G51&lt;0),"-",CELKEM!K51/CELKEM!G51-1),"-")</f>
        <v>0.20247937189911847</v>
      </c>
      <c r="H51" s="113">
        <f>IFERROR(IF(OR(CELKEM!L51&lt;0,CELKEM!H51&lt;0),"-",CELKEM!L51/CELKEM!H51-1),"-")</f>
        <v>0.43086691609042371</v>
      </c>
      <c r="I51" s="113">
        <f>IFERROR(IF(OR(CELKEM!M51&lt;0,CELKEM!I51&lt;0),"-",CELKEM!M51/CELKEM!I51-1),"-")</f>
        <v>0.25891996115288474</v>
      </c>
      <c r="J51" s="114">
        <f>IFERROR(IF(OR(CELKEM!N51&lt;0,CELKEM!J51&lt;0),"-",CELKEM!N51/CELKEM!J51-1),"-")</f>
        <v>0.1724872091572911</v>
      </c>
      <c r="K51" s="114">
        <f>IFERROR(IF(OR(CELKEM!O51&lt;0,CELKEM!K51&lt;0),"-",CELKEM!O51/CELKEM!K51-1),"-")</f>
        <v>0.27525695925393556</v>
      </c>
      <c r="L51" s="114">
        <f>IFERROR(IF(OR(CELKEM!P51&lt;0,CELKEM!L51&lt;0),"-",CELKEM!P51/CELKEM!L51-1),"-")</f>
        <v>-4.8448413334456264E-2</v>
      </c>
      <c r="M51" s="114">
        <f>IFERROR(IF(OR(CELKEM!Q51&lt;0,CELKEM!M51&lt;0),"-",CELKEM!Q51/CELKEM!M51-1),"-")</f>
        <v>9.9625618402469751E-2</v>
      </c>
      <c r="N51" s="114">
        <f>IFERROR(IF(OR(CELKEM!R51&lt;0,CELKEM!N51&lt;0),"-",CELKEM!R51/CELKEM!N51-1),"-")</f>
        <v>0.15975177437669164</v>
      </c>
      <c r="O51" s="114">
        <f>IFERROR(IF(OR(CELKEM!S51&lt;0,CELKEM!O51&lt;0),"-",CELKEM!S51/CELKEM!O51-1),"-")</f>
        <v>5.0882684485459961E-2</v>
      </c>
      <c r="P51" s="114">
        <f>IFERROR(IF(OR(CELKEM!T51&lt;0,CELKEM!P51&lt;0),"-",CELKEM!T51/CELKEM!P51-1),"-")</f>
        <v>0.10767955438207966</v>
      </c>
      <c r="Q51" s="114">
        <f>IFERROR(IF(OR(CELKEM!U51&lt;0,CELKEM!Q51&lt;0),"-",CELKEM!U51/CELKEM!Q51-1),"-")</f>
        <v>9.3368515645279482E-2</v>
      </c>
      <c r="R51" s="114">
        <f>IFERROR(IF(OR(CELKEM!V51&lt;0,CELKEM!R51&lt;0),"-",CELKEM!V51/CELKEM!R51-1),"-")</f>
        <v>6.3746816698501574E-2</v>
      </c>
      <c r="S51" s="114">
        <f>IFERROR(IF(OR(CELKEM!W51&lt;0,CELKEM!S51&lt;0),"-",CELKEM!W51/CELKEM!S51-1),"-")</f>
        <v>0.14767914431276319</v>
      </c>
      <c r="T51" s="114">
        <f>IFERROR(IF(OR(CELKEM!X51&lt;0,CELKEM!T51&lt;0),"-",CELKEM!X51/CELKEM!T51-1),"-")</f>
        <v>0.26717403013926311</v>
      </c>
    </row>
    <row r="52" spans="2:20" ht="11.8" customHeight="1" collapsed="1" x14ac:dyDescent="0.3">
      <c r="B52" s="72"/>
      <c r="C52" s="72" t="s">
        <v>149</v>
      </c>
      <c r="D52" s="72"/>
      <c r="E52" s="72"/>
      <c r="F52" s="74" t="s">
        <v>14</v>
      </c>
      <c r="G52" s="113">
        <f>IFERROR(IF(OR(CELKEM!K52&lt;0,CELKEM!G52&lt;0),"-",CELKEM!K52/CELKEM!G52-1),"-")</f>
        <v>7.4320801345184373E-2</v>
      </c>
      <c r="H52" s="113">
        <f>IFERROR(IF(OR(CELKEM!L52&lt;0,CELKEM!H52&lt;0),"-",CELKEM!L52/CELKEM!H52-1),"-")</f>
        <v>0.10144408692510787</v>
      </c>
      <c r="I52" s="113">
        <f>IFERROR(IF(OR(CELKEM!M52&lt;0,CELKEM!I52&lt;0),"-",CELKEM!M52/CELKEM!I52-1),"-")</f>
        <v>0.12002734050628949</v>
      </c>
      <c r="J52" s="114">
        <f>IFERROR(IF(OR(CELKEM!N52&lt;0,CELKEM!J52&lt;0),"-",CELKEM!N52/CELKEM!J52-1),"-")</f>
        <v>4.58099753075214E-2</v>
      </c>
      <c r="K52" s="114">
        <f>IFERROR(IF(OR(CELKEM!O52&lt;0,CELKEM!K52&lt;0),"-",CELKEM!O52/CELKEM!K52-1),"-")</f>
        <v>-3.7261308754254485E-2</v>
      </c>
      <c r="L52" s="114">
        <f>IFERROR(IF(OR(CELKEM!P52&lt;0,CELKEM!L52&lt;0),"-",CELKEM!P52/CELKEM!L52-1),"-")</f>
        <v>5.7609833828246249E-2</v>
      </c>
      <c r="M52" s="114">
        <f>IFERROR(IF(OR(CELKEM!Q52&lt;0,CELKEM!M52&lt;0),"-",CELKEM!Q52/CELKEM!M52-1),"-")</f>
        <v>2.3959223890541059E-2</v>
      </c>
      <c r="N52" s="114">
        <f>IFERROR(IF(OR(CELKEM!R52&lt;0,CELKEM!N52&lt;0),"-",CELKEM!R52/CELKEM!N52-1),"-")</f>
        <v>0.11642608313241354</v>
      </c>
      <c r="O52" s="114">
        <f>IFERROR(IF(OR(CELKEM!S52&lt;0,CELKEM!O52&lt;0),"-",CELKEM!S52/CELKEM!O52-1),"-")</f>
        <v>7.2368077780859075E-2</v>
      </c>
      <c r="P52" s="114">
        <f>IFERROR(IF(OR(CELKEM!T52&lt;0,CELKEM!P52&lt;0),"-",CELKEM!T52/CELKEM!P52-1),"-")</f>
        <v>-1.3464185426427133E-2</v>
      </c>
      <c r="Q52" s="114">
        <f>IFERROR(IF(OR(CELKEM!U52&lt;0,CELKEM!Q52&lt;0),"-",CELKEM!U52/CELKEM!Q52-1),"-")</f>
        <v>-7.2440383444449807E-5</v>
      </c>
      <c r="R52" s="114">
        <f>IFERROR(IF(OR(CELKEM!V52&lt;0,CELKEM!R52&lt;0),"-",CELKEM!V52/CELKEM!R52-1),"-")</f>
        <v>0.1142107436506139</v>
      </c>
      <c r="S52" s="114">
        <f>IFERROR(IF(OR(CELKEM!W52&lt;0,CELKEM!S52&lt;0),"-",CELKEM!W52/CELKEM!S52-1),"-")</f>
        <v>0.30262213994921994</v>
      </c>
      <c r="T52" s="114">
        <f>IFERROR(IF(OR(CELKEM!X52&lt;0,CELKEM!T52&lt;0),"-",CELKEM!X52/CELKEM!T52-1),"-")</f>
        <v>0.27096581591567714</v>
      </c>
    </row>
    <row r="53" spans="2:20" ht="11.8" hidden="1" customHeight="1" outlineLevel="1" x14ac:dyDescent="0.3">
      <c r="B53" s="72"/>
      <c r="C53" s="77" t="s">
        <v>143</v>
      </c>
      <c r="D53" s="72" t="s">
        <v>145</v>
      </c>
      <c r="E53" s="72"/>
      <c r="F53" s="74" t="s">
        <v>14</v>
      </c>
      <c r="G53" s="113">
        <f>IFERROR(IF(OR(CELKEM!K53&lt;0,CELKEM!G53&lt;0),"-",CELKEM!K53/CELKEM!G53-1),"-")</f>
        <v>7.3894678302838912E-2</v>
      </c>
      <c r="H53" s="113">
        <f>IFERROR(IF(OR(CELKEM!L53&lt;0,CELKEM!H53&lt;0),"-",CELKEM!L53/CELKEM!H53-1),"-")</f>
        <v>0.10174047470121961</v>
      </c>
      <c r="I53" s="113">
        <f>IFERROR(IF(OR(CELKEM!M53&lt;0,CELKEM!I53&lt;0),"-",CELKEM!M53/CELKEM!I53-1),"-")</f>
        <v>0.12189892784474843</v>
      </c>
      <c r="J53" s="114">
        <f>IFERROR(IF(OR(CELKEM!N53&lt;0,CELKEM!J53&lt;0),"-",CELKEM!N53/CELKEM!J53-1),"-")</f>
        <v>4.7585021094277202E-2</v>
      </c>
      <c r="K53" s="114">
        <f>IFERROR(IF(OR(CELKEM!O53&lt;0,CELKEM!K53&lt;0),"-",CELKEM!O53/CELKEM!K53-1),"-")</f>
        <v>-3.7398205336193868E-2</v>
      </c>
      <c r="L53" s="114">
        <f>IFERROR(IF(OR(CELKEM!P53&lt;0,CELKEM!L53&lt;0),"-",CELKEM!P53/CELKEM!L53-1),"-")</f>
        <v>6.1080319509845049E-2</v>
      </c>
      <c r="M53" s="114">
        <f>IFERROR(IF(OR(CELKEM!Q53&lt;0,CELKEM!M53&lt;0),"-",CELKEM!Q53/CELKEM!M53-1),"-")</f>
        <v>2.4594864196618715E-2</v>
      </c>
      <c r="N53" s="114">
        <f>IFERROR(IF(OR(CELKEM!R53&lt;0,CELKEM!N53&lt;0),"-",CELKEM!R53/CELKEM!N53-1),"-")</f>
        <v>0.11765281724429721</v>
      </c>
      <c r="O53" s="114">
        <f>IFERROR(IF(OR(CELKEM!S53&lt;0,CELKEM!O53&lt;0),"-",CELKEM!S53/CELKEM!O53-1),"-")</f>
        <v>7.3850400883851197E-2</v>
      </c>
      <c r="P53" s="114">
        <f>IFERROR(IF(OR(CELKEM!T53&lt;0,CELKEM!P53&lt;0),"-",CELKEM!T53/CELKEM!P53-1),"-")</f>
        <v>-1.5367892073819944E-2</v>
      </c>
      <c r="Q53" s="114">
        <f>IFERROR(IF(OR(CELKEM!U53&lt;0,CELKEM!Q53&lt;0),"-",CELKEM!U53/CELKEM!Q53-1),"-")</f>
        <v>-1.1109051559137217E-3</v>
      </c>
      <c r="R53" s="114">
        <f>IFERROR(IF(OR(CELKEM!V53&lt;0,CELKEM!R53&lt;0),"-",CELKEM!V53/CELKEM!R53-1),"-")</f>
        <v>0.11579547253155753</v>
      </c>
      <c r="S53" s="114">
        <f>IFERROR(IF(OR(CELKEM!W53&lt;0,CELKEM!S53&lt;0),"-",CELKEM!W53/CELKEM!S53-1),"-")</f>
        <v>0.30644930512907398</v>
      </c>
      <c r="T53" s="114">
        <f>IFERROR(IF(OR(CELKEM!X53&lt;0,CELKEM!T53&lt;0),"-",CELKEM!X53/CELKEM!T53-1),"-")</f>
        <v>0.27413151377428613</v>
      </c>
    </row>
    <row r="54" spans="2:20" ht="11.8" hidden="1" customHeight="1" outlineLevel="1" x14ac:dyDescent="0.3">
      <c r="B54" s="72"/>
      <c r="C54" s="77" t="s">
        <v>143</v>
      </c>
      <c r="D54" s="72" t="s">
        <v>146</v>
      </c>
      <c r="E54" s="72"/>
      <c r="F54" s="74" t="s">
        <v>14</v>
      </c>
      <c r="G54" s="113">
        <f>IFERROR(IF(OR(CELKEM!K54&lt;0,CELKEM!G54&lt;0),"-",CELKEM!K54/CELKEM!G54-1),"-")</f>
        <v>9.1223094179851527E-2</v>
      </c>
      <c r="H54" s="113">
        <f>IFERROR(IF(OR(CELKEM!L54&lt;0,CELKEM!H54&lt;0),"-",CELKEM!L54/CELKEM!H54-1),"-")</f>
        <v>8.9488357266683138E-2</v>
      </c>
      <c r="I54" s="113">
        <f>IFERROR(IF(OR(CELKEM!M54&lt;0,CELKEM!I54&lt;0),"-",CELKEM!M54/CELKEM!I54-1),"-")</f>
        <v>4.519536843114591E-2</v>
      </c>
      <c r="J54" s="114">
        <f>IFERROR(IF(OR(CELKEM!N54&lt;0,CELKEM!J54&lt;0),"-",CELKEM!N54/CELKEM!J54-1),"-")</f>
        <v>-2.0254448358314248E-2</v>
      </c>
      <c r="K54" s="114">
        <f>IFERROR(IF(OR(CELKEM!O54&lt;0,CELKEM!K54&lt;0),"-",CELKEM!O54/CELKEM!K54-1),"-")</f>
        <v>-3.1917494563455273E-2</v>
      </c>
      <c r="L54" s="114">
        <f>IFERROR(IF(OR(CELKEM!P54&lt;0,CELKEM!L54&lt;0),"-",CELKEM!P54/CELKEM!L54-1),"-")</f>
        <v>-8.3957406445321792E-2</v>
      </c>
      <c r="M54" s="114">
        <f>IFERROR(IF(OR(CELKEM!Q54&lt;0,CELKEM!M54&lt;0),"-",CELKEM!Q54/CELKEM!M54-1),"-")</f>
        <v>-3.3208018989211441E-3</v>
      </c>
      <c r="N54" s="114">
        <f>IFERROR(IF(OR(CELKEM!R54&lt;0,CELKEM!N54&lt;0),"-",CELKEM!R54/CELKEM!N54-1),"-")</f>
        <v>6.7607574016839589E-2</v>
      </c>
      <c r="O54" s="114">
        <f>IFERROR(IF(OR(CELKEM!S54&lt;0,CELKEM!O54&lt;0),"-",CELKEM!S54/CELKEM!O54-1),"-")</f>
        <v>1.4832574445770019E-2</v>
      </c>
      <c r="P54" s="114">
        <f>IFERROR(IF(OR(CELKEM!T54&lt;0,CELKEM!P54&lt;0),"-",CELKEM!T54/CELKEM!P54-1),"-")</f>
        <v>7.648663466516803E-2</v>
      </c>
      <c r="Q54" s="114">
        <f>IFERROR(IF(OR(CELKEM!U54&lt;0,CELKEM!Q54&lt;0),"-",CELKEM!U54/CELKEM!Q54-1),"-")</f>
        <v>4.574405835285722E-2</v>
      </c>
      <c r="R54" s="114">
        <f>IFERROR(IF(OR(CELKEM!V54&lt;0,CELKEM!R54&lt;0),"-",CELKEM!V54/CELKEM!R54-1),"-")</f>
        <v>4.8189406782177313E-2</v>
      </c>
      <c r="S54" s="114">
        <f>IFERROR(IF(OR(CELKEM!W54&lt;0,CELKEM!S54&lt;0),"-",CELKEM!W54/CELKEM!S54-1),"-")</f>
        <v>0.14543405216017735</v>
      </c>
      <c r="T54" s="114">
        <f>IFERROR(IF(OR(CELKEM!X54&lt;0,CELKEM!T54&lt;0),"-",CELKEM!X54/CELKEM!T54-1),"-")</f>
        <v>0.13414886273453264</v>
      </c>
    </row>
    <row r="55" spans="2:20" ht="11.8" customHeight="1" x14ac:dyDescent="0.3">
      <c r="B55" s="72"/>
      <c r="C55" s="72" t="s">
        <v>152</v>
      </c>
      <c r="D55" s="72"/>
      <c r="E55" s="72"/>
      <c r="F55" s="74" t="s">
        <v>14</v>
      </c>
      <c r="G55" s="113">
        <f>IFERROR(IF(OR(CELKEM!K55&lt;0,CELKEM!G55&lt;0),"-",CELKEM!K55/CELKEM!G55-1),"-")</f>
        <v>-0.18993632711351838</v>
      </c>
      <c r="H55" s="113">
        <f>IFERROR(IF(OR(CELKEM!L55&lt;0,CELKEM!H55&lt;0),"-",CELKEM!L55/CELKEM!H55-1),"-")</f>
        <v>-0.29648428133421945</v>
      </c>
      <c r="I55" s="113">
        <f>IFERROR(IF(OR(CELKEM!M55&lt;0,CELKEM!I55&lt;0),"-",CELKEM!M55/CELKEM!I55-1),"-")</f>
        <v>0.15240158769093282</v>
      </c>
      <c r="J55" s="114">
        <f>IFERROR(IF(OR(CELKEM!N55&lt;0,CELKEM!J55&lt;0),"-",CELKEM!N55/CELKEM!J55-1),"-")</f>
        <v>-0.2224649370230356</v>
      </c>
      <c r="K55" s="114">
        <f>IFERROR(IF(OR(CELKEM!O55&lt;0,CELKEM!K55&lt;0),"-",CELKEM!O55/CELKEM!K55-1),"-")</f>
        <v>0.44686214247290157</v>
      </c>
      <c r="L55" s="114">
        <f>IFERROR(IF(OR(CELKEM!P55&lt;0,CELKEM!L55&lt;0),"-",CELKEM!P55/CELKEM!L55-1),"-")</f>
        <v>3.4821136509080919E-2</v>
      </c>
      <c r="M55" s="114">
        <f>IFERROR(IF(OR(CELKEM!Q55&lt;0,CELKEM!M55&lt;0),"-",CELKEM!Q55/CELKEM!M55-1),"-")</f>
        <v>-0.15498987351333327</v>
      </c>
      <c r="N55" s="114">
        <f>IFERROR(IF(OR(CELKEM!R55&lt;0,CELKEM!N55&lt;0),"-",CELKEM!R55/CELKEM!N55-1),"-")</f>
        <v>6.2102332140758776E-2</v>
      </c>
      <c r="O55" s="114">
        <f>IFERROR(IF(OR(CELKEM!S55&lt;0,CELKEM!O55&lt;0),"-",CELKEM!S55/CELKEM!O55-1),"-")</f>
        <v>5.8629074250252211E-2</v>
      </c>
      <c r="P55" s="114">
        <f>IFERROR(IF(OR(CELKEM!T55&lt;0,CELKEM!P55&lt;0),"-",CELKEM!T55/CELKEM!P55-1),"-")</f>
        <v>0.8197147973726211</v>
      </c>
      <c r="Q55" s="114">
        <f>IFERROR(IF(OR(CELKEM!U55&lt;0,CELKEM!Q55&lt;0),"-",CELKEM!U55/CELKEM!Q55-1),"-")</f>
        <v>0.80882650729987615</v>
      </c>
      <c r="R55" s="114">
        <f>IFERROR(IF(OR(CELKEM!V55&lt;0,CELKEM!R55&lt;0),"-",CELKEM!V55/CELKEM!R55-1),"-")</f>
        <v>-7.0773124555787881E-2</v>
      </c>
      <c r="S55" s="114">
        <f>IFERROR(IF(OR(CELKEM!W55&lt;0,CELKEM!S55&lt;0),"-",CELKEM!W55/CELKEM!S55-1),"-")</f>
        <v>-0.21115357595944473</v>
      </c>
      <c r="T55" s="114">
        <f>IFERROR(IF(OR(CELKEM!X55&lt;0,CELKEM!T55&lt;0),"-",CELKEM!X55/CELKEM!T55-1),"-")</f>
        <v>-0.25476753349915426</v>
      </c>
    </row>
    <row r="56" spans="2:20" ht="11.8" customHeight="1" x14ac:dyDescent="0.3">
      <c r="B56" s="72"/>
      <c r="C56" s="72" t="s">
        <v>153</v>
      </c>
      <c r="D56" s="72"/>
      <c r="E56" s="72"/>
      <c r="F56" s="74" t="s">
        <v>14</v>
      </c>
      <c r="G56" s="113">
        <f>IFERROR(IF(OR(CELKEM!K56&lt;0,CELKEM!G56&lt;0),"-",CELKEM!K56/CELKEM!G56-1),"-")</f>
        <v>5.767043719370224E-2</v>
      </c>
      <c r="H56" s="113">
        <f>IFERROR(IF(OR(CELKEM!L56&lt;0,CELKEM!H56&lt;0),"-",CELKEM!L56/CELKEM!H56-1),"-")</f>
        <v>7.6876965936003128E-2</v>
      </c>
      <c r="I56" s="113">
        <f>IFERROR(IF(OR(CELKEM!M56&lt;0,CELKEM!I56&lt;0),"-",CELKEM!M56/CELKEM!I56-1),"-")</f>
        <v>0.12166010194537269</v>
      </c>
      <c r="J56" s="114">
        <f>IFERROR(IF(OR(CELKEM!N56&lt;0,CELKEM!J56&lt;0),"-",CELKEM!N56/CELKEM!J56-1),"-")</f>
        <v>3.1877421101699888E-2</v>
      </c>
      <c r="K56" s="114">
        <f>IFERROR(IF(OR(CELKEM!O56&lt;0,CELKEM!K56&lt;0),"-",CELKEM!O56/CELKEM!K56-1),"-")</f>
        <v>-1.3898667697571643E-2</v>
      </c>
      <c r="L56" s="114">
        <f>IFERROR(IF(OR(CELKEM!P56&lt;0,CELKEM!L56&lt;0),"-",CELKEM!P56/CELKEM!L56-1),"-")</f>
        <v>5.6690704590322438E-2</v>
      </c>
      <c r="M56" s="114">
        <f>IFERROR(IF(OR(CELKEM!Q56&lt;0,CELKEM!M56&lt;0),"-",CELKEM!Q56/CELKEM!M56-1),"-")</f>
        <v>1.4686760125583564E-2</v>
      </c>
      <c r="N56" s="114">
        <f>IFERROR(IF(OR(CELKEM!R56&lt;0,CELKEM!N56&lt;0),"-",CELKEM!R56/CELKEM!N56-1),"-")</f>
        <v>0.11430023467316119</v>
      </c>
      <c r="O56" s="114">
        <f>IFERROR(IF(OR(CELKEM!S56&lt;0,CELKEM!O56&lt;0),"-",CELKEM!S56/CELKEM!O56-1),"-")</f>
        <v>7.1395270843911396E-2</v>
      </c>
      <c r="P56" s="114">
        <f>IFERROR(IF(OR(CELKEM!T56&lt;0,CELKEM!P56&lt;0),"-",CELKEM!T56/CELKEM!P56-1),"-")</f>
        <v>1.9444671016520809E-2</v>
      </c>
      <c r="Q56" s="114">
        <f>IFERROR(IF(OR(CELKEM!U56&lt;0,CELKEM!Q56&lt;0),"-",CELKEM!U56/CELKEM!Q56-1),"-")</f>
        <v>3.4832734877176641E-2</v>
      </c>
      <c r="R56" s="114">
        <f>IFERROR(IF(OR(CELKEM!V56&lt;0,CELKEM!R56&lt;0),"-",CELKEM!V56/CELKEM!R56-1),"-")</f>
        <v>0.10731087934189576</v>
      </c>
      <c r="S56" s="114">
        <f>IFERROR(IF(OR(CELKEM!W56&lt;0,CELKEM!S56&lt;0),"-",CELKEM!W56/CELKEM!S56-1),"-")</f>
        <v>0.26667709020018537</v>
      </c>
      <c r="T56" s="114">
        <f>IFERROR(IF(OR(CELKEM!X56&lt;0,CELKEM!T56&lt;0),"-",CELKEM!X56/CELKEM!T56-1),"-")</f>
        <v>0.2338994781794379</v>
      </c>
    </row>
    <row r="57" spans="2:20" ht="11.8" customHeight="1" x14ac:dyDescent="0.3">
      <c r="B57" s="72"/>
      <c r="C57" s="72" t="s">
        <v>154</v>
      </c>
      <c r="D57" s="72"/>
      <c r="E57" s="72"/>
      <c r="F57" s="74" t="s">
        <v>14</v>
      </c>
      <c r="G57" s="113">
        <f>IFERROR(IF(OR(CELKEM!K57&lt;0,CELKEM!G57&lt;0),"-",CELKEM!K57/CELKEM!G57-1),"-")</f>
        <v>-0.24327660471275492</v>
      </c>
      <c r="H57" s="113">
        <f>IFERROR(IF(OR(CELKEM!L57&lt;0,CELKEM!H57&lt;0),"-",CELKEM!L57/CELKEM!H57-1),"-")</f>
        <v>-0.16211583017438813</v>
      </c>
      <c r="I57" s="113">
        <f>IFERROR(IF(OR(CELKEM!M57&lt;0,CELKEM!I57&lt;0),"-",CELKEM!M57/CELKEM!I57-1),"-")</f>
        <v>-0.17578192642707979</v>
      </c>
      <c r="J57" s="114">
        <f>IFERROR(IF(OR(CELKEM!N57&lt;0,CELKEM!J57&lt;0),"-",CELKEM!N57/CELKEM!J57-1),"-")</f>
        <v>-9.4794144183046547E-2</v>
      </c>
      <c r="K57" s="114">
        <f>IFERROR(IF(OR(CELKEM!O57&lt;0,CELKEM!K57&lt;0),"-",CELKEM!O57/CELKEM!K57-1),"-")</f>
        <v>0.12865940755312955</v>
      </c>
      <c r="L57" s="114">
        <f>IFERROR(IF(OR(CELKEM!P57&lt;0,CELKEM!L57&lt;0),"-",CELKEM!P57/CELKEM!L57-1),"-")</f>
        <v>4.8572961683607696E-2</v>
      </c>
      <c r="M57" s="114">
        <f>IFERROR(IF(OR(CELKEM!Q57&lt;0,CELKEM!M57&lt;0),"-",CELKEM!Q57/CELKEM!M57-1),"-")</f>
        <v>5.5905311216338571E-2</v>
      </c>
      <c r="N57" s="114">
        <f>IFERROR(IF(OR(CELKEM!R57&lt;0,CELKEM!N57&lt;0),"-",CELKEM!R57/CELKEM!N57-1),"-")</f>
        <v>0.1389236976782362</v>
      </c>
      <c r="O57" s="114">
        <f>IFERROR(IF(OR(CELKEM!S57&lt;0,CELKEM!O57&lt;0),"-",CELKEM!S57/CELKEM!O57-1),"-")</f>
        <v>0.18947030774057105</v>
      </c>
      <c r="P57" s="114">
        <f>IFERROR(IF(OR(CELKEM!T57&lt;0,CELKEM!P57&lt;0),"-",CELKEM!T57/CELKEM!P57-1),"-")</f>
        <v>0.36018174337990461</v>
      </c>
      <c r="Q57" s="114">
        <f>IFERROR(IF(OR(CELKEM!U57&lt;0,CELKEM!Q57&lt;0),"-",CELKEM!U57/CELKEM!Q57-1),"-")</f>
        <v>0.33691383907592964</v>
      </c>
      <c r="R57" s="114">
        <f>IFERROR(IF(OR(CELKEM!V57&lt;0,CELKEM!R57&lt;0),"-",CELKEM!V57/CELKEM!R57-1),"-")</f>
        <v>0.39915179248809451</v>
      </c>
      <c r="S57" s="114">
        <f>IFERROR(IF(OR(CELKEM!W57&lt;0,CELKEM!S57&lt;0),"-",CELKEM!W57/CELKEM!S57-1),"-")</f>
        <v>0.2612284203551003</v>
      </c>
      <c r="T57" s="114">
        <f>IFERROR(IF(OR(CELKEM!X57&lt;0,CELKEM!T57&lt;0),"-",CELKEM!X57/CELKEM!T57-1),"-")</f>
        <v>0.20687984631656642</v>
      </c>
    </row>
    <row r="58" spans="2:20" ht="11.8" customHeight="1" x14ac:dyDescent="0.3">
      <c r="B58" s="72"/>
      <c r="C58" s="72" t="s">
        <v>162</v>
      </c>
      <c r="D58" s="72"/>
      <c r="E58" s="72"/>
      <c r="F58" s="74" t="s">
        <v>14</v>
      </c>
      <c r="G58" s="113" t="str">
        <f>IFERROR(IF(OR(CELKEM!K58&lt;0,CELKEM!G58&lt;0),"-",CELKEM!K58/CELKEM!G58-1),"-")</f>
        <v>-</v>
      </c>
      <c r="H58" s="113" t="str">
        <f>IFERROR(IF(OR(CELKEM!L58&lt;0,CELKEM!H58&lt;0),"-",CELKEM!L58/CELKEM!H58-1),"-")</f>
        <v>-</v>
      </c>
      <c r="I58" s="113" t="str">
        <f>IFERROR(IF(OR(CELKEM!M58&lt;0,CELKEM!I58&lt;0),"-",CELKEM!M58/CELKEM!I58-1),"-")</f>
        <v>-</v>
      </c>
      <c r="J58" s="114" t="str">
        <f>IFERROR(IF(OR(CELKEM!N58&lt;0,CELKEM!J58&lt;0),"-",CELKEM!N58/CELKEM!J58-1),"-")</f>
        <v>-</v>
      </c>
      <c r="K58" s="114" t="str">
        <f>IFERROR(IF(OR(CELKEM!O58&lt;0,CELKEM!K58&lt;0),"-",CELKEM!O58/CELKEM!K58-1),"-")</f>
        <v>-</v>
      </c>
      <c r="L58" s="114" t="str">
        <f>IFERROR(IF(OR(CELKEM!P58&lt;0,CELKEM!L58&lt;0),"-",CELKEM!P58/CELKEM!L58-1),"-")</f>
        <v>-</v>
      </c>
      <c r="M58" s="114" t="str">
        <f>IFERROR(IF(OR(CELKEM!Q58&lt;0,CELKEM!M58&lt;0),"-",CELKEM!Q58/CELKEM!M58-1),"-")</f>
        <v>-</v>
      </c>
      <c r="N58" s="114" t="str">
        <f>IFERROR(IF(OR(CELKEM!R58&lt;0,CELKEM!N58&lt;0),"-",CELKEM!R58/CELKEM!N58-1),"-")</f>
        <v>-</v>
      </c>
      <c r="O58" s="114" t="str">
        <f>IFERROR(IF(OR(CELKEM!S58&lt;0,CELKEM!O58&lt;0),"-",CELKEM!S58/CELKEM!O58-1),"-")</f>
        <v>-</v>
      </c>
      <c r="P58" s="114" t="str">
        <f>IFERROR(IF(OR(CELKEM!T58&lt;0,CELKEM!P58&lt;0),"-",CELKEM!T58/CELKEM!P58-1),"-")</f>
        <v>-</v>
      </c>
      <c r="Q58" s="114" t="str">
        <f>IFERROR(IF(OR(CELKEM!U58&lt;0,CELKEM!Q58&lt;0),"-",CELKEM!U58/CELKEM!Q58-1),"-")</f>
        <v>-</v>
      </c>
      <c r="R58" s="114" t="str">
        <f>IFERROR(IF(OR(CELKEM!V58&lt;0,CELKEM!R58&lt;0),"-",CELKEM!V58/CELKEM!R58-1),"-")</f>
        <v>-</v>
      </c>
      <c r="S58" s="114" t="str">
        <f>IFERROR(IF(OR(CELKEM!W58&lt;0,CELKEM!S58&lt;0),"-",CELKEM!W58/CELKEM!S58-1),"-")</f>
        <v>-</v>
      </c>
      <c r="T58" s="114" t="str">
        <f>IFERROR(IF(OR(CELKEM!X58&lt;0,CELKEM!T58&lt;0),"-",CELKEM!X58/CELKEM!T58-1),"-")</f>
        <v>-</v>
      </c>
    </row>
    <row r="59" spans="2:20" ht="11.8" customHeight="1" x14ac:dyDescent="0.3">
      <c r="B59" s="79"/>
      <c r="C59" s="79" t="s">
        <v>155</v>
      </c>
      <c r="D59" s="79"/>
      <c r="E59" s="79"/>
      <c r="F59" s="80" t="s">
        <v>14</v>
      </c>
      <c r="G59" s="115">
        <f>IFERROR(IF(OR(CELKEM!K59&lt;0,CELKEM!G59&lt;0),"-",CELKEM!K59/CELKEM!G59-1),"-")</f>
        <v>-2.0888906519021644E-2</v>
      </c>
      <c r="H59" s="115">
        <f>IFERROR(IF(OR(CELKEM!L59&lt;0,CELKEM!H59&lt;0),"-",CELKEM!L59/CELKEM!H59-1),"-")</f>
        <v>-1.7612004229752398E-2</v>
      </c>
      <c r="I59" s="115">
        <f>IFERROR(IF(OR(CELKEM!M59&lt;0,CELKEM!I59&lt;0),"-",CELKEM!M59/CELKEM!I59-1),"-")</f>
        <v>-1.7992586334963923E-3</v>
      </c>
      <c r="J59" s="116">
        <f>IFERROR(IF(OR(CELKEM!N59&lt;0,CELKEM!J59&lt;0),"-",CELKEM!N59/CELKEM!J59-1),"-")</f>
        <v>5.8461127838394411E-2</v>
      </c>
      <c r="K59" s="116">
        <f>IFERROR(IF(OR(CELKEM!O59&lt;0,CELKEM!K59&lt;0),"-",CELKEM!O59/CELKEM!K59-1),"-")</f>
        <v>5.8072263572321203E-2</v>
      </c>
      <c r="L59" s="116">
        <f>IFERROR(IF(OR(CELKEM!P59&lt;0,CELKEM!L59&lt;0),"-",CELKEM!P59/CELKEM!L59-1),"-")</f>
        <v>7.7339684910387341E-2</v>
      </c>
      <c r="M59" s="116">
        <f>IFERROR(IF(OR(CELKEM!Q59&lt;0,CELKEM!M59&lt;0),"-",CELKEM!Q59/CELKEM!M59-1),"-")</f>
        <v>5.5731621085330696E-2</v>
      </c>
      <c r="N59" s="116">
        <f>IFERROR(IF(OR(CELKEM!R59&lt;0,CELKEM!N59&lt;0),"-",CELKEM!R59/CELKEM!N59-1),"-")</f>
        <v>-4.9412577552858328E-2</v>
      </c>
      <c r="O59" s="116">
        <f>IFERROR(IF(OR(CELKEM!S59&lt;0,CELKEM!O59&lt;0),"-",CELKEM!S59/CELKEM!O59-1),"-")</f>
        <v>-4.702221734317269E-2</v>
      </c>
      <c r="P59" s="116">
        <f>IFERROR(IF(OR(CELKEM!T59&lt;0,CELKEM!P59&lt;0),"-",CELKEM!T59/CELKEM!P59-1),"-")</f>
        <v>-7.0035364356849983E-2</v>
      </c>
      <c r="Q59" s="116">
        <f>IFERROR(IF(OR(CELKEM!U59&lt;0,CELKEM!Q59&lt;0),"-",CELKEM!U59/CELKEM!Q59-1),"-")</f>
        <v>-6.5732073262749879E-2</v>
      </c>
      <c r="R59" s="116">
        <f>IFERROR(IF(OR(CELKEM!V59&lt;0,CELKEM!R59&lt;0),"-",CELKEM!V59/CELKEM!R59-1),"-")</f>
        <v>1.0781118694787706E-2</v>
      </c>
      <c r="S59" s="116">
        <f>IFERROR(IF(OR(CELKEM!W59&lt;0,CELKEM!S59&lt;0),"-",CELKEM!W59/CELKEM!S59-1),"-")</f>
        <v>2.0599186071575071E-2</v>
      </c>
      <c r="T59" s="116">
        <f>IFERROR(IF(OR(CELKEM!X59&lt;0,CELKEM!T59&lt;0),"-",CELKEM!X59/CELKEM!T59-1),"-")</f>
        <v>3.2257469878842038E-2</v>
      </c>
    </row>
    <row r="60" spans="2:20" ht="11.8" customHeight="1" x14ac:dyDescent="0.3">
      <c r="B60" s="72"/>
      <c r="C60" s="72" t="s">
        <v>157</v>
      </c>
      <c r="D60" s="72"/>
      <c r="E60" s="72"/>
      <c r="F60" s="74" t="s">
        <v>14</v>
      </c>
      <c r="G60" s="113">
        <f>IFERROR(IF(OR(CELKEM!K60&lt;0,CELKEM!G60&lt;0),"-",CELKEM!K60/CELKEM!G60-1),"-")</f>
        <v>-9.5464769206829669E-2</v>
      </c>
      <c r="H60" s="113">
        <f>IFERROR(IF(OR(CELKEM!L60&lt;0,CELKEM!H60&lt;0),"-",CELKEM!L60/CELKEM!H60-1),"-")</f>
        <v>-1.6465974607159373E-2</v>
      </c>
      <c r="I60" s="113">
        <f>IFERROR(IF(OR(CELKEM!M60&lt;0,CELKEM!I60&lt;0),"-",CELKEM!M60/CELKEM!I60-1),"-")</f>
        <v>-4.743353662602523E-2</v>
      </c>
      <c r="J60" s="114">
        <f>IFERROR(IF(OR(CELKEM!N60&lt;0,CELKEM!J60&lt;0),"-",CELKEM!N60/CELKEM!J60-1),"-")</f>
        <v>-3.9380641204990185E-2</v>
      </c>
      <c r="K60" s="114">
        <f>IFERROR(IF(OR(CELKEM!O60&lt;0,CELKEM!K60&lt;0),"-",CELKEM!O60/CELKEM!K60-1),"-")</f>
        <v>0.11553348711733191</v>
      </c>
      <c r="L60" s="114">
        <f>IFERROR(IF(OR(CELKEM!P60&lt;0,CELKEM!L60&lt;0),"-",CELKEM!P60/CELKEM!L60-1),"-")</f>
        <v>0.17061889379917172</v>
      </c>
      <c r="M60" s="114">
        <f>IFERROR(IF(OR(CELKEM!Q60&lt;0,CELKEM!M60&lt;0),"-",CELKEM!Q60/CELKEM!M60-1),"-")</f>
        <v>0.19034028953823046</v>
      </c>
      <c r="N60" s="114">
        <f>IFERROR(IF(OR(CELKEM!R60&lt;0,CELKEM!N60&lt;0),"-",CELKEM!R60/CELKEM!N60-1),"-")</f>
        <v>0.1855649537184807</v>
      </c>
      <c r="O60" s="114">
        <f>IFERROR(IF(OR(CELKEM!S60&lt;0,CELKEM!O60&lt;0),"-",CELKEM!S60/CELKEM!O60-1),"-")</f>
        <v>4.7350343473994139E-2</v>
      </c>
      <c r="P60" s="114">
        <f>IFERROR(IF(OR(CELKEM!T60&lt;0,CELKEM!P60&lt;0),"-",CELKEM!T60/CELKEM!P60-1),"-")</f>
        <v>3.6613814655683141E-2</v>
      </c>
      <c r="Q60" s="114">
        <f>IFERROR(IF(OR(CELKEM!U60&lt;0,CELKEM!Q60&lt;0),"-",CELKEM!U60/CELKEM!Q60-1),"-")</f>
        <v>1.8479354918969904E-3</v>
      </c>
      <c r="R60" s="114">
        <f>IFERROR(IF(OR(CELKEM!V60&lt;0,CELKEM!R60&lt;0),"-",CELKEM!V60/CELKEM!R60-1),"-")</f>
        <v>2.5239777889954462E-2</v>
      </c>
      <c r="S60" s="114">
        <f>IFERROR(IF(OR(CELKEM!W60&lt;0,CELKEM!S60&lt;0),"-",CELKEM!W60/CELKEM!S60-1),"-")</f>
        <v>5.2739015493759034E-2</v>
      </c>
      <c r="T60" s="114">
        <f>IFERROR(IF(OR(CELKEM!X60&lt;0,CELKEM!T60&lt;0),"-",CELKEM!X60/CELKEM!T60-1),"-")</f>
        <v>3.3383741552812651E-2</v>
      </c>
    </row>
    <row r="61" spans="2:20" ht="11.8" customHeight="1" x14ac:dyDescent="0.3">
      <c r="B61" s="66"/>
      <c r="C61" s="66"/>
      <c r="D61" s="66"/>
      <c r="E61" s="66"/>
      <c r="F61" s="83"/>
      <c r="G61" s="15"/>
      <c r="H61" s="15"/>
      <c r="I61" s="15"/>
      <c r="J61" s="15"/>
      <c r="K61" s="15"/>
      <c r="L61" s="15"/>
      <c r="M61" s="15"/>
      <c r="N61" s="15"/>
      <c r="O61" s="15"/>
      <c r="P61" s="15"/>
      <c r="Q61" s="15"/>
      <c r="R61" s="15"/>
      <c r="S61" s="15"/>
      <c r="T61" s="15"/>
    </row>
    <row r="62" spans="2:20" ht="11.8" customHeight="1" x14ac:dyDescent="0.3">
      <c r="B62" s="67"/>
      <c r="C62" s="67" t="s">
        <v>163</v>
      </c>
      <c r="D62" s="67"/>
      <c r="E62" s="68"/>
      <c r="F62" s="69"/>
      <c r="G62" s="69"/>
      <c r="H62" s="69"/>
      <c r="I62" s="69"/>
      <c r="J62" s="84"/>
      <c r="K62" s="84"/>
      <c r="L62" s="84"/>
      <c r="M62" s="84"/>
      <c r="N62" s="84"/>
      <c r="O62" s="84"/>
      <c r="P62" s="84"/>
      <c r="Q62" s="84"/>
      <c r="R62" s="84"/>
      <c r="S62" s="84"/>
      <c r="T62" s="84"/>
    </row>
    <row r="63" spans="2:20" ht="11.8" customHeight="1" x14ac:dyDescent="0.3">
      <c r="B63" s="72"/>
      <c r="C63" s="72" t="s">
        <v>158</v>
      </c>
      <c r="D63" s="72"/>
      <c r="E63" s="73"/>
      <c r="F63" s="74" t="s">
        <v>14</v>
      </c>
      <c r="G63" s="113">
        <f>IFERROR(IF(OR(CELKEM!K63&lt;0,CELKEM!G63&lt;0),"-",CELKEM!K63/CELKEM!G63-1),"-")</f>
        <v>0.1220770559846136</v>
      </c>
      <c r="H63" s="113">
        <f>IFERROR(IF(OR(CELKEM!L63&lt;0,CELKEM!H63&lt;0),"-",CELKEM!L63/CELKEM!H63-1),"-")</f>
        <v>5.2700451066665543E-2</v>
      </c>
      <c r="I63" s="113">
        <f>IFERROR(IF(OR(CELKEM!M63&lt;0,CELKEM!I63&lt;0),"-",CELKEM!M63/CELKEM!I63-1),"-")</f>
        <v>-7.1090690114684052E-2</v>
      </c>
      <c r="J63" s="114">
        <f>IFERROR(IF(OR(CELKEM!N63&lt;0,CELKEM!J63&lt;0),"-",CELKEM!N63/CELKEM!J63-1),"-")</f>
        <v>-0.12846584789161952</v>
      </c>
      <c r="K63" s="114">
        <f>IFERROR(IF(OR(CELKEM!O63&lt;0,CELKEM!K63&lt;0),"-",CELKEM!O63/CELKEM!K63-1),"-")</f>
        <v>-8.0934327683840235E-2</v>
      </c>
      <c r="L63" s="114">
        <f>IFERROR(IF(OR(CELKEM!P63&lt;0,CELKEM!L63&lt;0),"-",CELKEM!P63/CELKEM!L63-1),"-")</f>
        <v>-0.15529649639137932</v>
      </c>
      <c r="M63" s="114">
        <f>IFERROR(IF(OR(CELKEM!Q63&lt;0,CELKEM!M63&lt;0),"-",CELKEM!Q63/CELKEM!M63-1),"-")</f>
        <v>-2.0226307907351582E-2</v>
      </c>
      <c r="N63" s="114">
        <f>IFERROR(IF(OR(CELKEM!R63&lt;0,CELKEM!N63&lt;0),"-",CELKEM!R63/CELKEM!N63-1),"-")</f>
        <v>2.5419047594632316E-2</v>
      </c>
      <c r="O63" s="114">
        <f>IFERROR(IF(OR(CELKEM!S63&lt;0,CELKEM!O63&lt;0),"-",CELKEM!S63/CELKEM!O63-1),"-")</f>
        <v>0.12760515257786387</v>
      </c>
      <c r="P63" s="114">
        <f>IFERROR(IF(OR(CELKEM!T63&lt;0,CELKEM!P63&lt;0),"-",CELKEM!T63/CELKEM!P63-1),"-")</f>
        <v>6.0040571807119747E-2</v>
      </c>
      <c r="Q63" s="114">
        <f>IFERROR(IF(OR(CELKEM!U63&lt;0,CELKEM!Q63&lt;0),"-",CELKEM!U63/CELKEM!Q63-1),"-")</f>
        <v>-4.4747777357399543E-2</v>
      </c>
      <c r="R63" s="114">
        <f>IFERROR(IF(OR(CELKEM!V63&lt;0,CELKEM!R63&lt;0),"-",CELKEM!V63/CELKEM!R63-1),"-")</f>
        <v>-2.709490378265067E-2</v>
      </c>
      <c r="S63" s="114">
        <f>IFERROR(IF(OR(CELKEM!W63&lt;0,CELKEM!S63&lt;0),"-",CELKEM!W63/CELKEM!S63-1),"-")</f>
        <v>4.5277395792721498E-2</v>
      </c>
      <c r="T63" s="114">
        <f>IFERROR(IF(OR(CELKEM!X63&lt;0,CELKEM!T63&lt;0),"-",CELKEM!X63/CELKEM!T63-1),"-")</f>
        <v>2.7634040521248737E-2</v>
      </c>
    </row>
    <row r="64" spans="2:20" ht="11.8" customHeight="1" x14ac:dyDescent="0.3">
      <c r="B64" s="72"/>
      <c r="C64" s="72" t="s">
        <v>159</v>
      </c>
      <c r="D64" s="72"/>
      <c r="E64" s="72"/>
      <c r="F64" s="74" t="s">
        <v>14</v>
      </c>
      <c r="G64" s="113">
        <f>IFERROR(IF(OR(CELKEM!K64&lt;0,CELKEM!G64&lt;0),"-",CELKEM!K64/CELKEM!G64-1),"-")</f>
        <v>-6.0693617201030725E-2</v>
      </c>
      <c r="H64" s="113">
        <f>IFERROR(IF(OR(CELKEM!L64&lt;0,CELKEM!H64&lt;0),"-",CELKEM!L64/CELKEM!H64-1),"-")</f>
        <v>7.9024435958109818E-2</v>
      </c>
      <c r="I64" s="113">
        <f>IFERROR(IF(OR(CELKEM!M64&lt;0,CELKEM!I64&lt;0),"-",CELKEM!M64/CELKEM!I64-1),"-")</f>
        <v>0.11124667156717716</v>
      </c>
      <c r="J64" s="114">
        <f>IFERROR(IF(OR(CELKEM!N64&lt;0,CELKEM!J64&lt;0),"-",CELKEM!N64/CELKEM!J64-1),"-")</f>
        <v>8.6218149246744646E-2</v>
      </c>
      <c r="K64" s="114">
        <f>IFERROR(IF(OR(CELKEM!O64&lt;0,CELKEM!K64&lt;0),"-",CELKEM!O64/CELKEM!K64-1),"-")</f>
        <v>0.31760822442683545</v>
      </c>
      <c r="L64" s="114">
        <f>IFERROR(IF(OR(CELKEM!P64&lt;0,CELKEM!L64&lt;0),"-",CELKEM!P64/CELKEM!L64-1),"-")</f>
        <v>0.38104481500781651</v>
      </c>
      <c r="M64" s="114">
        <f>IFERROR(IF(OR(CELKEM!Q64&lt;0,CELKEM!M64&lt;0),"-",CELKEM!Q64/CELKEM!M64-1),"-")</f>
        <v>0.33611286471056467</v>
      </c>
      <c r="N64" s="114">
        <f>IFERROR(IF(OR(CELKEM!R64&lt;0,CELKEM!N64&lt;0),"-",CELKEM!R64/CELKEM!N64-1),"-")</f>
        <v>0.40857312161243797</v>
      </c>
      <c r="O64" s="114">
        <f>IFERROR(IF(OR(CELKEM!S64&lt;0,CELKEM!O64&lt;0),"-",CELKEM!S64/CELKEM!O64-1),"-")</f>
        <v>-8.9424068044208216E-4</v>
      </c>
      <c r="P64" s="114">
        <f>IFERROR(IF(OR(CELKEM!T64&lt;0,CELKEM!P64&lt;0),"-",CELKEM!T64/CELKEM!P64-1),"-")</f>
        <v>-9.883123131054905E-2</v>
      </c>
      <c r="Q64" s="114">
        <f>IFERROR(IF(OR(CELKEM!U64&lt;0,CELKEM!Q64&lt;0),"-",CELKEM!U64/CELKEM!Q64-1),"-")</f>
        <v>-0.13927064459536631</v>
      </c>
      <c r="R64" s="114">
        <f>IFERROR(IF(OR(CELKEM!V64&lt;0,CELKEM!R64&lt;0),"-",CELKEM!V64/CELKEM!R64-1),"-")</f>
        <v>-0.17074480212401355</v>
      </c>
      <c r="S64" s="114">
        <f>IFERROR(IF(OR(CELKEM!W64&lt;0,CELKEM!S64&lt;0),"-",CELKEM!W64/CELKEM!S64-1),"-")</f>
        <v>0.10750741312635803</v>
      </c>
      <c r="T64" s="114">
        <f>IFERROR(IF(OR(CELKEM!X64&lt;0,CELKEM!T64&lt;0),"-",CELKEM!X64/CELKEM!T64-1),"-")</f>
        <v>5.424011500509418E-2</v>
      </c>
    </row>
    <row r="65" spans="2:20" ht="11.8" customHeight="1" x14ac:dyDescent="0.3">
      <c r="B65" s="72"/>
      <c r="C65" s="72" t="s">
        <v>164</v>
      </c>
      <c r="D65" s="72"/>
      <c r="E65" s="73"/>
      <c r="F65" s="74" t="s">
        <v>14</v>
      </c>
      <c r="G65" s="113">
        <f>IFERROR(IF(OR(CELKEM!K65&lt;0,CELKEM!G65&lt;0),"-",CELKEM!K65/CELKEM!G65-1),"-")</f>
        <v>-8.8049607604821833E-2</v>
      </c>
      <c r="H65" s="113">
        <f>IFERROR(IF(OR(CELKEM!L65&lt;0,CELKEM!H65&lt;0),"-",CELKEM!L65/CELKEM!H65-1),"-")</f>
        <v>0.12442983452965883</v>
      </c>
      <c r="I65" s="113">
        <f>IFERROR(IF(OR(CELKEM!M65&lt;0,CELKEM!I65&lt;0),"-",CELKEM!M65/CELKEM!I65-1),"-")</f>
        <v>0.10362572004973591</v>
      </c>
      <c r="J65" s="114">
        <f>IFERROR(IF(OR(CELKEM!N65&lt;0,CELKEM!J65&lt;0),"-",CELKEM!N65/CELKEM!J65-1),"-")</f>
        <v>0.12486983770480675</v>
      </c>
      <c r="K65" s="114">
        <f>IFERROR(IF(OR(CELKEM!O65&lt;0,CELKEM!K65&lt;0),"-",CELKEM!O65/CELKEM!K65-1),"-")</f>
        <v>0.33763441330853161</v>
      </c>
      <c r="L65" s="114">
        <f>IFERROR(IF(OR(CELKEM!P65&lt;0,CELKEM!L65&lt;0),"-",CELKEM!P65/CELKEM!L65-1),"-")</f>
        <v>0.21208605936968405</v>
      </c>
      <c r="M65" s="114">
        <f>IFERROR(IF(OR(CELKEM!Q65&lt;0,CELKEM!M65&lt;0),"-",CELKEM!Q65/CELKEM!M65-1),"-")</f>
        <v>0.26484874056344765</v>
      </c>
      <c r="N65" s="114">
        <f>IFERROR(IF(OR(CELKEM!R65&lt;0,CELKEM!N65&lt;0),"-",CELKEM!R65/CELKEM!N65-1),"-")</f>
        <v>0.22651606709280836</v>
      </c>
      <c r="O65" s="114">
        <f>IFERROR(IF(OR(CELKEM!S65&lt;0,CELKEM!O65&lt;0),"-",CELKEM!S65/CELKEM!O65-1),"-")</f>
        <v>-0.11229273294038011</v>
      </c>
      <c r="P65" s="114">
        <f>IFERROR(IF(OR(CELKEM!T65&lt;0,CELKEM!P65&lt;0),"-",CELKEM!T65/CELKEM!P65-1),"-")</f>
        <v>-0.10298198424745197</v>
      </c>
      <c r="Q65" s="114">
        <f>IFERROR(IF(OR(CELKEM!U65&lt;0,CELKEM!Q65&lt;0),"-",CELKEM!U65/CELKEM!Q65-1),"-")</f>
        <v>-0.11600628536540025</v>
      </c>
      <c r="R65" s="114">
        <f>IFERROR(IF(OR(CELKEM!V65&lt;0,CELKEM!R65&lt;0),"-",CELKEM!V65/CELKEM!R65-1),"-")</f>
        <v>-8.932205213046851E-2</v>
      </c>
      <c r="S65" s="114">
        <f>IFERROR(IF(OR(CELKEM!W65&lt;0,CELKEM!S65&lt;0),"-",CELKEM!W65/CELKEM!S65-1),"-")</f>
        <v>-1.8388729285273575E-2</v>
      </c>
      <c r="T65" s="114">
        <f>IFERROR(IF(OR(CELKEM!X65&lt;0,CELKEM!T65&lt;0),"-",CELKEM!X65/CELKEM!T65-1),"-")</f>
        <v>-0.16656490752469544</v>
      </c>
    </row>
    <row r="66" spans="2:20" ht="11.8" customHeight="1" x14ac:dyDescent="0.3">
      <c r="B66" s="72"/>
      <c r="C66" s="72" t="s">
        <v>165</v>
      </c>
      <c r="D66" s="72"/>
      <c r="E66" s="72"/>
      <c r="F66" s="74" t="s">
        <v>14</v>
      </c>
      <c r="G66" s="113">
        <f>IFERROR(IF(OR(CELKEM!K66&lt;0,CELKEM!G66&lt;0),"-",CELKEM!K66/CELKEM!G66-1),"-")</f>
        <v>-0.12101238812162884</v>
      </c>
      <c r="H66" s="113">
        <f>IFERROR(IF(OR(CELKEM!L66&lt;0,CELKEM!H66&lt;0),"-",CELKEM!L66/CELKEM!H66-1),"-")</f>
        <v>-0.14797177180412646</v>
      </c>
      <c r="I66" s="113">
        <f>IFERROR(IF(OR(CELKEM!M66&lt;0,CELKEM!I66&lt;0),"-",CELKEM!M66/CELKEM!I66-1),"-")</f>
        <v>-6.8049050049997395E-2</v>
      </c>
      <c r="J66" s="114">
        <f>IFERROR(IF(OR(CELKEM!N66&lt;0,CELKEM!J66&lt;0),"-",CELKEM!N66/CELKEM!J66-1),"-")</f>
        <v>-5.8969830465871453E-3</v>
      </c>
      <c r="K66" s="114">
        <f>IFERROR(IF(OR(CELKEM!O66&lt;0,CELKEM!K66&lt;0),"-",CELKEM!O66/CELKEM!K66-1),"-")</f>
        <v>8.3132156392031975E-2</v>
      </c>
      <c r="L66" s="114">
        <f>IFERROR(IF(OR(CELKEM!P66&lt;0,CELKEM!L66&lt;0),"-",CELKEM!P66/CELKEM!L66-1),"-")</f>
        <v>6.9422490863797925E-2</v>
      </c>
      <c r="M66" s="114">
        <f>IFERROR(IF(OR(CELKEM!Q66&lt;0,CELKEM!M66&lt;0),"-",CELKEM!Q66/CELKEM!M66-1),"-")</f>
        <v>0.15514500182446866</v>
      </c>
      <c r="N66" s="114">
        <f>IFERROR(IF(OR(CELKEM!R66&lt;0,CELKEM!N66&lt;0),"-",CELKEM!R66/CELKEM!N66-1),"-")</f>
        <v>0.17669134159527577</v>
      </c>
      <c r="O66" s="114">
        <f>IFERROR(IF(OR(CELKEM!S66&lt;0,CELKEM!O66&lt;0),"-",CELKEM!S66/CELKEM!O66-1),"-")</f>
        <v>4.4377482536638757E-2</v>
      </c>
      <c r="P66" s="114">
        <f>IFERROR(IF(OR(CELKEM!T66&lt;0,CELKEM!P66&lt;0),"-",CELKEM!T66/CELKEM!P66-1),"-")</f>
        <v>9.243121164465351E-2</v>
      </c>
      <c r="Q66" s="114">
        <f>IFERROR(IF(OR(CELKEM!U66&lt;0,CELKEM!Q66&lt;0),"-",CELKEM!U66/CELKEM!Q66-1),"-")</f>
        <v>-1.2503807550419466E-2</v>
      </c>
      <c r="R66" s="114">
        <f>IFERROR(IF(OR(CELKEM!V66&lt;0,CELKEM!R66&lt;0),"-",CELKEM!V66/CELKEM!R66-1),"-")</f>
        <v>0.13414234175139383</v>
      </c>
      <c r="S66" s="114">
        <f>IFERROR(IF(OR(CELKEM!W66&lt;0,CELKEM!S66&lt;0),"-",CELKEM!W66/CELKEM!S66-1),"-")</f>
        <v>0.12140685543964236</v>
      </c>
      <c r="T66" s="114">
        <f>IFERROR(IF(OR(CELKEM!X66&lt;0,CELKEM!T66&lt;0),"-",CELKEM!X66/CELKEM!T66-1),"-")</f>
        <v>2.5349612503788421E-2</v>
      </c>
    </row>
    <row r="67" spans="2:20" ht="11.8" customHeight="1" x14ac:dyDescent="0.3">
      <c r="B67" s="66"/>
      <c r="C67" s="66"/>
      <c r="D67" s="66"/>
      <c r="E67" s="66"/>
      <c r="F67" s="83"/>
      <c r="G67" s="15"/>
      <c r="H67" s="15"/>
      <c r="I67" s="15"/>
      <c r="J67" s="15"/>
      <c r="K67" s="15"/>
      <c r="L67" s="15"/>
      <c r="M67" s="15"/>
      <c r="N67" s="15"/>
      <c r="O67" s="15"/>
      <c r="P67" s="15"/>
      <c r="Q67" s="15"/>
      <c r="R67" s="15"/>
      <c r="S67" s="15"/>
      <c r="T67" s="15"/>
    </row>
    <row r="68" spans="2:20" ht="11.8" customHeight="1" x14ac:dyDescent="0.3">
      <c r="B68" s="67"/>
      <c r="C68" s="67" t="s">
        <v>166</v>
      </c>
      <c r="D68" s="67"/>
      <c r="E68" s="68"/>
      <c r="F68" s="69"/>
      <c r="G68" s="69"/>
      <c r="H68" s="69"/>
      <c r="I68" s="69"/>
      <c r="J68" s="84"/>
      <c r="K68" s="84"/>
      <c r="L68" s="84"/>
      <c r="M68" s="84"/>
      <c r="N68" s="84"/>
      <c r="O68" s="84"/>
      <c r="P68" s="84"/>
      <c r="Q68" s="84"/>
      <c r="R68" s="84"/>
      <c r="S68" s="84"/>
      <c r="T68" s="84"/>
    </row>
    <row r="69" spans="2:20" ht="11.8" customHeight="1" x14ac:dyDescent="0.3">
      <c r="B69" s="72"/>
      <c r="C69" s="72" t="s">
        <v>167</v>
      </c>
      <c r="D69" s="72"/>
      <c r="E69" s="73"/>
      <c r="F69" s="74" t="s">
        <v>14</v>
      </c>
      <c r="G69" s="113">
        <f>IFERROR(IF(OR(CELKEM!K69&lt;0,CELKEM!G69&lt;0),"-",CELKEM!K69/CELKEM!G69-1),"-")</f>
        <v>4.5704696774981901E-2</v>
      </c>
      <c r="H69" s="113">
        <f>IFERROR(IF(OR(CELKEM!L69&lt;0,CELKEM!H69&lt;0),"-",CELKEM!L69/CELKEM!H69-1),"-")</f>
        <v>4.7796290815386167E-2</v>
      </c>
      <c r="I69" s="113">
        <f>IFERROR(IF(OR(CELKEM!M69&lt;0,CELKEM!I69&lt;0),"-",CELKEM!M69/CELKEM!I69-1),"-")</f>
        <v>1.3165937804079597E-2</v>
      </c>
      <c r="J69" s="114">
        <f>IFERROR(IF(OR(CELKEM!N69&lt;0,CELKEM!J69&lt;0),"-",CELKEM!N69/CELKEM!J69-1),"-")</f>
        <v>-5.9838189423863319E-2</v>
      </c>
      <c r="K69" s="114">
        <f>IFERROR(IF(OR(CELKEM!O69&lt;0,CELKEM!K69&lt;0),"-",CELKEM!O69/CELKEM!K69-1),"-")</f>
        <v>-8.4012370054081797E-3</v>
      </c>
      <c r="L69" s="114">
        <f>IFERROR(IF(OR(CELKEM!P69&lt;0,CELKEM!L69&lt;0),"-",CELKEM!P69/CELKEM!L69-1),"-")</f>
        <v>-5.9605719040884186E-2</v>
      </c>
      <c r="M69" s="114">
        <f>IFERROR(IF(OR(CELKEM!Q69&lt;0,CELKEM!M69&lt;0),"-",CELKEM!Q69/CELKEM!M69-1),"-")</f>
        <v>-9.2514568576220757E-3</v>
      </c>
      <c r="N69" s="114">
        <f>IFERROR(IF(OR(CELKEM!R69&lt;0,CELKEM!N69&lt;0),"-",CELKEM!R69/CELKEM!N69-1),"-")</f>
        <v>0.11014298915663034</v>
      </c>
      <c r="O69" s="114">
        <f>IFERROR(IF(OR(CELKEM!S69&lt;0,CELKEM!O69&lt;0),"-",CELKEM!S69/CELKEM!O69-1),"-")</f>
        <v>6.1626885757400496E-2</v>
      </c>
      <c r="P69" s="114">
        <f>IFERROR(IF(OR(CELKEM!T69&lt;0,CELKEM!P69&lt;0),"-",CELKEM!T69/CELKEM!P69-1),"-")</f>
        <v>6.6552195092522304E-2</v>
      </c>
      <c r="Q69" s="114">
        <f>IFERROR(IF(OR(CELKEM!U69&lt;0,CELKEM!Q69&lt;0),"-",CELKEM!U69/CELKEM!Q69-1),"-")</f>
        <v>5.7695305431679555E-2</v>
      </c>
      <c r="R69" s="114">
        <f>IFERROR(IF(OR(CELKEM!V69&lt;0,CELKEM!R69&lt;0),"-",CELKEM!V69/CELKEM!R69-1),"-")</f>
        <v>3.9038182712488823E-2</v>
      </c>
      <c r="S69" s="114">
        <f>IFERROR(IF(OR(CELKEM!W69&lt;0,CELKEM!S69&lt;0),"-",CELKEM!W69/CELKEM!S69-1),"-")</f>
        <v>5.8470441697265008E-2</v>
      </c>
      <c r="T69" s="114">
        <f>IFERROR(IF(OR(CELKEM!X69&lt;0,CELKEM!T69&lt;0),"-",CELKEM!X69/CELKEM!T69-1),"-")</f>
        <v>7.9471373138905399E-2</v>
      </c>
    </row>
    <row r="70" spans="2:20" ht="11.8" customHeight="1" x14ac:dyDescent="0.3">
      <c r="B70" s="72"/>
      <c r="C70" s="72" t="s">
        <v>168</v>
      </c>
      <c r="D70" s="72"/>
      <c r="E70" s="72"/>
      <c r="F70" s="74" t="s">
        <v>14</v>
      </c>
      <c r="G70" s="113">
        <f>IFERROR(IF(OR(CELKEM!K70&lt;0,CELKEM!G70&lt;0),"-",CELKEM!K70/CELKEM!G70-1),"-")</f>
        <v>0.19458046547178731</v>
      </c>
      <c r="H70" s="113">
        <f>IFERROR(IF(OR(CELKEM!L70&lt;0,CELKEM!H70&lt;0),"-",CELKEM!L70/CELKEM!H70-1),"-")</f>
        <v>-2.4396097080109258E-2</v>
      </c>
      <c r="I70" s="113">
        <f>IFERROR(IF(OR(CELKEM!M70&lt;0,CELKEM!I70&lt;0),"-",CELKEM!M70/CELKEM!I70-1),"-")</f>
        <v>-0.16408360658998711</v>
      </c>
      <c r="J70" s="114">
        <f>IFERROR(IF(OR(CELKEM!N70&lt;0,CELKEM!J70&lt;0),"-",CELKEM!N70/CELKEM!J70-1),"-")</f>
        <v>-0.19764353715433702</v>
      </c>
      <c r="K70" s="114">
        <f>IFERROR(IF(OR(CELKEM!O70&lt;0,CELKEM!K70&lt;0),"-",CELKEM!O70/CELKEM!K70-1),"-")</f>
        <v>-0.30247424440906412</v>
      </c>
      <c r="L70" s="114">
        <f>IFERROR(IF(OR(CELKEM!P70&lt;0,CELKEM!L70&lt;0),"-",CELKEM!P70/CELKEM!L70-1),"-")</f>
        <v>-0.38835909274686375</v>
      </c>
      <c r="M70" s="114">
        <f>IFERROR(IF(OR(CELKEM!Q70&lt;0,CELKEM!M70&lt;0),"-",CELKEM!Q70/CELKEM!M70-1),"-")</f>
        <v>-0.26669840702050884</v>
      </c>
      <c r="N70" s="114">
        <f>IFERROR(IF(OR(CELKEM!R70&lt;0,CELKEM!N70&lt;0),"-",CELKEM!R70/CELKEM!N70-1),"-")</f>
        <v>-0.27201574993792099</v>
      </c>
      <c r="O70" s="114">
        <f>IFERROR(IF(OR(CELKEM!S70&lt;0,CELKEM!O70&lt;0),"-",CELKEM!S70/CELKEM!O70-1),"-")</f>
        <v>0.12861440549178749</v>
      </c>
      <c r="P70" s="114">
        <f>IFERROR(IF(OR(CELKEM!T70&lt;0,CELKEM!P70&lt;0),"-",CELKEM!T70/CELKEM!P70-1),"-")</f>
        <v>0.17629528301198505</v>
      </c>
      <c r="Q70" s="114">
        <f>IFERROR(IF(OR(CELKEM!U70&lt;0,CELKEM!Q70&lt;0),"-",CELKEM!U70/CELKEM!Q70-1),"-")</f>
        <v>0.10981717614769981</v>
      </c>
      <c r="R70" s="114">
        <f>IFERROR(IF(OR(CELKEM!V70&lt;0,CELKEM!R70&lt;0),"-",CELKEM!V70/CELKEM!R70-1),"-")</f>
        <v>0.17322761281364363</v>
      </c>
      <c r="S70" s="114">
        <f>IFERROR(IF(OR(CELKEM!W70&lt;0,CELKEM!S70&lt;0),"-",CELKEM!W70/CELKEM!S70-1),"-")</f>
        <v>-5.6189255797366222E-2</v>
      </c>
      <c r="T70" s="114">
        <f>IFERROR(IF(OR(CELKEM!X70&lt;0,CELKEM!T70&lt;0),"-",CELKEM!X70/CELKEM!T70-1),"-")</f>
        <v>-2.5237205552282371E-2</v>
      </c>
    </row>
    <row r="71" spans="2:20" ht="11.8" customHeight="1" x14ac:dyDescent="0.3">
      <c r="B71" s="72"/>
      <c r="C71" s="72" t="s">
        <v>169</v>
      </c>
      <c r="D71" s="72"/>
      <c r="E71" s="73"/>
      <c r="F71" s="74" t="s">
        <v>14</v>
      </c>
      <c r="G71" s="113">
        <f>IFERROR(IF(OR(CELKEM!K71&lt;0,CELKEM!G71&lt;0),"-",CELKEM!K71/CELKEM!G71-1),"-")</f>
        <v>0.16476660415595901</v>
      </c>
      <c r="H71" s="113">
        <f>IFERROR(IF(OR(CELKEM!L71&lt;0,CELKEM!H71&lt;0),"-",CELKEM!L71/CELKEM!H71-1),"-")</f>
        <v>0.13542921474622838</v>
      </c>
      <c r="I71" s="113">
        <f>IFERROR(IF(OR(CELKEM!M71&lt;0,CELKEM!I71&lt;0),"-",CELKEM!M71/CELKEM!I71-1),"-")</f>
        <v>0.10527954818032081</v>
      </c>
      <c r="J71" s="114">
        <f>IFERROR(IF(OR(CELKEM!N71&lt;0,CELKEM!J71&lt;0),"-",CELKEM!N71/CELKEM!J71-1),"-")</f>
        <v>9.8826683260501369E-2</v>
      </c>
      <c r="K71" s="114">
        <f>IFERROR(IF(OR(CELKEM!O71&lt;0,CELKEM!K71&lt;0),"-",CELKEM!O71/CELKEM!K71-1),"-")</f>
        <v>6.6939472629668595E-2</v>
      </c>
      <c r="L71" s="114">
        <f>IFERROR(IF(OR(CELKEM!P71&lt;0,CELKEM!L71&lt;0),"-",CELKEM!P71/CELKEM!L71-1),"-")</f>
        <v>2.5643630824204289E-2</v>
      </c>
      <c r="M71" s="114">
        <f>IFERROR(IF(OR(CELKEM!Q71&lt;0,CELKEM!M71&lt;0),"-",CELKEM!Q71/CELKEM!M71-1),"-")</f>
        <v>3.3328466395344813E-2</v>
      </c>
      <c r="N71" s="114">
        <f>IFERROR(IF(OR(CELKEM!R71&lt;0,CELKEM!N71&lt;0),"-",CELKEM!R71/CELKEM!N71-1),"-")</f>
        <v>1.612526131797587E-2</v>
      </c>
      <c r="O71" s="114">
        <f>IFERROR(IF(OR(CELKEM!S71&lt;0,CELKEM!O71&lt;0),"-",CELKEM!S71/CELKEM!O71-1),"-")</f>
        <v>-0.26569365820504365</v>
      </c>
      <c r="P71" s="114">
        <f>IFERROR(IF(OR(CELKEM!T71&lt;0,CELKEM!P71&lt;0),"-",CELKEM!T71/CELKEM!P71-1),"-")</f>
        <v>-0.3107615882078556</v>
      </c>
      <c r="Q71" s="114">
        <f>IFERROR(IF(OR(CELKEM!U71&lt;0,CELKEM!Q71&lt;0),"-",CELKEM!U71/CELKEM!Q71-1),"-")</f>
        <v>-0.28919555938593955</v>
      </c>
      <c r="R71" s="114">
        <f>IFERROR(IF(OR(CELKEM!V71&lt;0,CELKEM!R71&lt;0),"-",CELKEM!V71/CELKEM!R71-1),"-")</f>
        <v>-0.25682997163374777</v>
      </c>
      <c r="S71" s="114">
        <f>IFERROR(IF(OR(CELKEM!W71&lt;0,CELKEM!S71&lt;0),"-",CELKEM!W71/CELKEM!S71-1),"-")</f>
        <v>-5.895714725002521E-2</v>
      </c>
      <c r="T71" s="114">
        <f>IFERROR(IF(OR(CELKEM!X71&lt;0,CELKEM!T71&lt;0),"-",CELKEM!X71/CELKEM!T71-1),"-")</f>
        <v>5.5083057558134252E-2</v>
      </c>
    </row>
    <row r="72" spans="2:20" ht="11.8" customHeight="1" x14ac:dyDescent="0.3">
      <c r="B72" s="72"/>
      <c r="C72" s="72" t="s">
        <v>170</v>
      </c>
      <c r="D72" s="72"/>
      <c r="E72" s="72"/>
      <c r="F72" s="74" t="s">
        <v>14</v>
      </c>
      <c r="G72" s="113">
        <f>IFERROR(IF(OR(CELKEM!K72&lt;0,CELKEM!G72&lt;0),"-",CELKEM!K72/CELKEM!G72-1),"-")</f>
        <v>3.7500847647177205E-2</v>
      </c>
      <c r="H72" s="113">
        <f>IFERROR(IF(OR(CELKEM!L72&lt;0,CELKEM!H72&lt;0),"-",CELKEM!L72/CELKEM!H72-1),"-")</f>
        <v>0.3197096027095041</v>
      </c>
      <c r="I72" s="113">
        <f>IFERROR(IF(OR(CELKEM!M72&lt;0,CELKEM!I72&lt;0),"-",CELKEM!M72/CELKEM!I72-1),"-")</f>
        <v>0.18421009186046056</v>
      </c>
      <c r="J72" s="114">
        <f>IFERROR(IF(OR(CELKEM!N72&lt;0,CELKEM!J72&lt;0),"-",CELKEM!N72/CELKEM!J72-1),"-")</f>
        <v>0.13154252478998574</v>
      </c>
      <c r="K72" s="114">
        <f>IFERROR(IF(OR(CELKEM!O72&lt;0,CELKEM!K72&lt;0),"-",CELKEM!O72/CELKEM!K72-1),"-")</f>
        <v>0.23496879435678442</v>
      </c>
      <c r="L72" s="114">
        <f>IFERROR(IF(OR(CELKEM!P72&lt;0,CELKEM!L72&lt;0),"-",CELKEM!P72/CELKEM!L72-1),"-")</f>
        <v>0.13340243890948411</v>
      </c>
      <c r="M72" s="114">
        <f>IFERROR(IF(OR(CELKEM!Q72&lt;0,CELKEM!M72&lt;0),"-",CELKEM!Q72/CELKEM!M72-1),"-")</f>
        <v>9.4969669232615628E-2</v>
      </c>
      <c r="N72" s="114">
        <f>IFERROR(IF(OR(CELKEM!R72&lt;0,CELKEM!N72&lt;0),"-",CELKEM!R72/CELKEM!N72-1),"-")</f>
        <v>4.2343071403910804E-2</v>
      </c>
      <c r="O72" s="114">
        <f>IFERROR(IF(OR(CELKEM!S72&lt;0,CELKEM!O72&lt;0),"-",CELKEM!S72/CELKEM!O72-1),"-")</f>
        <v>-0.15001301550133972</v>
      </c>
      <c r="P72" s="114">
        <f>IFERROR(IF(OR(CELKEM!T72&lt;0,CELKEM!P72&lt;0),"-",CELKEM!T72/CELKEM!P72-1),"-")</f>
        <v>-0.17887917683888888</v>
      </c>
      <c r="Q72" s="114">
        <f>IFERROR(IF(OR(CELKEM!U72&lt;0,CELKEM!Q72&lt;0),"-",CELKEM!U72/CELKEM!Q72-1),"-")</f>
        <v>-0.10481303989459723</v>
      </c>
      <c r="R72" s="114">
        <f>IFERROR(IF(OR(CELKEM!V72&lt;0,CELKEM!R72&lt;0),"-",CELKEM!V72/CELKEM!R72-1),"-")</f>
        <v>-0.19703381635216843</v>
      </c>
      <c r="S72" s="114">
        <f>IFERROR(IF(OR(CELKEM!W72&lt;0,CELKEM!S72&lt;0),"-",CELKEM!W72/CELKEM!S72-1),"-")</f>
        <v>-0.12466089719962492</v>
      </c>
      <c r="T72" s="114">
        <f>IFERROR(IF(OR(CELKEM!X72&lt;0,CELKEM!T72&lt;0),"-",CELKEM!X72/CELKEM!T72-1),"-")</f>
        <v>-0.18716983718348523</v>
      </c>
    </row>
    <row r="73" spans="2:20" ht="11.8" customHeight="1" x14ac:dyDescent="0.3">
      <c r="E73" s="66"/>
      <c r="F73" s="83"/>
      <c r="G73" s="15"/>
      <c r="H73" s="15"/>
      <c r="I73" s="15"/>
      <c r="J73" s="15"/>
      <c r="K73" s="15"/>
      <c r="L73" s="15"/>
      <c r="M73" s="15"/>
      <c r="N73" s="15"/>
      <c r="O73" s="15"/>
      <c r="P73" s="15"/>
      <c r="Q73" s="15"/>
      <c r="R73" s="15"/>
      <c r="S73" s="15"/>
      <c r="T73" s="15"/>
    </row>
    <row r="74" spans="2:20" ht="11.8" customHeight="1" x14ac:dyDescent="0.3"/>
    <row r="75" spans="2:20" ht="29.95" customHeight="1" x14ac:dyDescent="0.3">
      <c r="B75" s="85"/>
      <c r="C75" s="85" t="s">
        <v>171</v>
      </c>
      <c r="D75" s="85"/>
      <c r="E75" s="86"/>
      <c r="F75" s="87" t="s">
        <v>122</v>
      </c>
      <c r="G75" s="88" t="str">
        <f t="shared" ref="G75:T75" si="1">G5</f>
        <v>2021/2020
Q1</v>
      </c>
      <c r="H75" s="88" t="str">
        <f t="shared" si="1"/>
        <v>2021/2020
Q2</v>
      </c>
      <c r="I75" s="89" t="str">
        <f t="shared" si="1"/>
        <v>2021/2020
Q3</v>
      </c>
      <c r="J75" s="89" t="str">
        <f t="shared" si="1"/>
        <v>2021/2020
Q4</v>
      </c>
      <c r="K75" s="89" t="str">
        <f t="shared" si="1"/>
        <v>2022/2021
Q1</v>
      </c>
      <c r="L75" s="89" t="str">
        <f t="shared" si="1"/>
        <v>2022/2021
Q2</v>
      </c>
      <c r="M75" s="89" t="str">
        <f t="shared" si="1"/>
        <v>2022/2021
Q3</v>
      </c>
      <c r="N75" s="89" t="str">
        <f t="shared" si="1"/>
        <v>2022/2021
Q4</v>
      </c>
      <c r="O75" s="89" t="str">
        <f t="shared" si="1"/>
        <v>2023/2022
Q1</v>
      </c>
      <c r="P75" s="89" t="str">
        <f t="shared" si="1"/>
        <v>2023/2022
Q2</v>
      </c>
      <c r="Q75" s="89" t="str">
        <f t="shared" si="1"/>
        <v>2023/2022
Q3</v>
      </c>
      <c r="R75" s="89" t="str">
        <f t="shared" si="1"/>
        <v>2023/2022
Q4</v>
      </c>
      <c r="S75" s="89" t="str">
        <f t="shared" si="1"/>
        <v>2024/2023
Q1</v>
      </c>
      <c r="T75" s="89" t="str">
        <f t="shared" si="1"/>
        <v>2024/2023
Q2</v>
      </c>
    </row>
    <row r="76" spans="2:20" ht="11.8" customHeight="1" collapsed="1" x14ac:dyDescent="0.3">
      <c r="B76" s="90"/>
      <c r="C76" s="90" t="s">
        <v>141</v>
      </c>
      <c r="D76" s="90"/>
      <c r="E76" s="90"/>
      <c r="F76" s="91" t="s">
        <v>14</v>
      </c>
      <c r="G76" s="117">
        <f>IFERROR(IF(OR(CELKEM!K76&lt;0,CELKEM!G76&lt;0),"-",CELKEM!K76/CELKEM!G76-1),"-")</f>
        <v>3.1574071201468712E-2</v>
      </c>
      <c r="H76" s="117">
        <f>IFERROR(IF(OR(CELKEM!L76&lt;0,CELKEM!H76&lt;0),"-",CELKEM!L76/CELKEM!H76-1),"-")</f>
        <v>5.2337261501485433E-2</v>
      </c>
      <c r="I76" s="118">
        <f>IFERROR(IF(OR(CELKEM!M76&lt;0,CELKEM!I76&lt;0),"-",CELKEM!M76/CELKEM!I76-1),"-")</f>
        <v>8.5800663382059383E-2</v>
      </c>
      <c r="J76" s="118">
        <f>IFERROR(IF(OR(CELKEM!N76&lt;0,CELKEM!J76&lt;0),"-",CELKEM!N76/CELKEM!J76-1),"-")</f>
        <v>8.5763630938556767E-2</v>
      </c>
      <c r="K76" s="118">
        <f>IFERROR(IF(OR(CELKEM!O76&lt;0,CELKEM!K76&lt;0),"-",CELKEM!O76/CELKEM!K76-1),"-")</f>
        <v>0.17535786765746031</v>
      </c>
      <c r="L76" s="118">
        <f>IFERROR(IF(OR(CELKEM!P76&lt;0,CELKEM!L76&lt;0),"-",CELKEM!P76/CELKEM!L76-1),"-")</f>
        <v>0.17195964176417244</v>
      </c>
      <c r="M76" s="118">
        <f>IFERROR(IF(OR(CELKEM!Q76&lt;0,CELKEM!M76&lt;0),"-",CELKEM!Q76/CELKEM!M76-1),"-")</f>
        <v>0.13824378813832428</v>
      </c>
      <c r="N76" s="118">
        <f>IFERROR(IF(OR(CELKEM!R76&lt;0,CELKEM!N76&lt;0),"-",CELKEM!R76/CELKEM!N76-1),"-")</f>
        <v>0.13153629909690179</v>
      </c>
      <c r="O76" s="118">
        <f>IFERROR(IF(OR(CELKEM!S76&lt;0,CELKEM!O76&lt;0),"-",CELKEM!S76/CELKEM!O76-1),"-")</f>
        <v>7.9761605211781328E-2</v>
      </c>
      <c r="P76" s="118">
        <f>IFERROR(IF(OR(CELKEM!T76&lt;0,CELKEM!P76&lt;0),"-",CELKEM!T76/CELKEM!P76-1),"-")</f>
        <v>8.3578527706878791E-2</v>
      </c>
      <c r="Q76" s="118">
        <f>IFERROR(IF(OR(CELKEM!U76&lt;0,CELKEM!Q76&lt;0),"-",CELKEM!U76/CELKEM!Q76-1),"-")</f>
        <v>8.9530607572156029E-2</v>
      </c>
      <c r="R76" s="118">
        <f>IFERROR(IF(OR(CELKEM!V76&lt;0,CELKEM!R76&lt;0),"-",CELKEM!V76/CELKEM!R76-1),"-")</f>
        <v>9.360824227689224E-2</v>
      </c>
      <c r="S76" s="118">
        <f>IFERROR(IF(OR(CELKEM!W76&lt;0,CELKEM!S76&lt;0),"-",CELKEM!W76/CELKEM!S76-1),"-")</f>
        <v>0.10300543306816756</v>
      </c>
      <c r="T76" s="118">
        <f>IFERROR(IF(OR(CELKEM!X76&lt;0,CELKEM!T76&lt;0),"-",CELKEM!X76/CELKEM!T76-1),"-")</f>
        <v>9.6432138653095967E-2</v>
      </c>
    </row>
    <row r="77" spans="2:20" ht="11.8" hidden="1" customHeight="1" outlineLevel="2" x14ac:dyDescent="0.3">
      <c r="B77" s="90"/>
      <c r="C77" s="90"/>
      <c r="D77" s="94" t="s">
        <v>143</v>
      </c>
      <c r="E77" s="90" t="s">
        <v>144</v>
      </c>
      <c r="F77" s="91" t="s">
        <v>14</v>
      </c>
      <c r="G77" s="117">
        <f>IFERROR(IF(OR(CELKEM!K77&lt;0,CELKEM!G77&lt;0),"-",CELKEM!K77/CELKEM!G77-1),"-")</f>
        <v>1.815543213000681E-2</v>
      </c>
      <c r="H77" s="117">
        <f>IFERROR(IF(OR(CELKEM!L77&lt;0,CELKEM!H77&lt;0),"-",CELKEM!L77/CELKEM!H77-1),"-")</f>
        <v>-4.5507509920228451E-4</v>
      </c>
      <c r="I77" s="118">
        <f>IFERROR(IF(OR(CELKEM!M77&lt;0,CELKEM!I77&lt;0),"-",CELKEM!M77/CELKEM!I77-1),"-")</f>
        <v>7.6715878534243664E-2</v>
      </c>
      <c r="J77" s="118">
        <f>IFERROR(IF(OR(CELKEM!N77&lt;0,CELKEM!J77&lt;0),"-",CELKEM!N77/CELKEM!J77-1),"-")</f>
        <v>8.1895215219609963E-2</v>
      </c>
      <c r="K77" s="118">
        <f>IFERROR(IF(OR(CELKEM!O77&lt;0,CELKEM!K77&lt;0),"-",CELKEM!O77/CELKEM!K77-1),"-")</f>
        <v>0.16739787638671633</v>
      </c>
      <c r="L77" s="118">
        <f>IFERROR(IF(OR(CELKEM!P77&lt;0,CELKEM!L77&lt;0),"-",CELKEM!P77/CELKEM!L77-1),"-")</f>
        <v>0.16741888901676183</v>
      </c>
      <c r="M77" s="118">
        <f>IFERROR(IF(OR(CELKEM!Q77&lt;0,CELKEM!M77&lt;0),"-",CELKEM!Q77/CELKEM!M77-1),"-")</f>
        <v>0.1247989218072536</v>
      </c>
      <c r="N77" s="118">
        <f>IFERROR(IF(OR(CELKEM!R77&lt;0,CELKEM!N77&lt;0),"-",CELKEM!R77/CELKEM!N77-1),"-")</f>
        <v>0.12035505831938065</v>
      </c>
      <c r="O77" s="118">
        <f>IFERROR(IF(OR(CELKEM!S77&lt;0,CELKEM!O77&lt;0),"-",CELKEM!S77/CELKEM!O77-1),"-")</f>
        <v>0.10469899554447948</v>
      </c>
      <c r="P77" s="118">
        <f>IFERROR(IF(OR(CELKEM!T77&lt;0,CELKEM!P77&lt;0),"-",CELKEM!T77/CELKEM!P77-1),"-")</f>
        <v>9.97124059609098E-2</v>
      </c>
      <c r="Q77" s="118">
        <f>IFERROR(IF(OR(CELKEM!U77&lt;0,CELKEM!Q77&lt;0),"-",CELKEM!U77/CELKEM!Q77-1),"-")</f>
        <v>0.10229933535684599</v>
      </c>
      <c r="R77" s="118">
        <f>IFERROR(IF(OR(CELKEM!V77&lt;0,CELKEM!R77&lt;0),"-",CELKEM!V77/CELKEM!R77-1),"-")</f>
        <v>0.10181297386395416</v>
      </c>
      <c r="S77" s="118">
        <f>IFERROR(IF(OR(CELKEM!W77&lt;0,CELKEM!S77&lt;0),"-",CELKEM!W77/CELKEM!S77-1),"-")</f>
        <v>0.1040335758659694</v>
      </c>
      <c r="T77" s="118">
        <f>IFERROR(IF(OR(CELKEM!X77&lt;0,CELKEM!T77&lt;0),"-",CELKEM!X77/CELKEM!T77-1),"-")</f>
        <v>9.6745110505669141E-2</v>
      </c>
    </row>
    <row r="78" spans="2:20" ht="11.8" hidden="1" customHeight="1" outlineLevel="1" x14ac:dyDescent="0.3">
      <c r="B78" s="90"/>
      <c r="C78" s="94" t="s">
        <v>143</v>
      </c>
      <c r="D78" s="90" t="s">
        <v>145</v>
      </c>
      <c r="E78" s="90"/>
      <c r="F78" s="91" t="s">
        <v>14</v>
      </c>
      <c r="G78" s="117">
        <f>IFERROR(IF(OR(CELKEM!K78&lt;0,CELKEM!G78&lt;0),"-",CELKEM!K78/CELKEM!G78-1),"-")</f>
        <v>3.1794193406016857E-2</v>
      </c>
      <c r="H78" s="117">
        <f>IFERROR(IF(OR(CELKEM!L78&lt;0,CELKEM!H78&lt;0),"-",CELKEM!L78/CELKEM!H78-1),"-")</f>
        <v>5.6732078175333767E-2</v>
      </c>
      <c r="I78" s="118">
        <f>IFERROR(IF(OR(CELKEM!M78&lt;0,CELKEM!I78&lt;0),"-",CELKEM!M78/CELKEM!I78-1),"-")</f>
        <v>8.821880018996775E-2</v>
      </c>
      <c r="J78" s="118">
        <f>IFERROR(IF(OR(CELKEM!N78&lt;0,CELKEM!J78&lt;0),"-",CELKEM!N78/CELKEM!J78-1),"-")</f>
        <v>8.7899127330327564E-2</v>
      </c>
      <c r="K78" s="118">
        <f>IFERROR(IF(OR(CELKEM!O78&lt;0,CELKEM!K78&lt;0),"-",CELKEM!O78/CELKEM!K78-1),"-")</f>
        <v>0.16509436953054868</v>
      </c>
      <c r="L78" s="118">
        <f>IFERROR(IF(OR(CELKEM!P78&lt;0,CELKEM!L78&lt;0),"-",CELKEM!P78/CELKEM!L78-1),"-")</f>
        <v>0.16176654261138457</v>
      </c>
      <c r="M78" s="118">
        <f>IFERROR(IF(OR(CELKEM!Q78&lt;0,CELKEM!M78&lt;0),"-",CELKEM!Q78/CELKEM!M78-1),"-")</f>
        <v>0.13451642047713142</v>
      </c>
      <c r="N78" s="118">
        <f>IFERROR(IF(OR(CELKEM!R78&lt;0,CELKEM!N78&lt;0),"-",CELKEM!R78/CELKEM!N78-1),"-")</f>
        <v>0.12888052265783956</v>
      </c>
      <c r="O78" s="118">
        <f>IFERROR(IF(OR(CELKEM!S78&lt;0,CELKEM!O78&lt;0),"-",CELKEM!S78/CELKEM!O78-1),"-")</f>
        <v>8.9861738460064178E-2</v>
      </c>
      <c r="P78" s="118">
        <f>IFERROR(IF(OR(CELKEM!T78&lt;0,CELKEM!P78&lt;0),"-",CELKEM!T78/CELKEM!P78-1),"-")</f>
        <v>9.0833872554965334E-2</v>
      </c>
      <c r="Q78" s="118">
        <f>IFERROR(IF(OR(CELKEM!U78&lt;0,CELKEM!Q78&lt;0),"-",CELKEM!U78/CELKEM!Q78-1),"-")</f>
        <v>9.3432932740600716E-2</v>
      </c>
      <c r="R78" s="118">
        <f>IFERROR(IF(OR(CELKEM!V78&lt;0,CELKEM!R78&lt;0),"-",CELKEM!V78/CELKEM!R78-1),"-")</f>
        <v>9.8232814966996207E-2</v>
      </c>
      <c r="S78" s="118">
        <f>IFERROR(IF(OR(CELKEM!W78&lt;0,CELKEM!S78&lt;0),"-",CELKEM!W78/CELKEM!S78-1),"-")</f>
        <v>0.10043260331103299</v>
      </c>
      <c r="T78" s="118">
        <f>IFERROR(IF(OR(CELKEM!X78&lt;0,CELKEM!T78&lt;0),"-",CELKEM!X78/CELKEM!T78-1),"-")</f>
        <v>9.4072777767644E-2</v>
      </c>
    </row>
    <row r="79" spans="2:20" ht="11.8" hidden="1" customHeight="1" outlineLevel="1" x14ac:dyDescent="0.3">
      <c r="B79" s="90"/>
      <c r="C79" s="94" t="s">
        <v>143</v>
      </c>
      <c r="D79" s="90" t="s">
        <v>172</v>
      </c>
      <c r="E79" s="90"/>
      <c r="F79" s="91" t="s">
        <v>14</v>
      </c>
      <c r="G79" s="117">
        <f>IFERROR(IF(OR(CELKEM!K79&lt;0,CELKEM!G79&lt;0),"-",CELKEM!K79/CELKEM!G79-1),"-")</f>
        <v>2.5320833548501565E-2</v>
      </c>
      <c r="H79" s="117">
        <f>IFERROR(IF(OR(CELKEM!L79&lt;0,CELKEM!H79&lt;0),"-",CELKEM!L79/CELKEM!H79-1),"-")</f>
        <v>-0.10301646944623866</v>
      </c>
      <c r="I79" s="118">
        <f>IFERROR(IF(OR(CELKEM!M79&lt;0,CELKEM!I79&lt;0),"-",CELKEM!M79/CELKEM!I79-1),"-")</f>
        <v>6.7182386413811024E-3</v>
      </c>
      <c r="J79" s="118">
        <f>IFERROR(IF(OR(CELKEM!N79&lt;0,CELKEM!J79&lt;0),"-",CELKEM!N79/CELKEM!J79-1),"-")</f>
        <v>1.2541188979774631E-2</v>
      </c>
      <c r="K79" s="118">
        <f>IFERROR(IF(OR(CELKEM!O79&lt;0,CELKEM!K79&lt;0),"-",CELKEM!O79/CELKEM!K79-1),"-")</f>
        <v>0.53318341678581649</v>
      </c>
      <c r="L79" s="118">
        <f>IFERROR(IF(OR(CELKEM!P79&lt;0,CELKEM!L79&lt;0),"-",CELKEM!P79/CELKEM!L79-1),"-")</f>
        <v>0.60646585705229583</v>
      </c>
      <c r="M79" s="118">
        <f>IFERROR(IF(OR(CELKEM!Q79&lt;0,CELKEM!M79&lt;0),"-",CELKEM!Q79/CELKEM!M79-1),"-")</f>
        <v>0.27967873628197593</v>
      </c>
      <c r="N79" s="118">
        <f>IFERROR(IF(OR(CELKEM!R79&lt;0,CELKEM!N79&lt;0),"-",CELKEM!R79/CELKEM!N79-1),"-")</f>
        <v>0.23705691328273892</v>
      </c>
      <c r="O79" s="118">
        <f>IFERROR(IF(OR(CELKEM!S79&lt;0,CELKEM!O79&lt;0),"-",CELKEM!S79/CELKEM!O79-1),"-")</f>
        <v>-0.18888729611658805</v>
      </c>
      <c r="P79" s="118">
        <f>IFERROR(IF(OR(CELKEM!T79&lt;0,CELKEM!P79&lt;0),"-",CELKEM!T79/CELKEM!P79-1),"-")</f>
        <v>-0.13830907299400252</v>
      </c>
      <c r="Q79" s="118">
        <f>IFERROR(IF(OR(CELKEM!U79&lt;0,CELKEM!Q79&lt;0),"-",CELKEM!U79/CELKEM!Q79-1),"-")</f>
        <v>-8.0443511476864793E-2</v>
      </c>
      <c r="R79" s="118">
        <f>IFERROR(IF(OR(CELKEM!V79&lt;0,CELKEM!R79&lt;0),"-",CELKEM!V79/CELKEM!R79-1),"-")</f>
        <v>-6.0062574984272588E-2</v>
      </c>
      <c r="S79" s="118">
        <f>IFERROR(IF(OR(CELKEM!W79&lt;0,CELKEM!S79&lt;0),"-",CELKEM!W79/CELKEM!S79-1),"-")</f>
        <v>0.1906642590421963</v>
      </c>
      <c r="T79" s="118">
        <f>IFERROR(IF(OR(CELKEM!X79&lt;0,CELKEM!T79&lt;0),"-",CELKEM!X79/CELKEM!T79-1),"-")</f>
        <v>0.18088236320339468</v>
      </c>
    </row>
    <row r="80" spans="2:20" ht="11.8" hidden="1" customHeight="1" outlineLevel="2" x14ac:dyDescent="0.3">
      <c r="B80" s="90"/>
      <c r="C80" s="94"/>
      <c r="D80" s="94" t="s">
        <v>143</v>
      </c>
      <c r="E80" s="90" t="s">
        <v>144</v>
      </c>
      <c r="F80" s="91" t="s">
        <v>14</v>
      </c>
      <c r="G80" s="117">
        <f>IFERROR(IF(OR(CELKEM!K80&lt;0,CELKEM!G80&lt;0),"-",CELKEM!K80/CELKEM!G80-1),"-")</f>
        <v>1.8144191255107689E-2</v>
      </c>
      <c r="H80" s="117">
        <f>IFERROR(IF(OR(CELKEM!L80&lt;0,CELKEM!H80&lt;0),"-",CELKEM!L80/CELKEM!H80-1),"-")</f>
        <v>-4.604222958588533E-4</v>
      </c>
      <c r="I80" s="118">
        <f>IFERROR(IF(OR(CELKEM!M80&lt;0,CELKEM!I80&lt;0),"-",CELKEM!M80/CELKEM!I80-1),"-")</f>
        <v>7.671189760491548E-2</v>
      </c>
      <c r="J80" s="118">
        <f>IFERROR(IF(OR(CELKEM!N80&lt;0,CELKEM!J80&lt;0),"-",CELKEM!N80/CELKEM!J80-1),"-")</f>
        <v>8.1892187767354852E-2</v>
      </c>
      <c r="K80" s="118">
        <f>IFERROR(IF(OR(CELKEM!O80&lt;0,CELKEM!K80&lt;0),"-",CELKEM!O80/CELKEM!K80-1),"-")</f>
        <v>0.16739787638671633</v>
      </c>
      <c r="L80" s="118">
        <f>IFERROR(IF(OR(CELKEM!P80&lt;0,CELKEM!L80&lt;0),"-",CELKEM!P80/CELKEM!L80-1),"-")</f>
        <v>0.1674290176668769</v>
      </c>
      <c r="M80" s="118">
        <f>IFERROR(IF(OR(CELKEM!Q80&lt;0,CELKEM!M80&lt;0),"-",CELKEM!Q80/CELKEM!M80-1),"-")</f>
        <v>0.12480542028392194</v>
      </c>
      <c r="N80" s="118">
        <f>IFERROR(IF(OR(CELKEM!R80&lt;0,CELKEM!N80&lt;0),"-",CELKEM!R80/CELKEM!N80-1),"-")</f>
        <v>0.12035995312943903</v>
      </c>
      <c r="O80" s="118">
        <f>IFERROR(IF(OR(CELKEM!S80&lt;0,CELKEM!O80&lt;0),"-",CELKEM!S80/CELKEM!O80-1),"-")</f>
        <v>0.10469899554447948</v>
      </c>
      <c r="P80" s="118">
        <f>IFERROR(IF(OR(CELKEM!T80&lt;0,CELKEM!P80&lt;0),"-",CELKEM!T80/CELKEM!P80-1),"-")</f>
        <v>9.9702864822203585E-2</v>
      </c>
      <c r="Q80" s="118">
        <f>IFERROR(IF(OR(CELKEM!U80&lt;0,CELKEM!Q80&lt;0),"-",CELKEM!U80/CELKEM!Q80-1),"-")</f>
        <v>0.10044513111355458</v>
      </c>
      <c r="R80" s="118">
        <f>IFERROR(IF(OR(CELKEM!V80&lt;0,CELKEM!R80&lt;0),"-",CELKEM!V80/CELKEM!R80-1),"-")</f>
        <v>0.10180816008494342</v>
      </c>
      <c r="S80" s="118">
        <f>IFERROR(IF(OR(CELKEM!W80&lt;0,CELKEM!S80&lt;0),"-",CELKEM!W80/CELKEM!S80-1),"-")</f>
        <v>0.1040335758659694</v>
      </c>
      <c r="T80" s="118">
        <f>IFERROR(IF(OR(CELKEM!X80&lt;0,CELKEM!T80&lt;0),"-",CELKEM!X80/CELKEM!T80-1),"-")</f>
        <v>9.6745110505669141E-2</v>
      </c>
    </row>
    <row r="81" spans="2:20" ht="11.8" hidden="1" customHeight="1" outlineLevel="1" x14ac:dyDescent="0.3">
      <c r="B81" s="90"/>
      <c r="C81" s="94" t="s">
        <v>143</v>
      </c>
      <c r="D81" s="90" t="s">
        <v>173</v>
      </c>
      <c r="E81" s="90"/>
      <c r="F81" s="91" t="s">
        <v>14</v>
      </c>
      <c r="G81" s="117">
        <f>IFERROR(IF(OR(CELKEM!K81&lt;0,CELKEM!G81&lt;0),"-",CELKEM!K81/CELKEM!G81-1),"-")</f>
        <v>8.3458202263986259E-4</v>
      </c>
      <c r="H81" s="117">
        <f>IFERROR(IF(OR(CELKEM!L81&lt;0,CELKEM!H81&lt;0),"-",CELKEM!L81/CELKEM!H81-1),"-")</f>
        <v>3.4909687029524239E-2</v>
      </c>
      <c r="I81" s="118">
        <f>IFERROR(IF(OR(CELKEM!M81&lt;0,CELKEM!I81&lt;0),"-",CELKEM!M81/CELKEM!I81-1),"-")</f>
        <v>3.8268242046163747E-2</v>
      </c>
      <c r="J81" s="118">
        <f>IFERROR(IF(OR(CELKEM!N81&lt;0,CELKEM!J81&lt;0),"-",CELKEM!N81/CELKEM!J81-1),"-")</f>
        <v>0.12726361568692779</v>
      </c>
      <c r="K81" s="118">
        <f>IFERROR(IF(OR(CELKEM!O81&lt;0,CELKEM!K81&lt;0),"-",CELKEM!O81/CELKEM!K81-1),"-")</f>
        <v>0.11238791308516571</v>
      </c>
      <c r="L81" s="118">
        <f>IFERROR(IF(OR(CELKEM!P81&lt;0,CELKEM!L81&lt;0),"-",CELKEM!P81/CELKEM!L81-1),"-")</f>
        <v>2.9206532297861632E-2</v>
      </c>
      <c r="M81" s="118">
        <f>IFERROR(IF(OR(CELKEM!Q81&lt;0,CELKEM!M81&lt;0),"-",CELKEM!Q81/CELKEM!M81-1),"-")</f>
        <v>1.0612924366993903E-2</v>
      </c>
      <c r="N81" s="118">
        <f>IFERROR(IF(OR(CELKEM!R81&lt;0,CELKEM!N81&lt;0),"-",CELKEM!R81/CELKEM!N81-1),"-")</f>
        <v>-4.8050852748300232E-2</v>
      </c>
      <c r="O81" s="118">
        <f>IFERROR(IF(OR(CELKEM!S81&lt;0,CELKEM!O81&lt;0),"-",CELKEM!S81/CELKEM!O81-1),"-")</f>
        <v>0.1795652612857106</v>
      </c>
      <c r="P81" s="118">
        <f>IFERROR(IF(OR(CELKEM!T81&lt;0,CELKEM!P81&lt;0),"-",CELKEM!T81/CELKEM!P81-1),"-")</f>
        <v>0.14734581096636501</v>
      </c>
      <c r="Q81" s="118">
        <f>IFERROR(IF(OR(CELKEM!U81&lt;0,CELKEM!Q81&lt;0),"-",CELKEM!U81/CELKEM!Q81-1),"-")</f>
        <v>1.275711821802703</v>
      </c>
      <c r="R81" s="118">
        <f>IFERROR(IF(OR(CELKEM!V81&lt;0,CELKEM!R81&lt;0),"-",CELKEM!V81/CELKEM!R81-1),"-")</f>
        <v>0.15692393099932778</v>
      </c>
      <c r="S81" s="118">
        <f>IFERROR(IF(OR(CELKEM!W81&lt;0,CELKEM!S81&lt;0),"-",CELKEM!W81/CELKEM!S81-1),"-")</f>
        <v>0.17681338541007108</v>
      </c>
      <c r="T81" s="118">
        <f>IFERROR(IF(OR(CELKEM!X81&lt;0,CELKEM!T81&lt;0),"-",CELKEM!X81/CELKEM!T81-1),"-")</f>
        <v>0.22517961482942095</v>
      </c>
    </row>
    <row r="82" spans="2:20" ht="11.8" hidden="1" customHeight="1" outlineLevel="2" x14ac:dyDescent="0.3">
      <c r="B82" s="90"/>
      <c r="C82" s="94"/>
      <c r="D82" s="94" t="s">
        <v>143</v>
      </c>
      <c r="E82" s="90" t="s">
        <v>144</v>
      </c>
      <c r="F82" s="91" t="s">
        <v>14</v>
      </c>
      <c r="G82" s="117" t="str">
        <f>IFERROR(IF(OR(CELKEM!K82&lt;0,CELKEM!G82&lt;0),"-",CELKEM!K82/CELKEM!G82-1),"-")</f>
        <v>-</v>
      </c>
      <c r="H82" s="117" t="str">
        <f>IFERROR(IF(OR(CELKEM!L82&lt;0,CELKEM!H82&lt;0),"-",CELKEM!L82/CELKEM!H82-1),"-")</f>
        <v>-</v>
      </c>
      <c r="I82" s="118" t="str">
        <f>IFERROR(IF(OR(CELKEM!M82&lt;0,CELKEM!I82&lt;0),"-",CELKEM!M82/CELKEM!I82-1),"-")</f>
        <v>-</v>
      </c>
      <c r="J82" s="118" t="str">
        <f>IFERROR(IF(OR(CELKEM!N82&lt;0,CELKEM!J82&lt;0),"-",CELKEM!N82/CELKEM!J82-1),"-")</f>
        <v>-</v>
      </c>
      <c r="K82" s="118" t="str">
        <f>IFERROR(IF(OR(CELKEM!O82&lt;0,CELKEM!K82&lt;0),"-",CELKEM!O82/CELKEM!K82-1),"-")</f>
        <v>-</v>
      </c>
      <c r="L82" s="118" t="str">
        <f>IFERROR(IF(OR(CELKEM!P82&lt;0,CELKEM!L82&lt;0),"-",CELKEM!P82/CELKEM!L82-1),"-")</f>
        <v>-</v>
      </c>
      <c r="M82" s="118" t="str">
        <f>IFERROR(IF(OR(CELKEM!Q82&lt;0,CELKEM!M82&lt;0),"-",CELKEM!Q82/CELKEM!M82-1),"-")</f>
        <v>-</v>
      </c>
      <c r="N82" s="118" t="str">
        <f>IFERROR(IF(OR(CELKEM!R82&lt;0,CELKEM!N82&lt;0),"-",CELKEM!R82/CELKEM!N82-1),"-")</f>
        <v>-</v>
      </c>
      <c r="O82" s="118" t="str">
        <f>IFERROR(IF(OR(CELKEM!S82&lt;0,CELKEM!O82&lt;0),"-",CELKEM!S82/CELKEM!O82-1),"-")</f>
        <v>-</v>
      </c>
      <c r="P82" s="118" t="str">
        <f>IFERROR(IF(OR(CELKEM!T82&lt;0,CELKEM!P82&lt;0),"-",CELKEM!T82/CELKEM!P82-1),"-")</f>
        <v>-</v>
      </c>
      <c r="Q82" s="118" t="str">
        <f>IFERROR(IF(OR(CELKEM!U82&lt;0,CELKEM!Q82&lt;0),"-",CELKEM!U82/CELKEM!Q82-1),"-")</f>
        <v>-</v>
      </c>
      <c r="R82" s="118" t="str">
        <f>IFERROR(IF(OR(CELKEM!V82&lt;0,CELKEM!R82&lt;0),"-",CELKEM!V82/CELKEM!R82-1),"-")</f>
        <v>-</v>
      </c>
      <c r="S82" s="118" t="str">
        <f>IFERROR(IF(OR(CELKEM!W82&lt;0,CELKEM!S82&lt;0),"-",CELKEM!W82/CELKEM!S82-1),"-")</f>
        <v>-</v>
      </c>
      <c r="T82" s="118" t="str">
        <f>IFERROR(IF(OR(CELKEM!X82&lt;0,CELKEM!T82&lt;0),"-",CELKEM!X82/CELKEM!T82-1),"-")</f>
        <v>-</v>
      </c>
    </row>
    <row r="83" spans="2:20" ht="11.8" customHeight="1" collapsed="1" x14ac:dyDescent="0.3">
      <c r="B83" s="90"/>
      <c r="C83" s="90" t="s">
        <v>147</v>
      </c>
      <c r="D83" s="90"/>
      <c r="E83" s="90"/>
      <c r="F83" s="91" t="s">
        <v>14</v>
      </c>
      <c r="G83" s="117">
        <f>IFERROR(IF(OR(CELKEM!K83&lt;0,CELKEM!G83&lt;0),"-",CELKEM!K83/CELKEM!G83-1),"-")</f>
        <v>3.0966715363754505E-2</v>
      </c>
      <c r="H83" s="117">
        <f>IFERROR(IF(OR(CELKEM!L83&lt;0,CELKEM!H83&lt;0),"-",CELKEM!L83/CELKEM!H83-1),"-")</f>
        <v>4.4064811936146198E-2</v>
      </c>
      <c r="I83" s="118">
        <f>IFERROR(IF(OR(CELKEM!M83&lt;0,CELKEM!I83&lt;0),"-",CELKEM!M83/CELKEM!I83-1),"-")</f>
        <v>8.2670178878287981E-2</v>
      </c>
      <c r="J83" s="118">
        <f>IFERROR(IF(OR(CELKEM!N83&lt;0,CELKEM!J83&lt;0),"-",CELKEM!N83/CELKEM!J83-1),"-")</f>
        <v>8.628972403493318E-2</v>
      </c>
      <c r="K83" s="118">
        <f>IFERROR(IF(OR(CELKEM!O83&lt;0,CELKEM!K83&lt;0),"-",CELKEM!O83/CELKEM!K83-1),"-")</f>
        <v>0.14644591209636593</v>
      </c>
      <c r="L83" s="118">
        <f>IFERROR(IF(OR(CELKEM!P83&lt;0,CELKEM!L83&lt;0),"-",CELKEM!P83/CELKEM!L83-1),"-")</f>
        <v>0.15730140235752699</v>
      </c>
      <c r="M83" s="118">
        <f>IFERROR(IF(OR(CELKEM!Q83&lt;0,CELKEM!M83&lt;0),"-",CELKEM!Q83/CELKEM!M83-1),"-")</f>
        <v>0.13026006527079503</v>
      </c>
      <c r="N83" s="118">
        <f>IFERROR(IF(OR(CELKEM!R83&lt;0,CELKEM!N83&lt;0),"-",CELKEM!R83/CELKEM!N83-1),"-")</f>
        <v>0.12679182136783473</v>
      </c>
      <c r="O83" s="118">
        <f>IFERROR(IF(OR(CELKEM!S83&lt;0,CELKEM!O83&lt;0),"-",CELKEM!S83/CELKEM!O83-1),"-")</f>
        <v>7.810275158093738E-2</v>
      </c>
      <c r="P83" s="118">
        <f>IFERROR(IF(OR(CELKEM!T83&lt;0,CELKEM!P83&lt;0),"-",CELKEM!T83/CELKEM!P83-1),"-")</f>
        <v>7.7328975227938024E-2</v>
      </c>
      <c r="Q83" s="118">
        <f>IFERROR(IF(OR(CELKEM!U83&lt;0,CELKEM!Q83&lt;0),"-",CELKEM!U83/CELKEM!Q83-1),"-")</f>
        <v>8.0594800021732027E-2</v>
      </c>
      <c r="R83" s="118">
        <f>IFERROR(IF(OR(CELKEM!V83&lt;0,CELKEM!R83&lt;0),"-",CELKEM!V83/CELKEM!R83-1),"-")</f>
        <v>8.3016323539925496E-2</v>
      </c>
      <c r="S83" s="118">
        <f>IFERROR(IF(OR(CELKEM!W83&lt;0,CELKEM!S83&lt;0),"-",CELKEM!W83/CELKEM!S83-1),"-")</f>
        <v>0.10291189119106958</v>
      </c>
      <c r="T83" s="118">
        <f>IFERROR(IF(OR(CELKEM!X83&lt;0,CELKEM!T83&lt;0),"-",CELKEM!X83/CELKEM!T83-1),"-")</f>
        <v>9.7813018870103408E-2</v>
      </c>
    </row>
    <row r="84" spans="2:20" ht="11.8" hidden="1" customHeight="1" outlineLevel="2" x14ac:dyDescent="0.3">
      <c r="B84" s="90"/>
      <c r="C84" s="90"/>
      <c r="D84" s="94" t="s">
        <v>143</v>
      </c>
      <c r="E84" s="90" t="s">
        <v>144</v>
      </c>
      <c r="F84" s="91" t="s">
        <v>14</v>
      </c>
      <c r="G84" s="117">
        <f>IFERROR(IF(OR(CELKEM!K84&lt;0,CELKEM!G84&lt;0),"-",CELKEM!K84/CELKEM!G84-1),"-")</f>
        <v>4.0914785477919491E-2</v>
      </c>
      <c r="H84" s="117">
        <f>IFERROR(IF(OR(CELKEM!L84&lt;0,CELKEM!H84&lt;0),"-",CELKEM!L84/CELKEM!H84-1),"-")</f>
        <v>4.1797802623065872E-2</v>
      </c>
      <c r="I84" s="118">
        <f>IFERROR(IF(OR(CELKEM!M84&lt;0,CELKEM!I84&lt;0),"-",CELKEM!M84/CELKEM!I84-1),"-")</f>
        <v>7.5232316047406878E-2</v>
      </c>
      <c r="J84" s="118">
        <f>IFERROR(IF(OR(CELKEM!N84&lt;0,CELKEM!J84&lt;0),"-",CELKEM!N84/CELKEM!J84-1),"-")</f>
        <v>8.121514073192504E-2</v>
      </c>
      <c r="K84" s="118">
        <f>IFERROR(IF(OR(CELKEM!O84&lt;0,CELKEM!K84&lt;0),"-",CELKEM!O84/CELKEM!K84-1),"-")</f>
        <v>0.12620455167379108</v>
      </c>
      <c r="L84" s="118">
        <f>IFERROR(IF(OR(CELKEM!P84&lt;0,CELKEM!L84&lt;0),"-",CELKEM!P84/CELKEM!L84-1),"-")</f>
        <v>0.14886247036316247</v>
      </c>
      <c r="M84" s="118">
        <f>IFERROR(IF(OR(CELKEM!Q84&lt;0,CELKEM!M84&lt;0),"-",CELKEM!Q84/CELKEM!M84-1),"-")</f>
        <v>0.12705316129991306</v>
      </c>
      <c r="N84" s="118">
        <f>IFERROR(IF(OR(CELKEM!R84&lt;0,CELKEM!N84&lt;0),"-",CELKEM!R84/CELKEM!N84-1),"-")</f>
        <v>0.12299844290170503</v>
      </c>
      <c r="O84" s="118">
        <f>IFERROR(IF(OR(CELKEM!S84&lt;0,CELKEM!O84&lt;0),"-",CELKEM!S84/CELKEM!O84-1),"-")</f>
        <v>8.0272704045450283E-2</v>
      </c>
      <c r="P84" s="118">
        <f>IFERROR(IF(OR(CELKEM!T84&lt;0,CELKEM!P84&lt;0),"-",CELKEM!T84/CELKEM!P84-1),"-")</f>
        <v>7.9142585530328047E-2</v>
      </c>
      <c r="Q84" s="118">
        <f>IFERROR(IF(OR(CELKEM!U84&lt;0,CELKEM!Q84&lt;0),"-",CELKEM!U84/CELKEM!Q84-1),"-")</f>
        <v>8.3952681953000763E-2</v>
      </c>
      <c r="R84" s="118">
        <f>IFERROR(IF(OR(CELKEM!V84&lt;0,CELKEM!R84&lt;0),"-",CELKEM!V84/CELKEM!R84-1),"-")</f>
        <v>8.3856551429278614E-2</v>
      </c>
      <c r="S84" s="118">
        <f>IFERROR(IF(OR(CELKEM!W84&lt;0,CELKEM!S84&lt;0),"-",CELKEM!W84/CELKEM!S84-1),"-")</f>
        <v>0.1016185674789476</v>
      </c>
      <c r="T84" s="118">
        <f>IFERROR(IF(OR(CELKEM!X84&lt;0,CELKEM!T84&lt;0),"-",CELKEM!X84/CELKEM!T84-1),"-")</f>
        <v>9.493567484231491E-2</v>
      </c>
    </row>
    <row r="85" spans="2:20" ht="11.8" hidden="1" customHeight="1" outlineLevel="1" x14ac:dyDescent="0.3">
      <c r="B85" s="90"/>
      <c r="C85" s="94" t="s">
        <v>143</v>
      </c>
      <c r="D85" s="90" t="s">
        <v>145</v>
      </c>
      <c r="E85" s="90"/>
      <c r="F85" s="91" t="s">
        <v>14</v>
      </c>
      <c r="G85" s="117">
        <f>IFERROR(IF(OR(CELKEM!K85&lt;0,CELKEM!G85&lt;0),"-",CELKEM!K85/CELKEM!G85-1),"-")</f>
        <v>3.3223618165375779E-2</v>
      </c>
      <c r="H85" s="117">
        <f>IFERROR(IF(OR(CELKEM!L85&lt;0,CELKEM!H85&lt;0),"-",CELKEM!L85/CELKEM!H85-1),"-")</f>
        <v>5.037619391613668E-2</v>
      </c>
      <c r="I85" s="118">
        <f>IFERROR(IF(OR(CELKEM!M85&lt;0,CELKEM!I85&lt;0),"-",CELKEM!M85/CELKEM!I85-1),"-")</f>
        <v>8.6259823594988516E-2</v>
      </c>
      <c r="J85" s="118">
        <f>IFERROR(IF(OR(CELKEM!N85&lt;0,CELKEM!J85&lt;0),"-",CELKEM!N85/CELKEM!J85-1),"-")</f>
        <v>8.9251204188946165E-2</v>
      </c>
      <c r="K85" s="118">
        <f>IFERROR(IF(OR(CELKEM!O85&lt;0,CELKEM!K85&lt;0),"-",CELKEM!O85/CELKEM!K85-1),"-")</f>
        <v>0.14485256681527936</v>
      </c>
      <c r="L85" s="118">
        <f>IFERROR(IF(OR(CELKEM!P85&lt;0,CELKEM!L85&lt;0),"-",CELKEM!P85/CELKEM!L85-1),"-")</f>
        <v>0.15052927109753322</v>
      </c>
      <c r="M85" s="118">
        <f>IFERROR(IF(OR(CELKEM!Q85&lt;0,CELKEM!M85&lt;0),"-",CELKEM!Q85/CELKEM!M85-1),"-")</f>
        <v>0.12828516662281264</v>
      </c>
      <c r="N85" s="118">
        <f>IFERROR(IF(OR(CELKEM!R85&lt;0,CELKEM!N85&lt;0),"-",CELKEM!R85/CELKEM!N85-1),"-")</f>
        <v>0.12473150167486691</v>
      </c>
      <c r="O85" s="118">
        <f>IFERROR(IF(OR(CELKEM!S85&lt;0,CELKEM!O85&lt;0),"-",CELKEM!S85/CELKEM!O85-1),"-")</f>
        <v>8.3725467790767505E-2</v>
      </c>
      <c r="P85" s="118">
        <f>IFERROR(IF(OR(CELKEM!T85&lt;0,CELKEM!P85&lt;0),"-",CELKEM!T85/CELKEM!P85-1),"-")</f>
        <v>8.3567821094593375E-2</v>
      </c>
      <c r="Q85" s="118">
        <f>IFERROR(IF(OR(CELKEM!U85&lt;0,CELKEM!Q85&lt;0),"-",CELKEM!U85/CELKEM!Q85-1),"-")</f>
        <v>8.4011605795670796E-2</v>
      </c>
      <c r="R85" s="118">
        <f>IFERROR(IF(OR(CELKEM!V85&lt;0,CELKEM!R85&lt;0),"-",CELKEM!V85/CELKEM!R85-1),"-")</f>
        <v>8.7404913731067735E-2</v>
      </c>
      <c r="S85" s="118">
        <f>IFERROR(IF(OR(CELKEM!W85&lt;0,CELKEM!S85&lt;0),"-",CELKEM!W85/CELKEM!S85-1),"-")</f>
        <v>0.1002742234276206</v>
      </c>
      <c r="T85" s="118">
        <f>IFERROR(IF(OR(CELKEM!X85&lt;0,CELKEM!T85&lt;0),"-",CELKEM!X85/CELKEM!T85-1),"-")</f>
        <v>9.4735447863001809E-2</v>
      </c>
    </row>
    <row r="86" spans="2:20" ht="11.8" hidden="1" customHeight="1" outlineLevel="1" x14ac:dyDescent="0.3">
      <c r="B86" s="90"/>
      <c r="C86" s="94" t="s">
        <v>143</v>
      </c>
      <c r="D86" s="90" t="s">
        <v>172</v>
      </c>
      <c r="E86" s="90"/>
      <c r="F86" s="91" t="s">
        <v>14</v>
      </c>
      <c r="G86" s="117">
        <f>IFERROR(IF(OR(CELKEM!K86&lt;0,CELKEM!G86&lt;0),"-",CELKEM!K86/CELKEM!G86-1),"-")</f>
        <v>-4.1237824273634316E-2</v>
      </c>
      <c r="H86" s="117">
        <f>IFERROR(IF(OR(CELKEM!L86&lt;0,CELKEM!H86&lt;0),"-",CELKEM!L86/CELKEM!H86-1),"-")</f>
        <v>-0.16036585440473849</v>
      </c>
      <c r="I86" s="118">
        <f>IFERROR(IF(OR(CELKEM!M86&lt;0,CELKEM!I86&lt;0),"-",CELKEM!M86/CELKEM!I86-1),"-")</f>
        <v>-2.8281893685521475E-2</v>
      </c>
      <c r="J86" s="118">
        <f>IFERROR(IF(OR(CELKEM!N86&lt;0,CELKEM!J86&lt;0),"-",CELKEM!N86/CELKEM!J86-1),"-")</f>
        <v>-9.4613708212114567E-3</v>
      </c>
      <c r="K86" s="118">
        <f>IFERROR(IF(OR(CELKEM!O86&lt;0,CELKEM!K86&lt;0),"-",CELKEM!O86/CELKEM!K86-1),"-")</f>
        <v>0.20396828820537483</v>
      </c>
      <c r="L86" s="118">
        <f>IFERROR(IF(OR(CELKEM!P86&lt;0,CELKEM!L86&lt;0),"-",CELKEM!P86/CELKEM!L86-1),"-")</f>
        <v>0.43945692138500259</v>
      </c>
      <c r="M86" s="118">
        <f>IFERROR(IF(OR(CELKEM!Q86&lt;0,CELKEM!M86&lt;0),"-",CELKEM!Q86/CELKEM!M86-1),"-")</f>
        <v>0.20537620423941827</v>
      </c>
      <c r="N86" s="118">
        <f>IFERROR(IF(OR(CELKEM!R86&lt;0,CELKEM!N86&lt;0),"-",CELKEM!R86/CELKEM!N86-1),"-")</f>
        <v>0.20868089568072223</v>
      </c>
      <c r="O86" s="118">
        <f>IFERROR(IF(OR(CELKEM!S86&lt;0,CELKEM!O86&lt;0),"-",CELKEM!S86/CELKEM!O86-1),"-")</f>
        <v>-0.11360511746099111</v>
      </c>
      <c r="P86" s="118">
        <f>IFERROR(IF(OR(CELKEM!T86&lt;0,CELKEM!P86&lt;0),"-",CELKEM!T86/CELKEM!P86-1),"-")</f>
        <v>-0.12791503359484391</v>
      </c>
      <c r="Q86" s="118">
        <f>IFERROR(IF(OR(CELKEM!U86&lt;0,CELKEM!Q86&lt;0),"-",CELKEM!U86/CELKEM!Q86-1),"-")</f>
        <v>-7.9525186306702023E-2</v>
      </c>
      <c r="R86" s="118">
        <f>IFERROR(IF(OR(CELKEM!V86&lt;0,CELKEM!R86&lt;0),"-",CELKEM!V86/CELKEM!R86-1),"-")</f>
        <v>-6.2458183521383215E-2</v>
      </c>
      <c r="S86" s="118">
        <f>IFERROR(IF(OR(CELKEM!W86&lt;0,CELKEM!S86&lt;0),"-",CELKEM!W86/CELKEM!S86-1),"-")</f>
        <v>0.20522372304637182</v>
      </c>
      <c r="T86" s="118">
        <f>IFERROR(IF(OR(CELKEM!X86&lt;0,CELKEM!T86&lt;0),"-",CELKEM!X86/CELKEM!T86-1),"-")</f>
        <v>0.21513306459889314</v>
      </c>
    </row>
    <row r="87" spans="2:20" ht="11.8" hidden="1" customHeight="1" outlineLevel="2" x14ac:dyDescent="0.3">
      <c r="B87" s="90"/>
      <c r="C87" s="94"/>
      <c r="D87" s="94" t="s">
        <v>143</v>
      </c>
      <c r="E87" s="90" t="s">
        <v>144</v>
      </c>
      <c r="F87" s="91" t="s">
        <v>14</v>
      </c>
      <c r="G87" s="117">
        <f>IFERROR(IF(OR(CELKEM!K87&lt;0,CELKEM!G87&lt;0),"-",CELKEM!K87/CELKEM!G87-1),"-")</f>
        <v>4.0902602854108183E-2</v>
      </c>
      <c r="H87" s="117">
        <f>IFERROR(IF(OR(CELKEM!L87&lt;0,CELKEM!H87&lt;0),"-",CELKEM!L87/CELKEM!H87-1),"-")</f>
        <v>4.179173311200679E-2</v>
      </c>
      <c r="I87" s="118">
        <f>IFERROR(IF(OR(CELKEM!M87&lt;0,CELKEM!I87&lt;0),"-",CELKEM!M87/CELKEM!I87-1),"-")</f>
        <v>7.52281887795061E-2</v>
      </c>
      <c r="J87" s="118">
        <f>IFERROR(IF(OR(CELKEM!N87&lt;0,CELKEM!J87&lt;0),"-",CELKEM!N87/CELKEM!J87-1),"-")</f>
        <v>8.1212042613566071E-2</v>
      </c>
      <c r="K87" s="118">
        <f>IFERROR(IF(OR(CELKEM!O87&lt;0,CELKEM!K87&lt;0),"-",CELKEM!O87/CELKEM!K87-1),"-")</f>
        <v>0.12620455167379108</v>
      </c>
      <c r="L87" s="118">
        <f>IFERROR(IF(OR(CELKEM!P87&lt;0,CELKEM!L87&lt;0),"-",CELKEM!P87/CELKEM!L87-1),"-")</f>
        <v>0.14887305356524894</v>
      </c>
      <c r="M87" s="118">
        <f>IFERROR(IF(OR(CELKEM!Q87&lt;0,CELKEM!M87&lt;0),"-",CELKEM!Q87/CELKEM!M87-1),"-")</f>
        <v>0.12705991726560706</v>
      </c>
      <c r="N87" s="118">
        <f>IFERROR(IF(OR(CELKEM!R87&lt;0,CELKEM!N87&lt;0),"-",CELKEM!R87/CELKEM!N87-1),"-")</f>
        <v>0.12300345826893877</v>
      </c>
      <c r="O87" s="118">
        <f>IFERROR(IF(OR(CELKEM!S87&lt;0,CELKEM!O87&lt;0),"-",CELKEM!S87/CELKEM!O87-1),"-")</f>
        <v>8.0272704045450283E-2</v>
      </c>
      <c r="P87" s="118">
        <f>IFERROR(IF(OR(CELKEM!T87&lt;0,CELKEM!P87&lt;0),"-",CELKEM!T87/CELKEM!P87-1),"-")</f>
        <v>7.9132644672173846E-2</v>
      </c>
      <c r="Q87" s="118">
        <f>IFERROR(IF(OR(CELKEM!U87&lt;0,CELKEM!Q87&lt;0),"-",CELKEM!U87/CELKEM!Q87-1),"-")</f>
        <v>8.2025095354206101E-2</v>
      </c>
      <c r="R87" s="118">
        <f>IFERROR(IF(OR(CELKEM!V87&lt;0,CELKEM!R87&lt;0),"-",CELKEM!V87/CELKEM!R87-1),"-")</f>
        <v>8.3851710893308784E-2</v>
      </c>
      <c r="S87" s="118">
        <f>IFERROR(IF(OR(CELKEM!W87&lt;0,CELKEM!S87&lt;0),"-",CELKEM!W87/CELKEM!S87-1),"-")</f>
        <v>0.1016185674789476</v>
      </c>
      <c r="T87" s="118">
        <f>IFERROR(IF(OR(CELKEM!X87&lt;0,CELKEM!T87&lt;0),"-",CELKEM!X87/CELKEM!T87-1),"-")</f>
        <v>9.493567484231491E-2</v>
      </c>
    </row>
    <row r="88" spans="2:20" ht="11.8" hidden="1" customHeight="1" outlineLevel="1" x14ac:dyDescent="0.3">
      <c r="B88" s="90"/>
      <c r="C88" s="94" t="s">
        <v>143</v>
      </c>
      <c r="D88" s="90" t="s">
        <v>173</v>
      </c>
      <c r="E88" s="90"/>
      <c r="F88" s="91" t="s">
        <v>14</v>
      </c>
      <c r="G88" s="117">
        <f>IFERROR(IF(OR(CELKEM!K88&lt;0,CELKEM!G88&lt;0),"-",CELKEM!K88/CELKEM!G88-1),"-")</f>
        <v>8.3458202263986259E-4</v>
      </c>
      <c r="H88" s="117">
        <f>IFERROR(IF(OR(CELKEM!L88&lt;0,CELKEM!H88&lt;0),"-",CELKEM!L88/CELKEM!H88-1),"-")</f>
        <v>3.4909687029524239E-2</v>
      </c>
      <c r="I88" s="118">
        <f>IFERROR(IF(OR(CELKEM!M88&lt;0,CELKEM!I88&lt;0),"-",CELKEM!M88/CELKEM!I88-1),"-")</f>
        <v>3.8268242046163747E-2</v>
      </c>
      <c r="J88" s="118">
        <f>IFERROR(IF(OR(CELKEM!N88&lt;0,CELKEM!J88&lt;0),"-",CELKEM!N88/CELKEM!J88-1),"-")</f>
        <v>0.12726361568692779</v>
      </c>
      <c r="K88" s="118">
        <f>IFERROR(IF(OR(CELKEM!O88&lt;0,CELKEM!K88&lt;0),"-",CELKEM!O88/CELKEM!K88-1),"-")</f>
        <v>0.11238791308516571</v>
      </c>
      <c r="L88" s="118">
        <f>IFERROR(IF(OR(CELKEM!P88&lt;0,CELKEM!L88&lt;0),"-",CELKEM!P88/CELKEM!L88-1),"-")</f>
        <v>2.9206532297861632E-2</v>
      </c>
      <c r="M88" s="118">
        <f>IFERROR(IF(OR(CELKEM!Q88&lt;0,CELKEM!M88&lt;0),"-",CELKEM!Q88/CELKEM!M88-1),"-")</f>
        <v>1.0612924366993903E-2</v>
      </c>
      <c r="N88" s="118">
        <f>IFERROR(IF(OR(CELKEM!R88&lt;0,CELKEM!N88&lt;0),"-",CELKEM!R88/CELKEM!N88-1),"-")</f>
        <v>-4.8050852748300232E-2</v>
      </c>
      <c r="O88" s="118">
        <f>IFERROR(IF(OR(CELKEM!S88&lt;0,CELKEM!O88&lt;0),"-",CELKEM!S88/CELKEM!O88-1),"-")</f>
        <v>0.17100013549151183</v>
      </c>
      <c r="P88" s="118">
        <f>IFERROR(IF(OR(CELKEM!T88&lt;0,CELKEM!P88&lt;0),"-",CELKEM!T88/CELKEM!P88-1),"-")</f>
        <v>0.14645989767684253</v>
      </c>
      <c r="Q88" s="118">
        <f>IFERROR(IF(OR(CELKEM!U88&lt;0,CELKEM!Q88&lt;0),"-",CELKEM!U88/CELKEM!Q88-1),"-")</f>
        <v>1.2803164154147435</v>
      </c>
      <c r="R88" s="118">
        <f>IFERROR(IF(OR(CELKEM!V88&lt;0,CELKEM!R88&lt;0),"-",CELKEM!V88/CELKEM!R88-1),"-")</f>
        <v>0.15837446363036856</v>
      </c>
      <c r="S88" s="118">
        <f>IFERROR(IF(OR(CELKEM!W88&lt;0,CELKEM!S88&lt;0),"-",CELKEM!W88/CELKEM!S88-1),"-")</f>
        <v>0.19808798663468674</v>
      </c>
      <c r="T88" s="118">
        <f>IFERROR(IF(OR(CELKEM!X88&lt;0,CELKEM!T88&lt;0),"-",CELKEM!X88/CELKEM!T88-1),"-")</f>
        <v>0.22636967790233586</v>
      </c>
    </row>
    <row r="89" spans="2:20" ht="11.8" hidden="1" customHeight="1" outlineLevel="2" x14ac:dyDescent="0.3">
      <c r="B89" s="90"/>
      <c r="C89" s="94"/>
      <c r="D89" s="94" t="s">
        <v>143</v>
      </c>
      <c r="E89" s="90" t="s">
        <v>144</v>
      </c>
      <c r="F89" s="91" t="s">
        <v>14</v>
      </c>
      <c r="G89" s="117" t="str">
        <f>IFERROR(IF(OR(CELKEM!K89&lt;0,CELKEM!G89&lt;0),"-",CELKEM!K89/CELKEM!G89-1),"-")</f>
        <v>-</v>
      </c>
      <c r="H89" s="117" t="str">
        <f>IFERROR(IF(OR(CELKEM!L89&lt;0,CELKEM!H89&lt;0),"-",CELKEM!L89/CELKEM!H89-1),"-")</f>
        <v>-</v>
      </c>
      <c r="I89" s="118" t="str">
        <f>IFERROR(IF(OR(CELKEM!M89&lt;0,CELKEM!I89&lt;0),"-",CELKEM!M89/CELKEM!I89-1),"-")</f>
        <v>-</v>
      </c>
      <c r="J89" s="118" t="str">
        <f>IFERROR(IF(OR(CELKEM!N89&lt;0,CELKEM!J89&lt;0),"-",CELKEM!N89/CELKEM!J89-1),"-")</f>
        <v>-</v>
      </c>
      <c r="K89" s="118" t="str">
        <f>IFERROR(IF(OR(CELKEM!O89&lt;0,CELKEM!K89&lt;0),"-",CELKEM!O89/CELKEM!K89-1),"-")</f>
        <v>-</v>
      </c>
      <c r="L89" s="118" t="str">
        <f>IFERROR(IF(OR(CELKEM!P89&lt;0,CELKEM!L89&lt;0),"-",CELKEM!P89/CELKEM!L89-1),"-")</f>
        <v>-</v>
      </c>
      <c r="M89" s="118" t="str">
        <f>IFERROR(IF(OR(CELKEM!Q89&lt;0,CELKEM!M89&lt;0),"-",CELKEM!Q89/CELKEM!M89-1),"-")</f>
        <v>-</v>
      </c>
      <c r="N89" s="118" t="str">
        <f>IFERROR(IF(OR(CELKEM!R89&lt;0,CELKEM!N89&lt;0),"-",CELKEM!R89/CELKEM!N89-1),"-")</f>
        <v>-</v>
      </c>
      <c r="O89" s="118" t="str">
        <f>IFERROR(IF(OR(CELKEM!S89&lt;0,CELKEM!O89&lt;0),"-",CELKEM!S89/CELKEM!O89-1),"-")</f>
        <v>-</v>
      </c>
      <c r="P89" s="118" t="str">
        <f>IFERROR(IF(OR(CELKEM!T89&lt;0,CELKEM!P89&lt;0),"-",CELKEM!T89/CELKEM!P89-1),"-")</f>
        <v>-</v>
      </c>
      <c r="Q89" s="118" t="str">
        <f>IFERROR(IF(OR(CELKEM!U89&lt;0,CELKEM!Q89&lt;0),"-",CELKEM!U89/CELKEM!Q89-1),"-")</f>
        <v>-</v>
      </c>
      <c r="R89" s="118" t="str">
        <f>IFERROR(IF(OR(CELKEM!V89&lt;0,CELKEM!R89&lt;0),"-",CELKEM!V89/CELKEM!R89-1),"-")</f>
        <v>-</v>
      </c>
      <c r="S89" s="118" t="str">
        <f>IFERROR(IF(OR(CELKEM!W89&lt;0,CELKEM!S89&lt;0),"-",CELKEM!W89/CELKEM!S89-1),"-")</f>
        <v>-</v>
      </c>
      <c r="T89" s="118" t="str">
        <f>IFERROR(IF(OR(CELKEM!X89&lt;0,CELKEM!T89&lt;0),"-",CELKEM!X89/CELKEM!T89-1),"-")</f>
        <v>-</v>
      </c>
    </row>
    <row r="90" spans="2:20" ht="11.8" customHeight="1" collapsed="1" x14ac:dyDescent="0.3">
      <c r="B90" s="90"/>
      <c r="C90" s="90" t="s">
        <v>148</v>
      </c>
      <c r="D90" s="90"/>
      <c r="E90" s="90"/>
      <c r="F90" s="91" t="s">
        <v>14</v>
      </c>
      <c r="G90" s="117">
        <f>IFERROR(IF(OR(CELKEM!K90&lt;0,CELKEM!G90&lt;0),"-",CELKEM!K90/CELKEM!G90-1),"-")</f>
        <v>-0.12755146750693813</v>
      </c>
      <c r="H90" s="117">
        <f>IFERROR(IF(OR(CELKEM!L90&lt;0,CELKEM!H90&lt;0),"-",CELKEM!L90/CELKEM!H90-1),"-")</f>
        <v>0.14145843026059812</v>
      </c>
      <c r="I90" s="118">
        <f>IFERROR(IF(OR(CELKEM!M90&lt;0,CELKEM!I90&lt;0),"-",CELKEM!M90/CELKEM!I90-1),"-")</f>
        <v>0.1718874191348545</v>
      </c>
      <c r="J90" s="118">
        <f>IFERROR(IF(OR(CELKEM!N90&lt;0,CELKEM!J90&lt;0),"-",CELKEM!N90/CELKEM!J90-1),"-")</f>
        <v>0.18536548229138239</v>
      </c>
      <c r="K90" s="118">
        <f>IFERROR(IF(OR(CELKEM!O90&lt;0,CELKEM!K90&lt;0),"-",CELKEM!O90/CELKEM!K90-1),"-")</f>
        <v>0.31124398399220365</v>
      </c>
      <c r="L90" s="118">
        <f>IFERROR(IF(OR(CELKEM!P90&lt;0,CELKEM!L90&lt;0),"-",CELKEM!P90/CELKEM!L90-1),"-")</f>
        <v>9.0009492914441713E-2</v>
      </c>
      <c r="M90" s="118">
        <f>IFERROR(IF(OR(CELKEM!Q90&lt;0,CELKEM!M90&lt;0),"-",CELKEM!Q90/CELKEM!M90-1),"-")</f>
        <v>5.1105119512424357E-2</v>
      </c>
      <c r="N90" s="118">
        <f>IFERROR(IF(OR(CELKEM!R90&lt;0,CELKEM!N90&lt;0),"-",CELKEM!R90/CELKEM!N90-1),"-")</f>
        <v>3.3469421764347862E-2</v>
      </c>
      <c r="O90" s="118">
        <f>IFERROR(IF(OR(CELKEM!S90&lt;0,CELKEM!O90&lt;0),"-",CELKEM!S90/CELKEM!O90-1),"-")</f>
        <v>4.0800064425253302E-2</v>
      </c>
      <c r="P90" s="118">
        <f>IFERROR(IF(OR(CELKEM!T90&lt;0,CELKEM!P90&lt;0),"-",CELKEM!T90/CELKEM!P90-1),"-")</f>
        <v>4.2369529759886948E-2</v>
      </c>
      <c r="Q90" s="118">
        <f>IFERROR(IF(OR(CELKEM!U90&lt;0,CELKEM!Q90&lt;0),"-",CELKEM!U90/CELKEM!Q90-1),"-")</f>
        <v>0.10053829119075175</v>
      </c>
      <c r="R90" s="118">
        <f>IFERROR(IF(OR(CELKEM!V90&lt;0,CELKEM!R90&lt;0),"-",CELKEM!V90/CELKEM!R90-1),"-")</f>
        <v>0.11581915999320436</v>
      </c>
      <c r="S90" s="118">
        <f>IFERROR(IF(OR(CELKEM!W90&lt;0,CELKEM!S90&lt;0),"-",CELKEM!W90/CELKEM!S90-1),"-")</f>
        <v>0.14687928080229296</v>
      </c>
      <c r="T90" s="118">
        <f>IFERROR(IF(OR(CELKEM!X90&lt;0,CELKEM!T90&lt;0),"-",CELKEM!X90/CELKEM!T90-1),"-")</f>
        <v>0.13328846063755639</v>
      </c>
    </row>
    <row r="91" spans="2:20" ht="11.8" hidden="1" customHeight="1" outlineLevel="2" x14ac:dyDescent="0.3">
      <c r="B91" s="90"/>
      <c r="C91" s="90"/>
      <c r="D91" s="94" t="s">
        <v>143</v>
      </c>
      <c r="E91" s="90" t="s">
        <v>144</v>
      </c>
      <c r="F91" s="91" t="s">
        <v>14</v>
      </c>
      <c r="G91" s="117">
        <f>IFERROR(IF(OR(CELKEM!K91&lt;0,CELKEM!G91&lt;0),"-",CELKEM!K91/CELKEM!G91-1),"-")</f>
        <v>-6.3643824790132641E-2</v>
      </c>
      <c r="H91" s="117">
        <f>IFERROR(IF(OR(CELKEM!L91&lt;0,CELKEM!H91&lt;0),"-",CELKEM!L91/CELKEM!H91-1),"-")</f>
        <v>2.6188728383765625E-2</v>
      </c>
      <c r="I91" s="118">
        <f>IFERROR(IF(OR(CELKEM!M91&lt;0,CELKEM!I91&lt;0),"-",CELKEM!M91/CELKEM!I91-1),"-")</f>
        <v>5.6864705718904895E-2</v>
      </c>
      <c r="J91" s="118">
        <f>IFERROR(IF(OR(CELKEM!N91&lt;0,CELKEM!J91&lt;0),"-",CELKEM!N91/CELKEM!J91-1),"-")</f>
        <v>5.9404357416164677E-2</v>
      </c>
      <c r="K91" s="118">
        <f>IFERROR(IF(OR(CELKEM!O91&lt;0,CELKEM!K91&lt;0),"-",CELKEM!O91/CELKEM!K91-1),"-")</f>
        <v>0.19860272948436397</v>
      </c>
      <c r="L91" s="118">
        <f>IFERROR(IF(OR(CELKEM!P91&lt;0,CELKEM!L91&lt;0),"-",CELKEM!P91/CELKEM!L91-1),"-")</f>
        <v>0.16738478994312933</v>
      </c>
      <c r="M91" s="118">
        <f>IFERROR(IF(OR(CELKEM!Q91&lt;0,CELKEM!M91&lt;0),"-",CELKEM!Q91/CELKEM!M91-1),"-")</f>
        <v>0.13571834514498704</v>
      </c>
      <c r="N91" s="118">
        <f>IFERROR(IF(OR(CELKEM!R91&lt;0,CELKEM!N91&lt;0),"-",CELKEM!R91/CELKEM!N91-1),"-")</f>
        <v>0.14219157196940579</v>
      </c>
      <c r="O91" s="118">
        <f>IFERROR(IF(OR(CELKEM!S91&lt;0,CELKEM!O91&lt;0),"-",CELKEM!S91/CELKEM!O91-1),"-")</f>
        <v>3.7689657486480455E-2</v>
      </c>
      <c r="P91" s="118">
        <f>IFERROR(IF(OR(CELKEM!T91&lt;0,CELKEM!P91&lt;0),"-",CELKEM!T91/CELKEM!P91-1),"-")</f>
        <v>6.2218526185671585E-2</v>
      </c>
      <c r="Q91" s="118">
        <f>IFERROR(IF(OR(CELKEM!U91&lt;0,CELKEM!Q91&lt;0),"-",CELKEM!U91/CELKEM!Q91-1),"-")</f>
        <v>0.11459252894203531</v>
      </c>
      <c r="R91" s="118">
        <f>IFERROR(IF(OR(CELKEM!V91&lt;0,CELKEM!R91&lt;0),"-",CELKEM!V91/CELKEM!R91-1),"-")</f>
        <v>0.12886163499245673</v>
      </c>
      <c r="S91" s="118">
        <f>IFERROR(IF(OR(CELKEM!W91&lt;0,CELKEM!S91&lt;0),"-",CELKEM!W91/CELKEM!S91-1),"-")</f>
        <v>0.18154000424234096</v>
      </c>
      <c r="T91" s="118">
        <f>IFERROR(IF(OR(CELKEM!X91&lt;0,CELKEM!T91&lt;0),"-",CELKEM!X91/CELKEM!T91-1),"-")</f>
        <v>0.16711295732870624</v>
      </c>
    </row>
    <row r="92" spans="2:20" ht="11.8" hidden="1" customHeight="1" outlineLevel="1" x14ac:dyDescent="0.3">
      <c r="B92" s="90"/>
      <c r="C92" s="94" t="s">
        <v>143</v>
      </c>
      <c r="D92" s="90" t="s">
        <v>145</v>
      </c>
      <c r="E92" s="90"/>
      <c r="F92" s="91" t="s">
        <v>14</v>
      </c>
      <c r="G92" s="117">
        <f>IFERROR(IF(OR(CELKEM!K92&lt;0,CELKEM!G92&lt;0),"-",CELKEM!K92/CELKEM!G92-1),"-")</f>
        <v>-0.13496483404970694</v>
      </c>
      <c r="H92" s="117">
        <f>IFERROR(IF(OR(CELKEM!L92&lt;0,CELKEM!H92&lt;0),"-",CELKEM!L92/CELKEM!H92-1),"-")</f>
        <v>0.14783573599165889</v>
      </c>
      <c r="I92" s="118">
        <f>IFERROR(IF(OR(CELKEM!M92&lt;0,CELKEM!I92&lt;0),"-",CELKEM!M92/CELKEM!I92-1),"-")</f>
        <v>0.16319705264752771</v>
      </c>
      <c r="J92" s="118">
        <f>IFERROR(IF(OR(CELKEM!N92&lt;0,CELKEM!J92&lt;0),"-",CELKEM!N92/CELKEM!J92-1),"-")</f>
        <v>0.16070114785014766</v>
      </c>
      <c r="K92" s="118">
        <f>IFERROR(IF(OR(CELKEM!O92&lt;0,CELKEM!K92&lt;0),"-",CELKEM!O92/CELKEM!K92-1),"-")</f>
        <v>0.32381047538047669</v>
      </c>
      <c r="L92" s="118">
        <f>IFERROR(IF(OR(CELKEM!P92&lt;0,CELKEM!L92&lt;0),"-",CELKEM!P92/CELKEM!L92-1),"-")</f>
        <v>7.8514325479550617E-2</v>
      </c>
      <c r="M92" s="118">
        <f>IFERROR(IF(OR(CELKEM!Q92&lt;0,CELKEM!M92&lt;0),"-",CELKEM!Q92/CELKEM!M92-1),"-")</f>
        <v>5.4537602327630275E-2</v>
      </c>
      <c r="N92" s="118">
        <f>IFERROR(IF(OR(CELKEM!R92&lt;0,CELKEM!N92&lt;0),"-",CELKEM!R92/CELKEM!N92-1),"-")</f>
        <v>4.1589255808764047E-2</v>
      </c>
      <c r="O92" s="118">
        <f>IFERROR(IF(OR(CELKEM!S92&lt;0,CELKEM!O92&lt;0),"-",CELKEM!S92/CELKEM!O92-1),"-")</f>
        <v>6.6001669642135496E-2</v>
      </c>
      <c r="P92" s="118">
        <f>IFERROR(IF(OR(CELKEM!T92&lt;0,CELKEM!P92&lt;0),"-",CELKEM!T92/CELKEM!P92-1),"-")</f>
        <v>5.9932873422812616E-2</v>
      </c>
      <c r="Q92" s="118">
        <f>IFERROR(IF(OR(CELKEM!U92&lt;0,CELKEM!Q92&lt;0),"-",CELKEM!U92/CELKEM!Q92-1),"-")</f>
        <v>0.11287401695143506</v>
      </c>
      <c r="R92" s="118">
        <f>IFERROR(IF(OR(CELKEM!V92&lt;0,CELKEM!R92&lt;0),"-",CELKEM!V92/CELKEM!R92-1),"-")</f>
        <v>0.13854879554266941</v>
      </c>
      <c r="S92" s="118">
        <f>IFERROR(IF(OR(CELKEM!W92&lt;0,CELKEM!S92&lt;0),"-",CELKEM!W92/CELKEM!S92-1),"-")</f>
        <v>0.1223055306007661</v>
      </c>
      <c r="T92" s="118">
        <f>IFERROR(IF(OR(CELKEM!X92&lt;0,CELKEM!T92&lt;0),"-",CELKEM!X92/CELKEM!T92-1),"-")</f>
        <v>0.13243602745724781</v>
      </c>
    </row>
    <row r="93" spans="2:20" ht="11.8" hidden="1" customHeight="1" outlineLevel="1" x14ac:dyDescent="0.3">
      <c r="B93" s="90"/>
      <c r="C93" s="94" t="s">
        <v>143</v>
      </c>
      <c r="D93" s="90" t="s">
        <v>172</v>
      </c>
      <c r="E93" s="90"/>
      <c r="F93" s="91" t="s">
        <v>14</v>
      </c>
      <c r="G93" s="117">
        <f>IFERROR(IF(OR(CELKEM!K93&lt;0,CELKEM!G93&lt;0),"-",CELKEM!K93/CELKEM!G93-1),"-")</f>
        <v>0.37834969652950168</v>
      </c>
      <c r="H93" s="117">
        <f>IFERROR(IF(OR(CELKEM!L93&lt;0,CELKEM!H93&lt;0),"-",CELKEM!L93/CELKEM!H93-1),"-")</f>
        <v>-3.7344009996167715E-2</v>
      </c>
      <c r="I93" s="118">
        <f>IFERROR(IF(OR(CELKEM!M93&lt;0,CELKEM!I93&lt;0),"-",CELKEM!M93/CELKEM!I93-1),"-")</f>
        <v>0.70726307896496254</v>
      </c>
      <c r="J93" s="118">
        <f>IFERROR(IF(OR(CELKEM!N93&lt;0,CELKEM!J93&lt;0),"-",CELKEM!N93/CELKEM!J93-1),"-")</f>
        <v>1.4540717386022908</v>
      </c>
      <c r="K93" s="118">
        <f>IFERROR(IF(OR(CELKEM!O93&lt;0,CELKEM!K93&lt;0),"-",CELKEM!O93/CELKEM!K93-1),"-")</f>
        <v>-7.9450358966444701E-2</v>
      </c>
      <c r="L93" s="118">
        <f>IFERROR(IF(OR(CELKEM!P93&lt;0,CELKEM!L93&lt;0),"-",CELKEM!P93/CELKEM!L93-1),"-")</f>
        <v>0.64078747007953241</v>
      </c>
      <c r="M93" s="118">
        <f>IFERROR(IF(OR(CELKEM!Q93&lt;0,CELKEM!M93&lt;0),"-",CELKEM!Q93/CELKEM!M93-1),"-")</f>
        <v>-5.3076024078571926E-2</v>
      </c>
      <c r="N93" s="118">
        <f>IFERROR(IF(OR(CELKEM!R93&lt;0,CELKEM!N93&lt;0),"-",CELKEM!R93/CELKEM!N93-1),"-")</f>
        <v>-0.15476742716876224</v>
      </c>
      <c r="O93" s="118" t="str">
        <f>IFERROR(IF(OR(CELKEM!S93&lt;0,CELKEM!O93&lt;0),"-",CELKEM!S93/CELKEM!O93-1),"-")</f>
        <v>-</v>
      </c>
      <c r="P93" s="118">
        <f>IFERROR(IF(OR(CELKEM!T93&lt;0,CELKEM!P93&lt;0),"-",CELKEM!T93/CELKEM!P93-1),"-")</f>
        <v>-0.54359745355349998</v>
      </c>
      <c r="Q93" s="118">
        <f>IFERROR(IF(OR(CELKEM!U93&lt;0,CELKEM!Q93&lt;0),"-",CELKEM!U93/CELKEM!Q93-1),"-")</f>
        <v>-0.34203753491238043</v>
      </c>
      <c r="R93" s="118">
        <f>IFERROR(IF(OR(CELKEM!V93&lt;0,CELKEM!R93&lt;0),"-",CELKEM!V93/CELKEM!R93-1),"-")</f>
        <v>-0.47984924216738967</v>
      </c>
      <c r="S93" s="118" t="str">
        <f>IFERROR(IF(OR(CELKEM!W93&lt;0,CELKEM!S93&lt;0),"-",CELKEM!W93/CELKEM!S93-1),"-")</f>
        <v>-</v>
      </c>
      <c r="T93" s="118">
        <f>IFERROR(IF(OR(CELKEM!X93&lt;0,CELKEM!T93&lt;0),"-",CELKEM!X93/CELKEM!T93-1),"-")</f>
        <v>0.17484252065270112</v>
      </c>
    </row>
    <row r="94" spans="2:20" ht="11.8" hidden="1" customHeight="1" outlineLevel="2" x14ac:dyDescent="0.3">
      <c r="B94" s="90"/>
      <c r="C94" s="94"/>
      <c r="D94" s="94" t="s">
        <v>143</v>
      </c>
      <c r="E94" s="90" t="s">
        <v>144</v>
      </c>
      <c r="F94" s="91" t="s">
        <v>14</v>
      </c>
      <c r="G94" s="117">
        <f>IFERROR(IF(OR(CELKEM!K94&lt;0,CELKEM!G94&lt;0),"-",CELKEM!K94/CELKEM!G94-1),"-")</f>
        <v>-6.3648277411255783E-2</v>
      </c>
      <c r="H94" s="117">
        <f>IFERROR(IF(OR(CELKEM!L94&lt;0,CELKEM!H94&lt;0),"-",CELKEM!L94/CELKEM!H94-1),"-")</f>
        <v>2.6188933028277406E-2</v>
      </c>
      <c r="I94" s="118">
        <f>IFERROR(IF(OR(CELKEM!M94&lt;0,CELKEM!I94&lt;0),"-",CELKEM!M94/CELKEM!I94-1),"-")</f>
        <v>5.6864873084851109E-2</v>
      </c>
      <c r="J94" s="118">
        <f>IFERROR(IF(OR(CELKEM!N94&lt;0,CELKEM!J94&lt;0),"-",CELKEM!N94/CELKEM!J94-1),"-")</f>
        <v>5.9404467031312969E-2</v>
      </c>
      <c r="K94" s="118">
        <f>IFERROR(IF(OR(CELKEM!O94&lt;0,CELKEM!K94&lt;0),"-",CELKEM!O94/CELKEM!K94-1),"-")</f>
        <v>0.19860270549521331</v>
      </c>
      <c r="L94" s="118">
        <f>IFERROR(IF(OR(CELKEM!P94&lt;0,CELKEM!L94&lt;0),"-",CELKEM!P94/CELKEM!L94-1),"-")</f>
        <v>0.16782285016188148</v>
      </c>
      <c r="M94" s="118">
        <f>IFERROR(IF(OR(CELKEM!Q94&lt;0,CELKEM!M94&lt;0),"-",CELKEM!Q94/CELKEM!M94-1),"-")</f>
        <v>0.13599711095524736</v>
      </c>
      <c r="N94" s="118">
        <f>IFERROR(IF(OR(CELKEM!R94&lt;0,CELKEM!N94&lt;0),"-",CELKEM!R94/CELKEM!N94-1),"-")</f>
        <v>0.14219149985441337</v>
      </c>
      <c r="O94" s="118">
        <f>IFERROR(IF(OR(CELKEM!S94&lt;0,CELKEM!O94&lt;0),"-",CELKEM!S94/CELKEM!O94-1),"-")</f>
        <v>3.7689657486480455E-2</v>
      </c>
      <c r="P94" s="118">
        <f>IFERROR(IF(OR(CELKEM!T94&lt;0,CELKEM!P94&lt;0),"-",CELKEM!T94/CELKEM!P94-1),"-")</f>
        <v>6.1820003292270442E-2</v>
      </c>
      <c r="Q94" s="118">
        <f>IFERROR(IF(OR(CELKEM!U94&lt;0,CELKEM!Q94&lt;0),"-",CELKEM!U94/CELKEM!Q94-1),"-")</f>
        <v>0.11360847679896513</v>
      </c>
      <c r="R94" s="118">
        <f>IFERROR(IF(OR(CELKEM!V94&lt;0,CELKEM!R94&lt;0),"-",CELKEM!V94/CELKEM!R94-1),"-")</f>
        <v>0.12886163499245673</v>
      </c>
      <c r="S94" s="118">
        <f>IFERROR(IF(OR(CELKEM!W94&lt;0,CELKEM!S94&lt;0),"-",CELKEM!W94/CELKEM!S94-1),"-")</f>
        <v>0.18154000424234096</v>
      </c>
      <c r="T94" s="118">
        <f>IFERROR(IF(OR(CELKEM!X94&lt;0,CELKEM!T94&lt;0),"-",CELKEM!X94/CELKEM!T94-1),"-")</f>
        <v>0.16711295732870624</v>
      </c>
    </row>
    <row r="95" spans="2:20" ht="11.8" hidden="1" customHeight="1" outlineLevel="1" x14ac:dyDescent="0.3">
      <c r="B95" s="90"/>
      <c r="C95" s="94" t="s">
        <v>143</v>
      </c>
      <c r="D95" s="90" t="s">
        <v>173</v>
      </c>
      <c r="E95" s="90"/>
      <c r="F95" s="91" t="s">
        <v>14</v>
      </c>
      <c r="G95" s="117" t="str">
        <f>IFERROR(IF(OR(CELKEM!K95&lt;0,CELKEM!G95&lt;0),"-",CELKEM!K95/CELKEM!G95-1),"-")</f>
        <v>-</v>
      </c>
      <c r="H95" s="117" t="str">
        <f>IFERROR(IF(OR(CELKEM!L95&lt;0,CELKEM!H95&lt;0),"-",CELKEM!L95/CELKEM!H95-1),"-")</f>
        <v>-</v>
      </c>
      <c r="I95" s="118" t="str">
        <f>IFERROR(IF(OR(CELKEM!M95&lt;0,CELKEM!I95&lt;0),"-",CELKEM!M95/CELKEM!I95-1),"-")</f>
        <v>-</v>
      </c>
      <c r="J95" s="118" t="str">
        <f>IFERROR(IF(OR(CELKEM!N95&lt;0,CELKEM!J95&lt;0),"-",CELKEM!N95/CELKEM!J95-1),"-")</f>
        <v>-</v>
      </c>
      <c r="K95" s="118" t="str">
        <f>IFERROR(IF(OR(CELKEM!O95&lt;0,CELKEM!K95&lt;0),"-",CELKEM!O95/CELKEM!K95-1),"-")</f>
        <v>-</v>
      </c>
      <c r="L95" s="118" t="str">
        <f>IFERROR(IF(OR(CELKEM!P95&lt;0,CELKEM!L95&lt;0),"-",CELKEM!P95/CELKEM!L95-1),"-")</f>
        <v>-</v>
      </c>
      <c r="M95" s="118" t="str">
        <f>IFERROR(IF(OR(CELKEM!Q95&lt;0,CELKEM!M95&lt;0),"-",CELKEM!Q95/CELKEM!M95-1),"-")</f>
        <v>-</v>
      </c>
      <c r="N95" s="118" t="str">
        <f>IFERROR(IF(OR(CELKEM!R95&lt;0,CELKEM!N95&lt;0),"-",CELKEM!R95/CELKEM!N95-1),"-")</f>
        <v>-</v>
      </c>
      <c r="O95" s="118" t="str">
        <f>IFERROR(IF(OR(CELKEM!S95&lt;0,CELKEM!O95&lt;0),"-",CELKEM!S95/CELKEM!O95-1),"-")</f>
        <v>-</v>
      </c>
      <c r="P95" s="118">
        <f>IFERROR(IF(OR(CELKEM!T95&lt;0,CELKEM!P95&lt;0),"-",CELKEM!T95/CELKEM!P95-1),"-")</f>
        <v>5.104373400355251</v>
      </c>
      <c r="Q95" s="118" t="str">
        <f>IFERROR(IF(OR(CELKEM!U95&lt;0,CELKEM!Q95&lt;0),"-",CELKEM!U95/CELKEM!Q95-1),"-")</f>
        <v>-</v>
      </c>
      <c r="R95" s="118" t="str">
        <f>IFERROR(IF(OR(CELKEM!V95&lt;0,CELKEM!R95&lt;0),"-",CELKEM!V95/CELKEM!R95-1),"-")</f>
        <v>-</v>
      </c>
      <c r="S95" s="118">
        <f>IFERROR(IF(OR(CELKEM!W95&lt;0,CELKEM!S95&lt;0),"-",CELKEM!W95/CELKEM!S95-1),"-")</f>
        <v>-0.90241101104143673</v>
      </c>
      <c r="T95" s="118">
        <f>IFERROR(IF(OR(CELKEM!X95&lt;0,CELKEM!T95&lt;0),"-",CELKEM!X95/CELKEM!T95-1),"-")</f>
        <v>0.64265624502360619</v>
      </c>
    </row>
    <row r="96" spans="2:20" ht="11.8" hidden="1" customHeight="1" outlineLevel="2" x14ac:dyDescent="0.3">
      <c r="B96" s="90"/>
      <c r="C96" s="94"/>
      <c r="D96" s="94" t="s">
        <v>143</v>
      </c>
      <c r="E96" s="90" t="s">
        <v>144</v>
      </c>
      <c r="F96" s="91" t="s">
        <v>14</v>
      </c>
      <c r="G96" s="117" t="str">
        <f>IFERROR(IF(OR(CELKEM!K96&lt;0,CELKEM!G96&lt;0),"-",CELKEM!K96/CELKEM!G96-1),"-")</f>
        <v>-</v>
      </c>
      <c r="H96" s="117" t="str">
        <f>IFERROR(IF(OR(CELKEM!L96&lt;0,CELKEM!H96&lt;0),"-",CELKEM!L96/CELKEM!H96-1),"-")</f>
        <v>-</v>
      </c>
      <c r="I96" s="118" t="str">
        <f>IFERROR(IF(OR(CELKEM!M96&lt;0,CELKEM!I96&lt;0),"-",CELKEM!M96/CELKEM!I96-1),"-")</f>
        <v>-</v>
      </c>
      <c r="J96" s="118" t="str">
        <f>IFERROR(IF(OR(CELKEM!N96&lt;0,CELKEM!J96&lt;0),"-",CELKEM!N96/CELKEM!J96-1),"-")</f>
        <v>-</v>
      </c>
      <c r="K96" s="118" t="str">
        <f>IFERROR(IF(OR(CELKEM!O96&lt;0,CELKEM!K96&lt;0),"-",CELKEM!O96/CELKEM!K96-1),"-")</f>
        <v>-</v>
      </c>
      <c r="L96" s="118" t="str">
        <f>IFERROR(IF(OR(CELKEM!P96&lt;0,CELKEM!L96&lt;0),"-",CELKEM!P96/CELKEM!L96-1),"-")</f>
        <v>-</v>
      </c>
      <c r="M96" s="118" t="str">
        <f>IFERROR(IF(OR(CELKEM!Q96&lt;0,CELKEM!M96&lt;0),"-",CELKEM!Q96/CELKEM!M96-1),"-")</f>
        <v>-</v>
      </c>
      <c r="N96" s="118" t="str">
        <f>IFERROR(IF(OR(CELKEM!R96&lt;0,CELKEM!N96&lt;0),"-",CELKEM!R96/CELKEM!N96-1),"-")</f>
        <v>-</v>
      </c>
      <c r="O96" s="118" t="str">
        <f>IFERROR(IF(OR(CELKEM!S96&lt;0,CELKEM!O96&lt;0),"-",CELKEM!S96/CELKEM!O96-1),"-")</f>
        <v>-</v>
      </c>
      <c r="P96" s="118" t="str">
        <f>IFERROR(IF(OR(CELKEM!T96&lt;0,CELKEM!P96&lt;0),"-",CELKEM!T96/CELKEM!P96-1),"-")</f>
        <v>-</v>
      </c>
      <c r="Q96" s="118" t="str">
        <f>IFERROR(IF(OR(CELKEM!U96&lt;0,CELKEM!Q96&lt;0),"-",CELKEM!U96/CELKEM!Q96-1),"-")</f>
        <v>-</v>
      </c>
      <c r="R96" s="118" t="str">
        <f>IFERROR(IF(OR(CELKEM!V96&lt;0,CELKEM!R96&lt;0),"-",CELKEM!V96/CELKEM!R96-1),"-")</f>
        <v>-</v>
      </c>
      <c r="S96" s="118" t="str">
        <f>IFERROR(IF(OR(CELKEM!W96&lt;0,CELKEM!S96&lt;0),"-",CELKEM!W96/CELKEM!S96-1),"-")</f>
        <v>-</v>
      </c>
      <c r="T96" s="118" t="str">
        <f>IFERROR(IF(OR(CELKEM!X96&lt;0,CELKEM!T96&lt;0),"-",CELKEM!X96/CELKEM!T96-1),"-")</f>
        <v>-</v>
      </c>
    </row>
    <row r="97" spans="2:20" ht="11.8" customHeight="1" collapsed="1" x14ac:dyDescent="0.3">
      <c r="B97" s="90"/>
      <c r="C97" s="90" t="s">
        <v>149</v>
      </c>
      <c r="D97" s="90"/>
      <c r="E97" s="90"/>
      <c r="F97" s="91" t="s">
        <v>14</v>
      </c>
      <c r="G97" s="117">
        <f>IFERROR(IF(OR(CELKEM!K97&lt;0,CELKEM!G97&lt;0),"-",CELKEM!K97/CELKEM!G97-1),"-")</f>
        <v>6.1495123370629345E-2</v>
      </c>
      <c r="H97" s="117">
        <f>IFERROR(IF(OR(CELKEM!L97&lt;0,CELKEM!H97&lt;0),"-",CELKEM!L97/CELKEM!H97-1),"-")</f>
        <v>7.6373267076189633E-2</v>
      </c>
      <c r="I97" s="118">
        <f>IFERROR(IF(OR(CELKEM!M97&lt;0,CELKEM!I97&lt;0),"-",CELKEM!M97/CELKEM!I97-1),"-")</f>
        <v>8.2001725465441933E-2</v>
      </c>
      <c r="J97" s="118">
        <f>IFERROR(IF(OR(CELKEM!N97&lt;0,CELKEM!J97&lt;0),"-",CELKEM!N97/CELKEM!J97-1),"-")</f>
        <v>0.11979292150179655</v>
      </c>
      <c r="K97" s="118">
        <f>IFERROR(IF(OR(CELKEM!O97&lt;0,CELKEM!K97&lt;0),"-",CELKEM!O97/CELKEM!K97-1),"-")</f>
        <v>0.21709469451615315</v>
      </c>
      <c r="L97" s="118">
        <f>IFERROR(IF(OR(CELKEM!P97&lt;0,CELKEM!L97&lt;0),"-",CELKEM!P97/CELKEM!L97-1),"-")</f>
        <v>0.19933173438736063</v>
      </c>
      <c r="M97" s="118">
        <f>IFERROR(IF(OR(CELKEM!Q97&lt;0,CELKEM!M97&lt;0),"-",CELKEM!Q97/CELKEM!M97-1),"-")</f>
        <v>0.19181763580059119</v>
      </c>
      <c r="N97" s="118">
        <f>IFERROR(IF(OR(CELKEM!R97&lt;0,CELKEM!N97&lt;0),"-",CELKEM!R97/CELKEM!N97-1),"-")</f>
        <v>0.14047793223784111</v>
      </c>
      <c r="O97" s="118">
        <f>IFERROR(IF(OR(CELKEM!S97&lt;0,CELKEM!O97&lt;0),"-",CELKEM!S97/CELKEM!O97-1),"-")</f>
        <v>6.4510448204075921E-2</v>
      </c>
      <c r="P97" s="118">
        <f>IFERROR(IF(OR(CELKEM!T97&lt;0,CELKEM!P97&lt;0),"-",CELKEM!T97/CELKEM!P97-1),"-")</f>
        <v>0.10737026242017156</v>
      </c>
      <c r="Q97" s="118">
        <f>IFERROR(IF(OR(CELKEM!U97&lt;0,CELKEM!Q97&lt;0),"-",CELKEM!U97/CELKEM!Q97-1),"-")</f>
        <v>0.10072487191406698</v>
      </c>
      <c r="R97" s="118">
        <f>IFERROR(IF(OR(CELKEM!V97&lt;0,CELKEM!R97&lt;0),"-",CELKEM!V97/CELKEM!R97-1),"-")</f>
        <v>0.11327326169570529</v>
      </c>
      <c r="S97" s="118">
        <f>IFERROR(IF(OR(CELKEM!W97&lt;0,CELKEM!S97&lt;0),"-",CELKEM!W97/CELKEM!S97-1),"-")</f>
        <v>9.5092945527554207E-2</v>
      </c>
      <c r="T97" s="118">
        <f>IFERROR(IF(OR(CELKEM!X97&lt;0,CELKEM!T97&lt;0),"-",CELKEM!X97/CELKEM!T97-1),"-")</f>
        <v>8.7473335027877352E-2</v>
      </c>
    </row>
    <row r="98" spans="2:20" ht="11.8" hidden="1" customHeight="1" outlineLevel="1" x14ac:dyDescent="0.3">
      <c r="B98" s="90"/>
      <c r="C98" s="94" t="s">
        <v>143</v>
      </c>
      <c r="D98" s="90" t="s">
        <v>174</v>
      </c>
      <c r="E98" s="90"/>
      <c r="F98" s="91" t="s">
        <v>14</v>
      </c>
      <c r="G98" s="117">
        <f>IFERROR(IF(OR(CELKEM!K98&lt;0,CELKEM!G98&lt;0),"-",CELKEM!K98/CELKEM!G98-1),"-")</f>
        <v>6.1469041279901271E-2</v>
      </c>
      <c r="H98" s="117">
        <f>IFERROR(IF(OR(CELKEM!L98&lt;0,CELKEM!H98&lt;0),"-",CELKEM!L98/CELKEM!H98-1),"-")</f>
        <v>7.6320867225104783E-2</v>
      </c>
      <c r="I98" s="118">
        <f>IFERROR(IF(OR(CELKEM!M98&lt;0,CELKEM!I98&lt;0),"-",CELKEM!M98/CELKEM!I98-1),"-")</f>
        <v>8.2000160316403559E-2</v>
      </c>
      <c r="J98" s="118">
        <f>IFERROR(IF(OR(CELKEM!N98&lt;0,CELKEM!J98&lt;0),"-",CELKEM!N98/CELKEM!J98-1),"-")</f>
        <v>0.11979251454028983</v>
      </c>
      <c r="K98" s="118">
        <f>IFERROR(IF(OR(CELKEM!O98&lt;0,CELKEM!K98&lt;0),"-",CELKEM!O98/CELKEM!K98-1),"-")</f>
        <v>0.21707603430384625</v>
      </c>
      <c r="L98" s="118">
        <f>IFERROR(IF(OR(CELKEM!P98&lt;0,CELKEM!L98&lt;0),"-",CELKEM!P98/CELKEM!L98-1),"-")</f>
        <v>0.19931541411618814</v>
      </c>
      <c r="M98" s="118">
        <f>IFERROR(IF(OR(CELKEM!Q98&lt;0,CELKEM!M98&lt;0),"-",CELKEM!Q98/CELKEM!M98-1),"-")</f>
        <v>0.19182041258976645</v>
      </c>
      <c r="N98" s="118">
        <f>IFERROR(IF(OR(CELKEM!R98&lt;0,CELKEM!N98&lt;0),"-",CELKEM!R98/CELKEM!N98-1),"-")</f>
        <v>0.14047364247161931</v>
      </c>
      <c r="O98" s="118">
        <f>IFERROR(IF(OR(CELKEM!S98&lt;0,CELKEM!O98&lt;0),"-",CELKEM!S98/CELKEM!O98-1),"-")</f>
        <v>6.4511133075885407E-2</v>
      </c>
      <c r="P98" s="118">
        <f>IFERROR(IF(OR(CELKEM!T98&lt;0,CELKEM!P98&lt;0),"-",CELKEM!T98/CELKEM!P98-1),"-")</f>
        <v>0.10736919943358747</v>
      </c>
      <c r="Q98" s="118">
        <f>IFERROR(IF(OR(CELKEM!U98&lt;0,CELKEM!Q98&lt;0),"-",CELKEM!U98/CELKEM!Q98-1),"-")</f>
        <v>0.10072419212169437</v>
      </c>
      <c r="R98" s="118">
        <f>IFERROR(IF(OR(CELKEM!V98&lt;0,CELKEM!R98&lt;0),"-",CELKEM!V98/CELKEM!R98-1),"-")</f>
        <v>0.11327625733978985</v>
      </c>
      <c r="S98" s="118">
        <f>IFERROR(IF(OR(CELKEM!W98&lt;0,CELKEM!S98&lt;0),"-",CELKEM!W98/CELKEM!S98-1),"-")</f>
        <v>9.5091250997042742E-2</v>
      </c>
      <c r="T98" s="118">
        <f>IFERROR(IF(OR(CELKEM!X98&lt;0,CELKEM!T98&lt;0),"-",CELKEM!X98/CELKEM!T98-1),"-")</f>
        <v>8.747252540444328E-2</v>
      </c>
    </row>
    <row r="99" spans="2:20" ht="11.8" hidden="1" customHeight="1" outlineLevel="1" x14ac:dyDescent="0.3">
      <c r="B99" s="90"/>
      <c r="C99" s="94" t="s">
        <v>143</v>
      </c>
      <c r="D99" s="90" t="s">
        <v>173</v>
      </c>
      <c r="E99" s="90"/>
      <c r="F99" s="91" t="s">
        <v>14</v>
      </c>
      <c r="G99" s="117" t="str">
        <f>IFERROR(IF(OR(CELKEM!K99&lt;0,CELKEM!G99&lt;0),"-",CELKEM!K99/CELKEM!G99-1),"-")</f>
        <v>-</v>
      </c>
      <c r="H99" s="117" t="str">
        <f>IFERROR(IF(OR(CELKEM!L99&lt;0,CELKEM!H99&lt;0),"-",CELKEM!L99/CELKEM!H99-1),"-")</f>
        <v>-</v>
      </c>
      <c r="I99" s="118" t="str">
        <f>IFERROR(IF(OR(CELKEM!M99&lt;0,CELKEM!I99&lt;0),"-",CELKEM!M99/CELKEM!I99-1),"-")</f>
        <v>-</v>
      </c>
      <c r="J99" s="118" t="str">
        <f>IFERROR(IF(OR(CELKEM!N99&lt;0,CELKEM!J99&lt;0),"-",CELKEM!N99/CELKEM!J99-1),"-")</f>
        <v>-</v>
      </c>
      <c r="K99" s="118" t="str">
        <f>IFERROR(IF(OR(CELKEM!O99&lt;0,CELKEM!K99&lt;0),"-",CELKEM!O99/CELKEM!K99-1),"-")</f>
        <v>-</v>
      </c>
      <c r="L99" s="118" t="str">
        <f>IFERROR(IF(OR(CELKEM!P99&lt;0,CELKEM!L99&lt;0),"-",CELKEM!P99/CELKEM!L99-1),"-")</f>
        <v>-</v>
      </c>
      <c r="M99" s="118" t="str">
        <f>IFERROR(IF(OR(CELKEM!Q99&lt;0,CELKEM!M99&lt;0),"-",CELKEM!Q99/CELKEM!M99-1),"-")</f>
        <v>-</v>
      </c>
      <c r="N99" s="118" t="str">
        <f>IFERROR(IF(OR(CELKEM!R99&lt;0,CELKEM!N99&lt;0),"-",CELKEM!R99/CELKEM!N99-1),"-")</f>
        <v>-</v>
      </c>
      <c r="O99" s="118" t="str">
        <f>IFERROR(IF(OR(CELKEM!S99&lt;0,CELKEM!O99&lt;0),"-",CELKEM!S99/CELKEM!O99-1),"-")</f>
        <v>-</v>
      </c>
      <c r="P99" s="118" t="str">
        <f>IFERROR(IF(OR(CELKEM!T99&lt;0,CELKEM!P99&lt;0),"-",CELKEM!T99/CELKEM!P99-1),"-")</f>
        <v>-</v>
      </c>
      <c r="Q99" s="118" t="str">
        <f>IFERROR(IF(OR(CELKEM!U99&lt;0,CELKEM!Q99&lt;0),"-",CELKEM!U99/CELKEM!Q99-1),"-")</f>
        <v>-</v>
      </c>
      <c r="R99" s="118" t="str">
        <f>IFERROR(IF(OR(CELKEM!V99&lt;0,CELKEM!R99&lt;0),"-",CELKEM!V99/CELKEM!R99-1),"-")</f>
        <v>-</v>
      </c>
      <c r="S99" s="118" t="str">
        <f>IFERROR(IF(OR(CELKEM!W99&lt;0,CELKEM!S99&lt;0),"-",CELKEM!W99/CELKEM!S99-1),"-")</f>
        <v>-</v>
      </c>
      <c r="T99" s="118" t="str">
        <f>IFERROR(IF(OR(CELKEM!X99&lt;0,CELKEM!T99&lt;0),"-",CELKEM!X99/CELKEM!T99-1),"-")</f>
        <v>-</v>
      </c>
    </row>
    <row r="100" spans="2:20" ht="11.8" customHeight="1" x14ac:dyDescent="0.3">
      <c r="B100" s="90"/>
      <c r="C100" s="90" t="s">
        <v>152</v>
      </c>
      <c r="D100" s="90"/>
      <c r="E100" s="90"/>
      <c r="F100" s="91" t="s">
        <v>14</v>
      </c>
      <c r="G100" s="117">
        <f>IFERROR(IF(OR(CELKEM!K100&lt;0,CELKEM!G100&lt;0),"-",CELKEM!K100/CELKEM!G100-1),"-")</f>
        <v>-1.9737306426285794E-2</v>
      </c>
      <c r="H100" s="117">
        <f>IFERROR(IF(OR(CELKEM!L100&lt;0,CELKEM!H100&lt;0),"-",CELKEM!L100/CELKEM!H100-1),"-")</f>
        <v>-4.3765392395090585E-2</v>
      </c>
      <c r="I100" s="118">
        <f>IFERROR(IF(OR(CELKEM!M100&lt;0,CELKEM!I100&lt;0),"-",CELKEM!M100/CELKEM!I100-1),"-")</f>
        <v>2.9852753709282531E-2</v>
      </c>
      <c r="J100" s="118">
        <f>IFERROR(IF(OR(CELKEM!N100&lt;0,CELKEM!J100&lt;0),"-",CELKEM!N100/CELKEM!J100-1),"-")</f>
        <v>0.14063426148742164</v>
      </c>
      <c r="K100" s="118">
        <f>IFERROR(IF(OR(CELKEM!O100&lt;0,CELKEM!K100&lt;0),"-",CELKEM!O100/CELKEM!K100-1),"-")</f>
        <v>5.3945724439664611E-2</v>
      </c>
      <c r="L100" s="118">
        <f>IFERROR(IF(OR(CELKEM!P100&lt;0,CELKEM!L100&lt;0),"-",CELKEM!P100/CELKEM!L100-1),"-")</f>
        <v>8.4605232831453492E-2</v>
      </c>
      <c r="M100" s="118">
        <f>IFERROR(IF(OR(CELKEM!Q100&lt;0,CELKEM!M100&lt;0),"-",CELKEM!Q100/CELKEM!M100-1),"-")</f>
        <v>4.9931739596598135E-2</v>
      </c>
      <c r="N100" s="118">
        <f>IFERROR(IF(OR(CELKEM!R100&lt;0,CELKEM!N100&lt;0),"-",CELKEM!R100/CELKEM!N100-1),"-")</f>
        <v>6.0075474831998266E-2</v>
      </c>
      <c r="O100" s="118">
        <f>IFERROR(IF(OR(CELKEM!S100&lt;0,CELKEM!O100&lt;0),"-",CELKEM!S100/CELKEM!O100-1),"-")</f>
        <v>5.035327362120201E-2</v>
      </c>
      <c r="P100" s="118">
        <f>IFERROR(IF(OR(CELKEM!T100&lt;0,CELKEM!P100&lt;0),"-",CELKEM!T100/CELKEM!P100-1),"-")</f>
        <v>4.9066850414080543E-2</v>
      </c>
      <c r="Q100" s="118">
        <f>IFERROR(IF(OR(CELKEM!U100&lt;0,CELKEM!Q100&lt;0),"-",CELKEM!U100/CELKEM!Q100-1),"-")</f>
        <v>5.7972503213397975E-2</v>
      </c>
      <c r="R100" s="118">
        <f>IFERROR(IF(OR(CELKEM!V100&lt;0,CELKEM!R100&lt;0),"-",CELKEM!V100/CELKEM!R100-1),"-")</f>
        <v>-0.16943927295389294</v>
      </c>
      <c r="S100" s="118">
        <f>IFERROR(IF(OR(CELKEM!W100&lt;0,CELKEM!S100&lt;0),"-",CELKEM!W100/CELKEM!S100-1),"-")</f>
        <v>-0.15675534623751231</v>
      </c>
      <c r="T100" s="118">
        <f>IFERROR(IF(OR(CELKEM!X100&lt;0,CELKEM!T100&lt;0),"-",CELKEM!X100/CELKEM!T100-1),"-")</f>
        <v>-0.11805269996545265</v>
      </c>
    </row>
    <row r="101" spans="2:20" ht="11.8" customHeight="1" x14ac:dyDescent="0.3">
      <c r="B101" s="90"/>
      <c r="C101" s="90" t="s">
        <v>153</v>
      </c>
      <c r="D101" s="90"/>
      <c r="E101" s="90"/>
      <c r="F101" s="91" t="s">
        <v>14</v>
      </c>
      <c r="G101" s="117">
        <f>IFERROR(IF(OR(CELKEM!K101&lt;0,CELKEM!G101&lt;0),"-",CELKEM!K101/CELKEM!G101-1),"-")</f>
        <v>4.2917718006060701E-2</v>
      </c>
      <c r="H101" s="117">
        <f>IFERROR(IF(OR(CELKEM!L101&lt;0,CELKEM!H101&lt;0),"-",CELKEM!L101/CELKEM!H101-1),"-")</f>
        <v>5.0208014188881211E-2</v>
      </c>
      <c r="I101" s="118">
        <f>IFERROR(IF(OR(CELKEM!M101&lt;0,CELKEM!I101&lt;0),"-",CELKEM!M101/CELKEM!I101-1),"-")</f>
        <v>7.1390368591081055E-2</v>
      </c>
      <c r="J101" s="118">
        <f>IFERROR(IF(OR(CELKEM!N101&lt;0,CELKEM!J101&lt;0),"-",CELKEM!N101/CELKEM!J101-1),"-")</f>
        <v>0.12367405910529716</v>
      </c>
      <c r="K101" s="118">
        <f>IFERROR(IF(OR(CELKEM!O101&lt;0,CELKEM!K101&lt;0),"-",CELKEM!O101/CELKEM!K101-1),"-")</f>
        <v>0.18202496798526946</v>
      </c>
      <c r="L101" s="118">
        <f>IFERROR(IF(OR(CELKEM!P101&lt;0,CELKEM!L101&lt;0),"-",CELKEM!P101/CELKEM!L101-1),"-")</f>
        <v>0.17658102019034594</v>
      </c>
      <c r="M101" s="118">
        <f>IFERROR(IF(OR(CELKEM!Q101&lt;0,CELKEM!M101&lt;0),"-",CELKEM!Q101/CELKEM!M101-1),"-")</f>
        <v>0.16406579500630913</v>
      </c>
      <c r="N101" s="118">
        <f>IFERROR(IF(OR(CELKEM!R101&lt;0,CELKEM!N101&lt;0),"-",CELKEM!R101/CELKEM!N101-1),"-")</f>
        <v>0.12527915035499348</v>
      </c>
      <c r="O101" s="118">
        <f>IFERROR(IF(OR(CELKEM!S101&lt;0,CELKEM!O101&lt;0),"-",CELKEM!S101/CELKEM!O101-1),"-")</f>
        <v>6.1797033172070082E-2</v>
      </c>
      <c r="P101" s="118">
        <f>IFERROR(IF(OR(CELKEM!T101&lt;0,CELKEM!P101&lt;0),"-",CELKEM!T101/CELKEM!P101-1),"-")</f>
        <v>9.6712277232147148E-2</v>
      </c>
      <c r="Q101" s="118">
        <f>IFERROR(IF(OR(CELKEM!U101&lt;0,CELKEM!Q101&lt;0),"-",CELKEM!U101/CELKEM!Q101-1),"-")</f>
        <v>9.3182702451505506E-2</v>
      </c>
      <c r="R101" s="118">
        <f>IFERROR(IF(OR(CELKEM!V101&lt;0,CELKEM!R101&lt;0),"-",CELKEM!V101/CELKEM!R101-1),"-")</f>
        <v>6.2927717562860419E-2</v>
      </c>
      <c r="S101" s="118">
        <f>IFERROR(IF(OR(CELKEM!W101&lt;0,CELKEM!S101&lt;0),"-",CELKEM!W101/CELKEM!S101-1),"-")</f>
        <v>4.7343038074048716E-2</v>
      </c>
      <c r="T101" s="118">
        <f>IFERROR(IF(OR(CELKEM!X101&lt;0,CELKEM!T101&lt;0),"-",CELKEM!X101/CELKEM!T101-1),"-")</f>
        <v>5.1534959380855172E-2</v>
      </c>
    </row>
    <row r="102" spans="2:20" ht="11.8" customHeight="1" x14ac:dyDescent="0.3">
      <c r="B102" s="95"/>
      <c r="C102" s="95" t="s">
        <v>154</v>
      </c>
      <c r="D102" s="95"/>
      <c r="E102" s="95"/>
      <c r="F102" s="96" t="s">
        <v>14</v>
      </c>
      <c r="G102" s="119">
        <f>IFERROR(IF(OR(CELKEM!K102&lt;0,CELKEM!G102&lt;0),"-",CELKEM!K102/CELKEM!G102-1),"-")</f>
        <v>8.2067442662776324E-2</v>
      </c>
      <c r="H102" s="119">
        <f>IFERROR(IF(OR(CELKEM!L102&lt;0,CELKEM!H102&lt;0),"-",CELKEM!L102/CELKEM!H102-1),"-")</f>
        <v>0.16991357309914368</v>
      </c>
      <c r="I102" s="120">
        <f>IFERROR(IF(OR(CELKEM!M102&lt;0,CELKEM!I102&lt;0),"-",CELKEM!M102/CELKEM!I102-1),"-")</f>
        <v>0.18641484367187533</v>
      </c>
      <c r="J102" s="120">
        <f>IFERROR(IF(OR(CELKEM!N102&lt;0,CELKEM!J102&lt;0),"-",CELKEM!N102/CELKEM!J102-1),"-")</f>
        <v>0.21925321588508617</v>
      </c>
      <c r="K102" s="120">
        <f>IFERROR(IF(OR(CELKEM!O102&lt;0,CELKEM!K102&lt;0),"-",CELKEM!O102/CELKEM!K102-1),"-")</f>
        <v>0.2141687438739055</v>
      </c>
      <c r="L102" s="120">
        <f>IFERROR(IF(OR(CELKEM!P102&lt;0,CELKEM!L102&lt;0),"-",CELKEM!P102/CELKEM!L102-1),"-")</f>
        <v>0.15339639026640484</v>
      </c>
      <c r="M102" s="120">
        <f>IFERROR(IF(OR(CELKEM!Q102&lt;0,CELKEM!M102&lt;0),"-",CELKEM!Q102/CELKEM!M102-1),"-")</f>
        <v>0.13816203547499573</v>
      </c>
      <c r="N102" s="120">
        <f>IFERROR(IF(OR(CELKEM!R102&lt;0,CELKEM!N102&lt;0),"-",CELKEM!R102/CELKEM!N102-1),"-")</f>
        <v>0.20061737651242817</v>
      </c>
      <c r="O102" s="120">
        <f>IFERROR(IF(OR(CELKEM!S102&lt;0,CELKEM!O102&lt;0),"-",CELKEM!S102/CELKEM!O102-1),"-")</f>
        <v>0.11059770649761913</v>
      </c>
      <c r="P102" s="120">
        <f>IFERROR(IF(OR(CELKEM!T102&lt;0,CELKEM!P102&lt;0),"-",CELKEM!T102/CELKEM!P102-1),"-")</f>
        <v>0.123422623960175</v>
      </c>
      <c r="Q102" s="120">
        <f>IFERROR(IF(OR(CELKEM!U102&lt;0,CELKEM!Q102&lt;0),"-",CELKEM!U102/CELKEM!Q102-1),"-")</f>
        <v>0.12283721486753851</v>
      </c>
      <c r="R102" s="120">
        <f>IFERROR(IF(OR(CELKEM!V102&lt;0,CELKEM!R102&lt;0),"-",CELKEM!V102/CELKEM!R102-1),"-")</f>
        <v>0.1089354627747714</v>
      </c>
      <c r="S102" s="120">
        <f>IFERROR(IF(OR(CELKEM!W102&lt;0,CELKEM!S102&lt;0),"-",CELKEM!W102/CELKEM!S102-1),"-")</f>
        <v>0.11585883167183031</v>
      </c>
      <c r="T102" s="120">
        <f>IFERROR(IF(OR(CELKEM!X102&lt;0,CELKEM!T102&lt;0),"-",CELKEM!X102/CELKEM!T102-1),"-")</f>
        <v>0.17245635543039106</v>
      </c>
    </row>
    <row r="103" spans="2:20" ht="11.8" customHeight="1" x14ac:dyDescent="0.3">
      <c r="B103" s="99"/>
      <c r="C103" s="99" t="s">
        <v>155</v>
      </c>
      <c r="D103" s="99"/>
      <c r="E103" s="99"/>
      <c r="F103" s="100" t="s">
        <v>14</v>
      </c>
      <c r="G103" s="121">
        <f>IFERROR(IF(OR(CELKEM!K103&lt;0,CELKEM!G103&lt;0),"-",CELKEM!K103/CELKEM!G103-1),"-")</f>
        <v>-2.3221046648299382E-2</v>
      </c>
      <c r="H103" s="121">
        <f>IFERROR(IF(OR(CELKEM!L103&lt;0,CELKEM!H103&lt;0),"-",CELKEM!L103/CELKEM!H103-1),"-")</f>
        <v>1.2378703074141573E-2</v>
      </c>
      <c r="I103" s="122">
        <f>IFERROR(IF(OR(CELKEM!M103&lt;0,CELKEM!I103&lt;0),"-",CELKEM!M103/CELKEM!I103-1),"-")</f>
        <v>4.4552298538221624E-2</v>
      </c>
      <c r="J103" s="122">
        <f>IFERROR(IF(OR(CELKEM!N103&lt;0,CELKEM!J103&lt;0),"-",CELKEM!N103/CELKEM!J103-1),"-")</f>
        <v>7.5329339764301562E-2</v>
      </c>
      <c r="K103" s="122">
        <f>IFERROR(IF(OR(CELKEM!O103&lt;0,CELKEM!K103&lt;0),"-",CELKEM!O103/CELKEM!K103-1),"-")</f>
        <v>0.11957285460103528</v>
      </c>
      <c r="L103" s="122">
        <f>IFERROR(IF(OR(CELKEM!P103&lt;0,CELKEM!L103&lt;0),"-",CELKEM!P103/CELKEM!L103-1),"-")</f>
        <v>0.10040585652650069</v>
      </c>
      <c r="M103" s="122">
        <f>IFERROR(IF(OR(CELKEM!Q103&lt;0,CELKEM!M103&lt;0),"-",CELKEM!Q103/CELKEM!M103-1),"-")</f>
        <v>5.3631458664773923E-2</v>
      </c>
      <c r="N103" s="122">
        <f>IFERROR(IF(OR(CELKEM!R103&lt;0,CELKEM!N103&lt;0),"-",CELKEM!R103/CELKEM!N103-1),"-")</f>
        <v>-1.267300450888087E-2</v>
      </c>
      <c r="O103" s="122">
        <f>IFERROR(IF(OR(CELKEM!S103&lt;0,CELKEM!O103&lt;0),"-",CELKEM!S103/CELKEM!O103-1),"-")</f>
        <v>-2.7377928517597794E-2</v>
      </c>
      <c r="P103" s="122">
        <f>IFERROR(IF(OR(CELKEM!T103&lt;0,CELKEM!P103&lt;0),"-",CELKEM!T103/CELKEM!P103-1),"-")</f>
        <v>-1.3282384251536605E-2</v>
      </c>
      <c r="Q103" s="122">
        <f>IFERROR(IF(OR(CELKEM!U103&lt;0,CELKEM!Q103&lt;0),"-",CELKEM!U103/CELKEM!Q103-1),"-")</f>
        <v>1.3809549434775414E-2</v>
      </c>
      <c r="R103" s="122">
        <f>IFERROR(IF(OR(CELKEM!V103&lt;0,CELKEM!R103&lt;0),"-",CELKEM!V103/CELKEM!R103-1),"-")</f>
        <v>3.2528642629739979E-2</v>
      </c>
      <c r="S103" s="122">
        <f>IFERROR(IF(OR(CELKEM!W103&lt;0,CELKEM!S103&lt;0),"-",CELKEM!W103/CELKEM!S103-1),"-")</f>
        <v>3.766017806291333E-2</v>
      </c>
      <c r="T103" s="122">
        <f>IFERROR(IF(OR(CELKEM!X103&lt;0,CELKEM!T103&lt;0),"-",CELKEM!X103/CELKEM!T103-1),"-")</f>
        <v>4.560142317454674E-2</v>
      </c>
    </row>
    <row r="104" spans="2:20" ht="11.8" customHeight="1" x14ac:dyDescent="0.3">
      <c r="B104" s="90"/>
      <c r="C104" s="90" t="s">
        <v>175</v>
      </c>
      <c r="D104" s="90"/>
      <c r="E104" s="90"/>
      <c r="F104" s="91" t="s">
        <v>14</v>
      </c>
      <c r="G104" s="117">
        <f>IFERROR(IF(OR(CELKEM!K104&lt;0,CELKEM!G104&lt;0),"-",CELKEM!K104/CELKEM!G104-1),"-")</f>
        <v>5.8016307269458167E-2</v>
      </c>
      <c r="H104" s="117">
        <f>IFERROR(IF(OR(CELKEM!L104&lt;0,CELKEM!H104&lt;0),"-",CELKEM!L104/CELKEM!H104-1),"-")</f>
        <v>5.6529271421951854E-2</v>
      </c>
      <c r="I104" s="118">
        <f>IFERROR(IF(OR(CELKEM!M104&lt;0,CELKEM!I104&lt;0),"-",CELKEM!M104/CELKEM!I104-1),"-")</f>
        <v>0.13405195430789107</v>
      </c>
      <c r="J104" s="118">
        <f>IFERROR(IF(OR(CELKEM!N104&lt;0,CELKEM!J104&lt;0),"-",CELKEM!N104/CELKEM!J104-1),"-")</f>
        <v>0.12112608379685752</v>
      </c>
      <c r="K104" s="118">
        <f>IFERROR(IF(OR(CELKEM!O104&lt;0,CELKEM!K104&lt;0),"-",CELKEM!O104/CELKEM!K104-1),"-")</f>
        <v>0.13977543394231562</v>
      </c>
      <c r="L104" s="118">
        <f>IFERROR(IF(OR(CELKEM!P104&lt;0,CELKEM!L104&lt;0),"-",CELKEM!P104/CELKEM!L104-1),"-")</f>
        <v>0.13706379408551705</v>
      </c>
      <c r="M104" s="118">
        <f>IFERROR(IF(OR(CELKEM!Q104&lt;0,CELKEM!M104&lt;0),"-",CELKEM!Q104/CELKEM!M104-1),"-")</f>
        <v>0.12544621087128682</v>
      </c>
      <c r="N104" s="118">
        <f>IFERROR(IF(OR(CELKEM!R104&lt;0,CELKEM!N104&lt;0),"-",CELKEM!R104/CELKEM!N104-1),"-")</f>
        <v>7.0124829799794952E-2</v>
      </c>
      <c r="O104" s="118">
        <f>IFERROR(IF(OR(CELKEM!S104&lt;0,CELKEM!O104&lt;0),"-",CELKEM!S104/CELKEM!O104-1),"-")</f>
        <v>5.5981967698834678E-2</v>
      </c>
      <c r="P104" s="118">
        <f>IFERROR(IF(OR(CELKEM!T104&lt;0,CELKEM!P104&lt;0),"-",CELKEM!T104/CELKEM!P104-1),"-")</f>
        <v>5.94453932424166E-2</v>
      </c>
      <c r="Q104" s="118">
        <f>IFERROR(IF(OR(CELKEM!U104&lt;0,CELKEM!Q104&lt;0),"-",CELKEM!U104/CELKEM!Q104-1),"-")</f>
        <v>6.0544666662729396E-2</v>
      </c>
      <c r="R104" s="118">
        <f>IFERROR(IF(OR(CELKEM!V104&lt;0,CELKEM!R104&lt;0),"-",CELKEM!V104/CELKEM!R104-1),"-")</f>
        <v>7.0765466682639167E-2</v>
      </c>
      <c r="S104" s="118">
        <f>IFERROR(IF(OR(CELKEM!W104&lt;0,CELKEM!S104&lt;0),"-",CELKEM!W104/CELKEM!S104-1),"-")</f>
        <v>7.8109531390796016E-2</v>
      </c>
      <c r="T104" s="118">
        <f>IFERROR(IF(OR(CELKEM!X104&lt;0,CELKEM!T104&lt;0),"-",CELKEM!X104/CELKEM!T104-1),"-")</f>
        <v>7.799882624276977E-2</v>
      </c>
    </row>
    <row r="105" spans="2:20" ht="11.8" customHeight="1" x14ac:dyDescent="0.3">
      <c r="B105" s="103"/>
      <c r="C105" s="103" t="s">
        <v>157</v>
      </c>
      <c r="D105" s="103"/>
      <c r="E105" s="103"/>
      <c r="F105" s="91" t="s">
        <v>14</v>
      </c>
      <c r="G105" s="117">
        <f>IFERROR(IF(OR(CELKEM!K105&lt;0,CELKEM!G105&lt;0),"-",CELKEM!K105/CELKEM!G105-1),"-")</f>
        <v>-0.14564311741580049</v>
      </c>
      <c r="H105" s="117">
        <f>IFERROR(IF(OR(CELKEM!L105&lt;0,CELKEM!H105&lt;0),"-",CELKEM!L105/CELKEM!H105-1),"-")</f>
        <v>4.0741029065908485E-2</v>
      </c>
      <c r="I105" s="118">
        <f>IFERROR(IF(OR(CELKEM!M105&lt;0,CELKEM!I105&lt;0),"-",CELKEM!M105/CELKEM!I105-1),"-")</f>
        <v>8.9016792880102225E-2</v>
      </c>
      <c r="J105" s="118">
        <f>IFERROR(IF(OR(CELKEM!N105&lt;0,CELKEM!J105&lt;0),"-",CELKEM!N105/CELKEM!J105-1),"-")</f>
        <v>8.1809924132934642E-2</v>
      </c>
      <c r="K105" s="118">
        <f>IFERROR(IF(OR(CELKEM!O105&lt;0,CELKEM!K105&lt;0),"-",CELKEM!O105/CELKEM!K105-1),"-")</f>
        <v>0.26346814767573701</v>
      </c>
      <c r="L105" s="118">
        <f>IFERROR(IF(OR(CELKEM!P105&lt;0,CELKEM!L105&lt;0),"-",CELKEM!P105/CELKEM!L105-1),"-")</f>
        <v>0.13474397611112976</v>
      </c>
      <c r="M105" s="118">
        <f>IFERROR(IF(OR(CELKEM!Q105&lt;0,CELKEM!M105&lt;0),"-",CELKEM!Q105/CELKEM!M105-1),"-")</f>
        <v>0.15554956732052005</v>
      </c>
      <c r="N105" s="118">
        <f>IFERROR(IF(OR(CELKEM!R105&lt;0,CELKEM!N105&lt;0),"-",CELKEM!R105/CELKEM!N105-1),"-")</f>
        <v>0.11429435849072189</v>
      </c>
      <c r="O105" s="118">
        <f>IFERROR(IF(OR(CELKEM!S105&lt;0,CELKEM!O105&lt;0),"-",CELKEM!S105/CELKEM!O105-1),"-")</f>
        <v>1.6918406763857474E-2</v>
      </c>
      <c r="P105" s="118">
        <f>IFERROR(IF(OR(CELKEM!T105&lt;0,CELKEM!P105&lt;0),"-",CELKEM!T105/CELKEM!P105-1),"-")</f>
        <v>1.603201545956745E-2</v>
      </c>
      <c r="Q105" s="118">
        <f>IFERROR(IF(OR(CELKEM!U105&lt;0,CELKEM!Q105&lt;0),"-",CELKEM!U105/CELKEM!Q105-1),"-")</f>
        <v>3.2474104230972856E-2</v>
      </c>
      <c r="R105" s="118">
        <f>IFERROR(IF(OR(CELKEM!V105&lt;0,CELKEM!R105&lt;0),"-",CELKEM!V105/CELKEM!R105-1),"-")</f>
        <v>7.359832227517904E-2</v>
      </c>
      <c r="S105" s="118">
        <f>IFERROR(IF(OR(CELKEM!W105&lt;0,CELKEM!S105&lt;0),"-",CELKEM!W105/CELKEM!S105-1),"-")</f>
        <v>8.7536516636074646E-2</v>
      </c>
      <c r="T105" s="118">
        <f>IFERROR(IF(OR(CELKEM!X105&lt;0,CELKEM!T105&lt;0),"-",CELKEM!X105/CELKEM!T105-1),"-")</f>
        <v>0.11791430451918905</v>
      </c>
    </row>
    <row r="106" spans="2:20" ht="11.8" customHeight="1" x14ac:dyDescent="0.3"/>
    <row r="107" spans="2:20" ht="11.8" customHeight="1" x14ac:dyDescent="0.3">
      <c r="B107" s="85"/>
      <c r="C107" s="85" t="s">
        <v>163</v>
      </c>
      <c r="D107" s="85"/>
      <c r="E107" s="86"/>
      <c r="F107" s="87"/>
      <c r="G107" s="87"/>
      <c r="H107" s="87"/>
      <c r="I107" s="104"/>
      <c r="J107" s="104"/>
      <c r="K107" s="104"/>
      <c r="L107" s="104"/>
      <c r="M107" s="104"/>
      <c r="N107" s="104"/>
      <c r="O107" s="104"/>
      <c r="P107" s="104"/>
      <c r="Q107" s="104"/>
      <c r="R107" s="104"/>
      <c r="S107" s="104"/>
      <c r="T107" s="104"/>
    </row>
    <row r="108" spans="2:20" ht="11.8" customHeight="1" x14ac:dyDescent="0.3">
      <c r="B108" s="90"/>
      <c r="C108" s="90" t="s">
        <v>158</v>
      </c>
      <c r="D108" s="90"/>
      <c r="E108" s="103"/>
      <c r="F108" s="105" t="s">
        <v>14</v>
      </c>
      <c r="G108" s="117">
        <f>IFERROR(IF(OR(CELKEM!K108&lt;0,CELKEM!G108&lt;0),"-",CELKEM!K108/CELKEM!G108-1),"-")</f>
        <v>8.001833637233835E-3</v>
      </c>
      <c r="H108" s="117">
        <f>IFERROR(IF(OR(CELKEM!L108&lt;0,CELKEM!H108&lt;0),"-",CELKEM!L108/CELKEM!H108-1),"-")</f>
        <v>9.1086762328796311E-2</v>
      </c>
      <c r="I108" s="118">
        <f>IFERROR(IF(OR(CELKEM!M108&lt;0,CELKEM!I108&lt;0),"-",CELKEM!M108/CELKEM!I108-1),"-")</f>
        <v>0.10184172037687045</v>
      </c>
      <c r="J108" s="118">
        <f>IFERROR(IF(OR(CELKEM!N108&lt;0,CELKEM!J108&lt;0),"-",CELKEM!N108/CELKEM!J108-1),"-")</f>
        <v>8.4259600518969302E-2</v>
      </c>
      <c r="K108" s="118">
        <f>IFERROR(IF(OR(CELKEM!O108&lt;0,CELKEM!K108&lt;0),"-",CELKEM!O108/CELKEM!K108-1),"-")</f>
        <v>0.67121985100390291</v>
      </c>
      <c r="L108" s="118">
        <f>IFERROR(IF(OR(CELKEM!P108&lt;0,CELKEM!L108&lt;0),"-",CELKEM!P108/CELKEM!L108-1),"-")</f>
        <v>0.53194737763960842</v>
      </c>
      <c r="M108" s="118">
        <f>IFERROR(IF(OR(CELKEM!Q108&lt;0,CELKEM!M108&lt;0),"-",CELKEM!Q108/CELKEM!M108-1),"-")</f>
        <v>0.43831782273879671</v>
      </c>
      <c r="N108" s="118">
        <f>IFERROR(IF(OR(CELKEM!R108&lt;0,CELKEM!N108&lt;0),"-",CELKEM!R108/CELKEM!N108-1),"-")</f>
        <v>0.38144001880763256</v>
      </c>
      <c r="O108" s="118">
        <f>IFERROR(IF(OR(CELKEM!S108&lt;0,CELKEM!O108&lt;0),"-",CELKEM!S108/CELKEM!O108-1),"-")</f>
        <v>0.12835508197222922</v>
      </c>
      <c r="P108" s="118">
        <f>IFERROR(IF(OR(CELKEM!T108&lt;0,CELKEM!P108&lt;0),"-",CELKEM!T108/CELKEM!P108-1),"-")</f>
        <v>0.10078169550420379</v>
      </c>
      <c r="Q108" s="118">
        <f>IFERROR(IF(OR(CELKEM!U108&lt;0,CELKEM!Q108&lt;0),"-",CELKEM!U108/CELKEM!Q108-1),"-")</f>
        <v>0.10730135883211522</v>
      </c>
      <c r="R108" s="118">
        <f>IFERROR(IF(OR(CELKEM!V108&lt;0,CELKEM!R108&lt;0),"-",CELKEM!V108/CELKEM!R108-1),"-")</f>
        <v>0.1402534164936613</v>
      </c>
      <c r="S108" s="118">
        <f>IFERROR(IF(OR(CELKEM!W108&lt;0,CELKEM!S108&lt;0),"-",CELKEM!W108/CELKEM!S108-1),"-")</f>
        <v>1.1404089285844909E-2</v>
      </c>
      <c r="T108" s="118">
        <f>IFERROR(IF(OR(CELKEM!X108&lt;0,CELKEM!T108&lt;0),"-",CELKEM!X108/CELKEM!T108-1),"-")</f>
        <v>3.642694036529881E-2</v>
      </c>
    </row>
    <row r="109" spans="2:20" ht="11.8" customHeight="1" x14ac:dyDescent="0.3">
      <c r="B109" s="90"/>
      <c r="C109" s="90" t="s">
        <v>159</v>
      </c>
      <c r="D109" s="90"/>
      <c r="E109" s="103"/>
      <c r="F109" s="105" t="s">
        <v>14</v>
      </c>
      <c r="G109" s="117">
        <f>IFERROR(IF(OR(CELKEM!K109&lt;0,CELKEM!G109&lt;0),"-",CELKEM!K109/CELKEM!G109-1),"-")</f>
        <v>-0.2746817255569185</v>
      </c>
      <c r="H109" s="117">
        <f>IFERROR(IF(OR(CELKEM!L109&lt;0,CELKEM!H109&lt;0),"-",CELKEM!L109/CELKEM!H109-1),"-")</f>
        <v>-4.8645209009859802E-2</v>
      </c>
      <c r="I109" s="118">
        <f>IFERROR(IF(OR(CELKEM!M109&lt;0,CELKEM!I109&lt;0),"-",CELKEM!M109/CELKEM!I109-1),"-")</f>
        <v>6.027229458201111E-3</v>
      </c>
      <c r="J109" s="118">
        <f>IFERROR(IF(OR(CELKEM!N109&lt;0,CELKEM!J109&lt;0),"-",CELKEM!N109/CELKEM!J109-1),"-")</f>
        <v>2.3963393108176856E-2</v>
      </c>
      <c r="K109" s="118">
        <f>IFERROR(IF(OR(CELKEM!O109&lt;0,CELKEM!K109&lt;0),"-",CELKEM!O109/CELKEM!K109-1),"-")</f>
        <v>0.33686731186351881</v>
      </c>
      <c r="L109" s="118">
        <f>IFERROR(IF(OR(CELKEM!P109&lt;0,CELKEM!L109&lt;0),"-",CELKEM!P109/CELKEM!L109-1),"-")</f>
        <v>0.34834832625047829</v>
      </c>
      <c r="M109" s="118">
        <f>IFERROR(IF(OR(CELKEM!Q109&lt;0,CELKEM!M109&lt;0),"-",CELKEM!Q109/CELKEM!M109-1),"-")</f>
        <v>0.19376663131601535</v>
      </c>
      <c r="N109" s="118">
        <f>IFERROR(IF(OR(CELKEM!R109&lt;0,CELKEM!N109&lt;0),"-",CELKEM!R109/CELKEM!N109-1),"-")</f>
        <v>0.16466176654177467</v>
      </c>
      <c r="O109" s="118">
        <f>IFERROR(IF(OR(CELKEM!S109&lt;0,CELKEM!O109&lt;0),"-",CELKEM!S109/CELKEM!O109-1),"-")</f>
        <v>0.13577756874040148</v>
      </c>
      <c r="P109" s="118">
        <f>IFERROR(IF(OR(CELKEM!T109&lt;0,CELKEM!P109&lt;0),"-",CELKEM!T109/CELKEM!P109-1),"-")</f>
        <v>1.9972324905533689E-2</v>
      </c>
      <c r="Q109" s="118">
        <f>IFERROR(IF(OR(CELKEM!U109&lt;0,CELKEM!Q109&lt;0),"-",CELKEM!U109/CELKEM!Q109-1),"-")</f>
        <v>0.16523898749302801</v>
      </c>
      <c r="R109" s="118">
        <f>IFERROR(IF(OR(CELKEM!V109&lt;0,CELKEM!R109&lt;0),"-",CELKEM!V109/CELKEM!R109-1),"-")</f>
        <v>0.16351182536153641</v>
      </c>
      <c r="S109" s="118">
        <f>IFERROR(IF(OR(CELKEM!W109&lt;0,CELKEM!S109&lt;0),"-",CELKEM!W109/CELKEM!S109-1),"-")</f>
        <v>0.15650160122843815</v>
      </c>
      <c r="T109" s="118">
        <f>IFERROR(IF(OR(CELKEM!X109&lt;0,CELKEM!T109&lt;0),"-",CELKEM!X109/CELKEM!T109-1),"-")</f>
        <v>0.19396331909699227</v>
      </c>
    </row>
    <row r="110" spans="2:20" ht="11.8" customHeight="1" x14ac:dyDescent="0.3">
      <c r="B110" s="103"/>
      <c r="C110" s="103" t="s">
        <v>176</v>
      </c>
      <c r="D110" s="103"/>
      <c r="E110" s="103"/>
      <c r="F110" s="105" t="s">
        <v>14</v>
      </c>
      <c r="G110" s="117">
        <f>IFERROR(IF(OR(CELKEM!K110&lt;0,CELKEM!G110&lt;0),"-",CELKEM!K110/CELKEM!G110-1),"-")</f>
        <v>-0.19367240665040242</v>
      </c>
      <c r="H110" s="117">
        <f>IFERROR(IF(OR(CELKEM!L110&lt;0,CELKEM!H110&lt;0),"-",CELKEM!L110/CELKEM!H110-1),"-")</f>
        <v>3.2199825490456302E-2</v>
      </c>
      <c r="I110" s="118">
        <f>IFERROR(IF(OR(CELKEM!M110&lt;0,CELKEM!I110&lt;0),"-",CELKEM!M110/CELKEM!I110-1),"-")</f>
        <v>0.14923107603613062</v>
      </c>
      <c r="J110" s="118">
        <f>IFERROR(IF(OR(CELKEM!N110&lt;0,CELKEM!J110&lt;0),"-",CELKEM!N110/CELKEM!J110-1),"-")</f>
        <v>0.12206498735326266</v>
      </c>
      <c r="K110" s="118">
        <f>IFERROR(IF(OR(CELKEM!O110&lt;0,CELKEM!K110&lt;0),"-",CELKEM!O110/CELKEM!K110-1),"-")</f>
        <v>0.4025581927246249</v>
      </c>
      <c r="L110" s="118">
        <f>IFERROR(IF(OR(CELKEM!P110&lt;0,CELKEM!L110&lt;0),"-",CELKEM!P110/CELKEM!L110-1),"-")</f>
        <v>0.41829105103258279</v>
      </c>
      <c r="M110" s="118">
        <f>IFERROR(IF(OR(CELKEM!Q110&lt;0,CELKEM!M110&lt;0),"-",CELKEM!Q110/CELKEM!M110-1),"-")</f>
        <v>0.23116726366685159</v>
      </c>
      <c r="N110" s="118">
        <f>IFERROR(IF(OR(CELKEM!R110&lt;0,CELKEM!N110&lt;0),"-",CELKEM!R110/CELKEM!N110-1),"-")</f>
        <v>0.22073112502325198</v>
      </c>
      <c r="O110" s="118">
        <f>IFERROR(IF(OR(CELKEM!S110&lt;0,CELKEM!O110&lt;0),"-",CELKEM!S110/CELKEM!O110-1),"-")</f>
        <v>0.16716395296058995</v>
      </c>
      <c r="P110" s="118">
        <f>IFERROR(IF(OR(CELKEM!T110&lt;0,CELKEM!P110&lt;0),"-",CELKEM!T110/CELKEM!P110-1),"-")</f>
        <v>9.905759585756635E-2</v>
      </c>
      <c r="Q110" s="118">
        <f>IFERROR(IF(OR(CELKEM!U110&lt;0,CELKEM!Q110&lt;0),"-",CELKEM!U110/CELKEM!Q110-1),"-")</f>
        <v>0.22987915136879966</v>
      </c>
      <c r="R110" s="118">
        <f>IFERROR(IF(OR(CELKEM!V110&lt;0,CELKEM!R110&lt;0),"-",CELKEM!V110/CELKEM!R110-1),"-")</f>
        <v>0.22503972885049972</v>
      </c>
      <c r="S110" s="118">
        <f>IFERROR(IF(OR(CELKEM!W110&lt;0,CELKEM!S110&lt;0),"-",CELKEM!W110/CELKEM!S110-1),"-")</f>
        <v>0.10432111361768492</v>
      </c>
      <c r="T110" s="118">
        <f>IFERROR(IF(OR(CELKEM!X110&lt;0,CELKEM!T110&lt;0),"-",CELKEM!X110/CELKEM!T110-1),"-")</f>
        <v>0.13424165789064824</v>
      </c>
    </row>
    <row r="111" spans="2:20" ht="11.8" customHeight="1" x14ac:dyDescent="0.3">
      <c r="B111" s="103"/>
      <c r="C111" s="103" t="s">
        <v>165</v>
      </c>
      <c r="D111" s="103"/>
      <c r="E111" s="103"/>
      <c r="F111" s="105" t="s">
        <v>14</v>
      </c>
      <c r="G111" s="117">
        <f>IFERROR(IF(OR(CELKEM!K111&lt;0,CELKEM!G111&lt;0),"-",CELKEM!K111/CELKEM!G111-1),"-")</f>
        <v>-6.1410185568066655E-2</v>
      </c>
      <c r="H111" s="117">
        <f>IFERROR(IF(OR(CELKEM!L111&lt;0,CELKEM!H111&lt;0),"-",CELKEM!L111/CELKEM!H111-1),"-")</f>
        <v>0.12587702009170809</v>
      </c>
      <c r="I111" s="118">
        <f>IFERROR(IF(OR(CELKEM!M111&lt;0,CELKEM!I111&lt;0),"-",CELKEM!M111/CELKEM!I111-1),"-")</f>
        <v>0.16521481917437386</v>
      </c>
      <c r="J111" s="118">
        <f>IFERROR(IF(OR(CELKEM!N111&lt;0,CELKEM!J111&lt;0),"-",CELKEM!N111/CELKEM!J111-1),"-")</f>
        <v>0.18487002399306918</v>
      </c>
      <c r="K111" s="118">
        <f>IFERROR(IF(OR(CELKEM!O111&lt;0,CELKEM!K111&lt;0),"-",CELKEM!O111/CELKEM!K111-1),"-")</f>
        <v>0.14192894390564836</v>
      </c>
      <c r="L111" s="118">
        <f>IFERROR(IF(OR(CELKEM!P111&lt;0,CELKEM!L111&lt;0),"-",CELKEM!P111/CELKEM!L111-1),"-")</f>
        <v>0.2503127276258923</v>
      </c>
      <c r="M111" s="118">
        <f>IFERROR(IF(OR(CELKEM!Q111&lt;0,CELKEM!M111&lt;0),"-",CELKEM!Q111/CELKEM!M111-1),"-")</f>
        <v>0.19680293895389722</v>
      </c>
      <c r="N111" s="118">
        <f>IFERROR(IF(OR(CELKEM!R111&lt;0,CELKEM!N111&lt;0),"-",CELKEM!R111/CELKEM!N111-1),"-")</f>
        <v>0.18307502350480176</v>
      </c>
      <c r="O111" s="118">
        <f>IFERROR(IF(OR(CELKEM!S111&lt;0,CELKEM!O111&lt;0),"-",CELKEM!S111/CELKEM!O111-1),"-")</f>
        <v>0.1840833007557432</v>
      </c>
      <c r="P111" s="118">
        <f>IFERROR(IF(OR(CELKEM!T111&lt;0,CELKEM!P111&lt;0),"-",CELKEM!T111/CELKEM!P111-1),"-")</f>
        <v>1.8432721537349206E-3</v>
      </c>
      <c r="Q111" s="118">
        <f>IFERROR(IF(OR(CELKEM!U111&lt;0,CELKEM!Q111&lt;0),"-",CELKEM!U111/CELKEM!Q111-1),"-")</f>
        <v>6.0625873486491955E-2</v>
      </c>
      <c r="R111" s="118">
        <f>IFERROR(IF(OR(CELKEM!V111&lt;0,CELKEM!R111&lt;0),"-",CELKEM!V111/CELKEM!R111-1),"-")</f>
        <v>-4.4719332674015844E-2</v>
      </c>
      <c r="S111" s="118">
        <f>IFERROR(IF(OR(CELKEM!W111&lt;0,CELKEM!S111&lt;0),"-",CELKEM!W111/CELKEM!S111-1),"-")</f>
        <v>-6.4605864793577439E-2</v>
      </c>
      <c r="T111" s="118">
        <f>IFERROR(IF(OR(CELKEM!X111&lt;0,CELKEM!T111&lt;0),"-",CELKEM!X111/CELKEM!T111-1),"-")</f>
        <v>2.3946362009912736E-2</v>
      </c>
    </row>
    <row r="112" spans="2:20" ht="11.8" customHeight="1" x14ac:dyDescent="0.3"/>
    <row r="113" spans="2:20" ht="11.8" customHeight="1" x14ac:dyDescent="0.3">
      <c r="B113" s="85"/>
      <c r="C113" s="85" t="s">
        <v>166</v>
      </c>
      <c r="D113" s="85"/>
      <c r="E113" s="86"/>
      <c r="F113" s="87"/>
      <c r="G113" s="87"/>
      <c r="H113" s="87"/>
      <c r="I113" s="104"/>
      <c r="J113" s="104"/>
      <c r="K113" s="104"/>
      <c r="L113" s="104"/>
      <c r="M113" s="104"/>
      <c r="N113" s="104"/>
      <c r="O113" s="104"/>
      <c r="P113" s="104"/>
      <c r="Q113" s="104"/>
      <c r="R113" s="104"/>
      <c r="S113" s="104"/>
      <c r="T113" s="104"/>
    </row>
    <row r="114" spans="2:20" ht="11.8" customHeight="1" x14ac:dyDescent="0.3">
      <c r="B114" s="90"/>
      <c r="C114" s="90" t="s">
        <v>167</v>
      </c>
      <c r="D114" s="90"/>
      <c r="E114" s="103"/>
      <c r="F114" s="105" t="s">
        <v>14</v>
      </c>
      <c r="G114" s="117">
        <f>IFERROR(IF(OR(CELKEM!K114&lt;0,CELKEM!G114&lt;0),"-",CELKEM!K114/CELKEM!G114-1),"-")</f>
        <v>5.6097766707344787E-2</v>
      </c>
      <c r="H114" s="117">
        <f>IFERROR(IF(OR(CELKEM!L114&lt;0,CELKEM!H114&lt;0),"-",CELKEM!L114/CELKEM!H114-1),"-")</f>
        <v>3.9469971371392409E-2</v>
      </c>
      <c r="I114" s="118">
        <f>IFERROR(IF(OR(CELKEM!M114&lt;0,CELKEM!I114&lt;0),"-",CELKEM!M114/CELKEM!I114-1),"-")</f>
        <v>3.9489037458020793E-2</v>
      </c>
      <c r="J114" s="118">
        <f>IFERROR(IF(OR(CELKEM!N114&lt;0,CELKEM!J114&lt;0),"-",CELKEM!N114/CELKEM!J114-1),"-")</f>
        <v>9.7033446297878356E-3</v>
      </c>
      <c r="K114" s="118">
        <f>IFERROR(IF(OR(CELKEM!O114&lt;0,CELKEM!K114&lt;0),"-",CELKEM!O114/CELKEM!K114-1),"-")</f>
        <v>4.9827050403347117E-2</v>
      </c>
      <c r="L114" s="118">
        <f>IFERROR(IF(OR(CELKEM!P114&lt;0,CELKEM!L114&lt;0),"-",CELKEM!P114/CELKEM!L114-1),"-")</f>
        <v>6.5024904050888788E-2</v>
      </c>
      <c r="M114" s="118">
        <f>IFERROR(IF(OR(CELKEM!Q114&lt;0,CELKEM!M114&lt;0),"-",CELKEM!Q114/CELKEM!M114-1),"-")</f>
        <v>8.0305432015836065E-2</v>
      </c>
      <c r="N114" s="118">
        <f>IFERROR(IF(OR(CELKEM!R114&lt;0,CELKEM!N114&lt;0),"-",CELKEM!R114/CELKEM!N114-1),"-")</f>
        <v>0.14606032678570635</v>
      </c>
      <c r="O114" s="118">
        <f>IFERROR(IF(OR(CELKEM!S114&lt;0,CELKEM!O114&lt;0),"-",CELKEM!S114/CELKEM!O114-1),"-")</f>
        <v>0.11015535928162157</v>
      </c>
      <c r="P114" s="118">
        <f>IFERROR(IF(OR(CELKEM!T114&lt;0,CELKEM!P114&lt;0),"-",CELKEM!T114/CELKEM!P114-1),"-")</f>
        <v>9.8164774209430261E-2</v>
      </c>
      <c r="Q114" s="118">
        <f>IFERROR(IF(OR(CELKEM!U114&lt;0,CELKEM!Q114&lt;0),"-",CELKEM!U114/CELKEM!Q114-1),"-")</f>
        <v>7.4689628026878507E-2</v>
      </c>
      <c r="R114" s="118">
        <f>IFERROR(IF(OR(CELKEM!V114&lt;0,CELKEM!R114&lt;0),"-",CELKEM!V114/CELKEM!R114-1),"-")</f>
        <v>5.9155356205508491E-2</v>
      </c>
      <c r="S114" s="118">
        <f>IFERROR(IF(OR(CELKEM!W114&lt;0,CELKEM!S114&lt;0),"-",CELKEM!W114/CELKEM!S114-1),"-")</f>
        <v>6.2973655910395943E-2</v>
      </c>
      <c r="T114" s="118">
        <f>IFERROR(IF(OR(CELKEM!X114&lt;0,CELKEM!T114&lt;0),"-",CELKEM!X114/CELKEM!T114-1),"-")</f>
        <v>4.8613854526156075E-2</v>
      </c>
    </row>
    <row r="115" spans="2:20" ht="11.8" customHeight="1" x14ac:dyDescent="0.3">
      <c r="B115" s="90"/>
      <c r="C115" s="90" t="s">
        <v>168</v>
      </c>
      <c r="D115" s="90"/>
      <c r="E115" s="103"/>
      <c r="F115" s="105" t="s">
        <v>14</v>
      </c>
      <c r="G115" s="117">
        <f>IFERROR(IF(OR(CELKEM!K115&lt;0,CELKEM!G115&lt;0),"-",CELKEM!K115/CELKEM!G115-1),"-")</f>
        <v>0.38973726315003465</v>
      </c>
      <c r="H115" s="117">
        <f>IFERROR(IF(OR(CELKEM!L115&lt;0,CELKEM!H115&lt;0),"-",CELKEM!L115/CELKEM!H115-1),"-")</f>
        <v>0.14687682519917455</v>
      </c>
      <c r="I115" s="118">
        <f>IFERROR(IF(OR(CELKEM!M115&lt;0,CELKEM!I115&lt;0),"-",CELKEM!M115/CELKEM!I115-1),"-")</f>
        <v>9.5240454843623423E-2</v>
      </c>
      <c r="J115" s="118">
        <f>IFERROR(IF(OR(CELKEM!N115&lt;0,CELKEM!J115&lt;0),"-",CELKEM!N115/CELKEM!J115-1),"-")</f>
        <v>5.8885120128920665E-2</v>
      </c>
      <c r="K115" s="118">
        <f>IFERROR(IF(OR(CELKEM!O115&lt;0,CELKEM!K115&lt;0),"-",CELKEM!O115/CELKEM!K115-1),"-")</f>
        <v>0.25010151431881078</v>
      </c>
      <c r="L115" s="118">
        <f>IFERROR(IF(OR(CELKEM!P115&lt;0,CELKEM!L115&lt;0),"-",CELKEM!P115/CELKEM!L115-1),"-")</f>
        <v>0.13616589112376243</v>
      </c>
      <c r="M115" s="118">
        <f>IFERROR(IF(OR(CELKEM!Q115&lt;0,CELKEM!M115&lt;0),"-",CELKEM!Q115/CELKEM!M115-1),"-")</f>
        <v>0.20485678273079766</v>
      </c>
      <c r="N115" s="118">
        <f>IFERROR(IF(OR(CELKEM!R115&lt;0,CELKEM!N115&lt;0),"-",CELKEM!R115/CELKEM!N115-1),"-")</f>
        <v>0.18612979192193868</v>
      </c>
      <c r="O115" s="118">
        <f>IFERROR(IF(OR(CELKEM!S115&lt;0,CELKEM!O115&lt;0),"-",CELKEM!S115/CELKEM!O115-1),"-")</f>
        <v>-6.5351587955763124E-3</v>
      </c>
      <c r="P115" s="118">
        <f>IFERROR(IF(OR(CELKEM!T115&lt;0,CELKEM!P115&lt;0),"-",CELKEM!T115/CELKEM!P115-1),"-")</f>
        <v>7.9227022758832533E-2</v>
      </c>
      <c r="Q115" s="118">
        <f>IFERROR(IF(OR(CELKEM!U115&lt;0,CELKEM!Q115&lt;0),"-",CELKEM!U115/CELKEM!Q115-1),"-")</f>
        <v>-4.9721670217680813E-2</v>
      </c>
      <c r="R115" s="118">
        <f>IFERROR(IF(OR(CELKEM!V115&lt;0,CELKEM!R115&lt;0),"-",CELKEM!V115/CELKEM!R115-1),"-")</f>
        <v>-1.9989834534469009E-2</v>
      </c>
      <c r="S115" s="118">
        <f>IFERROR(IF(OR(CELKEM!W115&lt;0,CELKEM!S115&lt;0),"-",CELKEM!W115/CELKEM!S115-1),"-")</f>
        <v>-0.1254624392983722</v>
      </c>
      <c r="T115" s="118">
        <f>IFERROR(IF(OR(CELKEM!X115&lt;0,CELKEM!T115&lt;0),"-",CELKEM!X115/CELKEM!T115-1),"-")</f>
        <v>-0.13194406914513923</v>
      </c>
    </row>
    <row r="116" spans="2:20" ht="11.8" customHeight="1" x14ac:dyDescent="0.3">
      <c r="B116" s="90"/>
      <c r="C116" s="90" t="s">
        <v>169</v>
      </c>
      <c r="D116" s="90"/>
      <c r="E116" s="103"/>
      <c r="F116" s="105" t="s">
        <v>14</v>
      </c>
      <c r="G116" s="117">
        <f>IFERROR(IF(OR(CELKEM!K116&lt;0,CELKEM!G116&lt;0),"-",CELKEM!K116/CELKEM!G116-1),"-")</f>
        <v>2.1175752519415614E-2</v>
      </c>
      <c r="H116" s="117">
        <f>IFERROR(IF(OR(CELKEM!L116&lt;0,CELKEM!H116&lt;0),"-",CELKEM!L116/CELKEM!H116-1),"-")</f>
        <v>9.6774700316260232E-2</v>
      </c>
      <c r="I116" s="118">
        <f>IFERROR(IF(OR(CELKEM!M116&lt;0,CELKEM!I116&lt;0),"-",CELKEM!M116/CELKEM!I116-1),"-")</f>
        <v>7.60967386330067E-2</v>
      </c>
      <c r="J116" s="118">
        <f>IFERROR(IF(OR(CELKEM!N116&lt;0,CELKEM!J116&lt;0),"-",CELKEM!N116/CELKEM!J116-1),"-")</f>
        <v>9.5724355867272015E-2</v>
      </c>
      <c r="K116" s="118">
        <f>IFERROR(IF(OR(CELKEM!O116&lt;0,CELKEM!K116&lt;0),"-",CELKEM!O116/CELKEM!K116-1),"-")</f>
        <v>3.7813249510369351E-2</v>
      </c>
      <c r="L116" s="118">
        <f>IFERROR(IF(OR(CELKEM!P116&lt;0,CELKEM!L116&lt;0),"-",CELKEM!P116/CELKEM!L116-1),"-")</f>
        <v>-3.9422534191366321E-2</v>
      </c>
      <c r="M116" s="118">
        <f>IFERROR(IF(OR(CELKEM!Q116&lt;0,CELKEM!M116&lt;0),"-",CELKEM!Q116/CELKEM!M116-1),"-")</f>
        <v>-9.0385086682417737E-2</v>
      </c>
      <c r="N116" s="118">
        <f>IFERROR(IF(OR(CELKEM!R116&lt;0,CELKEM!N116&lt;0),"-",CELKEM!R116/CELKEM!N116-1),"-")</f>
        <v>-7.2534636930091767E-2</v>
      </c>
      <c r="O116" s="118">
        <f>IFERROR(IF(OR(CELKEM!S116&lt;0,CELKEM!O116&lt;0),"-",CELKEM!S116/CELKEM!O116-1),"-")</f>
        <v>2.3484340043951502E-2</v>
      </c>
      <c r="P116" s="118">
        <f>IFERROR(IF(OR(CELKEM!T116&lt;0,CELKEM!P116&lt;0),"-",CELKEM!T116/CELKEM!P116-1),"-")</f>
        <v>2.5921933462309976E-2</v>
      </c>
      <c r="Q116" s="118">
        <f>IFERROR(IF(OR(CELKEM!U116&lt;0,CELKEM!Q116&lt;0),"-",CELKEM!U116/CELKEM!Q116-1),"-")</f>
        <v>6.5923384112839933E-2</v>
      </c>
      <c r="R116" s="118">
        <f>IFERROR(IF(OR(CELKEM!V116&lt;0,CELKEM!R116&lt;0),"-",CELKEM!V116/CELKEM!R116-1),"-")</f>
        <v>3.9326475127634986E-2</v>
      </c>
      <c r="S116" s="118">
        <f>IFERROR(IF(OR(CELKEM!W116&lt;0,CELKEM!S116&lt;0),"-",CELKEM!W116/CELKEM!S116-1),"-")</f>
        <v>5.4566226750505153E-2</v>
      </c>
      <c r="T116" s="118">
        <f>IFERROR(IF(OR(CELKEM!X116&lt;0,CELKEM!T116&lt;0),"-",CELKEM!X116/CELKEM!T116-1),"-")</f>
        <v>1.3752535463780191E-2</v>
      </c>
    </row>
    <row r="117" spans="2:20" ht="11.8" customHeight="1" x14ac:dyDescent="0.3">
      <c r="B117" s="90"/>
      <c r="C117" s="90" t="s">
        <v>177</v>
      </c>
      <c r="D117" s="90"/>
      <c r="E117" s="103"/>
      <c r="F117" s="105" t="s">
        <v>14</v>
      </c>
      <c r="G117" s="117">
        <f>IFERROR(IF(OR(CELKEM!K117&lt;0,CELKEM!G117&lt;0),"-",CELKEM!K117/CELKEM!G117-1),"-")</f>
        <v>-0.12533242075643036</v>
      </c>
      <c r="H117" s="117">
        <f>IFERROR(IF(OR(CELKEM!L117&lt;0,CELKEM!H117&lt;0),"-",CELKEM!L117/CELKEM!H117-1),"-")</f>
        <v>2.8015530063644212E-2</v>
      </c>
      <c r="I117" s="118">
        <f>IFERROR(IF(OR(CELKEM!M117&lt;0,CELKEM!I117&lt;0),"-",CELKEM!M117/CELKEM!I117-1),"-")</f>
        <v>4.2567992434754842E-2</v>
      </c>
      <c r="J117" s="118">
        <f>IFERROR(IF(OR(CELKEM!N117&lt;0,CELKEM!J117&lt;0),"-",CELKEM!N117/CELKEM!J117-1),"-")</f>
        <v>6.0266042494978578E-3</v>
      </c>
      <c r="K117" s="118">
        <f>IFERROR(IF(OR(CELKEM!O117&lt;0,CELKEM!K117&lt;0),"-",CELKEM!O117/CELKEM!K117-1),"-")</f>
        <v>0.12852695783337764</v>
      </c>
      <c r="L117" s="118">
        <f>IFERROR(IF(OR(CELKEM!P117&lt;0,CELKEM!L117&lt;0),"-",CELKEM!P117/CELKEM!L117-1),"-")</f>
        <v>3.1204958953071626E-2</v>
      </c>
      <c r="M117" s="118">
        <f>IFERROR(IF(OR(CELKEM!Q117&lt;0,CELKEM!M117&lt;0),"-",CELKEM!Q117/CELKEM!M117-1),"-")</f>
        <v>9.6730320471735576E-2</v>
      </c>
      <c r="N117" s="118">
        <f>IFERROR(IF(OR(CELKEM!R117&lt;0,CELKEM!N117&lt;0),"-",CELKEM!R117/CELKEM!N117-1),"-")</f>
        <v>0.12859707430206146</v>
      </c>
      <c r="O117" s="118">
        <f>IFERROR(IF(OR(CELKEM!S117&lt;0,CELKEM!O117&lt;0),"-",CELKEM!S117/CELKEM!O117-1),"-")</f>
        <v>4.5543214142716115E-2</v>
      </c>
      <c r="P117" s="118">
        <f>IFERROR(IF(OR(CELKEM!T117&lt;0,CELKEM!P117&lt;0),"-",CELKEM!T117/CELKEM!P117-1),"-")</f>
        <v>2.970900614647265E-2</v>
      </c>
      <c r="Q117" s="118">
        <f>IFERROR(IF(OR(CELKEM!U117&lt;0,CELKEM!Q117&lt;0),"-",CELKEM!U117/CELKEM!Q117-1),"-")</f>
        <v>1.8410316618741041E-2</v>
      </c>
      <c r="R117" s="118">
        <f>IFERROR(IF(OR(CELKEM!V117&lt;0,CELKEM!R117&lt;0),"-",CELKEM!V117/CELKEM!R117-1),"-")</f>
        <v>3.9775826015672422E-2</v>
      </c>
      <c r="S117" s="118">
        <f>IFERROR(IF(OR(CELKEM!W117&lt;0,CELKEM!S117&lt;0),"-",CELKEM!W117/CELKEM!S117-1),"-")</f>
        <v>4.8066158485786215E-2</v>
      </c>
      <c r="T117" s="118">
        <f>IFERROR(IF(OR(CELKEM!X117&lt;0,CELKEM!T117&lt;0),"-",CELKEM!X117/CELKEM!T117-1),"-")</f>
        <v>6.9159126739798404E-2</v>
      </c>
    </row>
    <row r="118" spans="2:20" ht="11.8" customHeight="1" x14ac:dyDescent="0.3">
      <c r="B118" s="90"/>
      <c r="C118" s="90" t="s">
        <v>178</v>
      </c>
      <c r="D118" s="90"/>
      <c r="E118" s="103"/>
      <c r="F118" s="105" t="s">
        <v>14</v>
      </c>
      <c r="G118" s="117">
        <f>IFERROR(IF(OR(CELKEM!K118&lt;0,CELKEM!G118&lt;0),"-",CELKEM!K118/CELKEM!G118-1),"-")</f>
        <v>-0.15375683861409895</v>
      </c>
      <c r="H118" s="117">
        <f>IFERROR(IF(OR(CELKEM!L118&lt;0,CELKEM!H118&lt;0),"-",CELKEM!L118/CELKEM!H118-1),"-")</f>
        <v>9.3283115388059334E-2</v>
      </c>
      <c r="I118" s="118">
        <f>IFERROR(IF(OR(CELKEM!M118&lt;0,CELKEM!I118&lt;0),"-",CELKEM!M118/CELKEM!I118-1),"-")</f>
        <v>8.2404819119522577E-2</v>
      </c>
      <c r="J118" s="118">
        <f>IFERROR(IF(OR(CELKEM!N118&lt;0,CELKEM!J118&lt;0),"-",CELKEM!N118/CELKEM!J118-1),"-")</f>
        <v>9.1205648055327604E-2</v>
      </c>
      <c r="K118" s="118">
        <f>IFERROR(IF(OR(CELKEM!O118&lt;0,CELKEM!K118&lt;0),"-",CELKEM!O118/CELKEM!K118-1),"-")</f>
        <v>0.1437469226912691</v>
      </c>
      <c r="L118" s="118">
        <f>IFERROR(IF(OR(CELKEM!P118&lt;0,CELKEM!L118&lt;0),"-",CELKEM!P118/CELKEM!L118-1),"-")</f>
        <v>-5.8145535213217303E-2</v>
      </c>
      <c r="M118" s="118">
        <f>IFERROR(IF(OR(CELKEM!Q118&lt;0,CELKEM!M118&lt;0),"-",CELKEM!Q118/CELKEM!M118-1),"-")</f>
        <v>-7.0032506845587039E-2</v>
      </c>
      <c r="N118" s="118">
        <f>IFERROR(IF(OR(CELKEM!R118&lt;0,CELKEM!N118&lt;0),"-",CELKEM!R118/CELKEM!N118-1),"-")</f>
        <v>-8.2821332063096498E-2</v>
      </c>
      <c r="O118" s="118">
        <f>IFERROR(IF(OR(CELKEM!S118&lt;0,CELKEM!O118&lt;0),"-",CELKEM!S118/CELKEM!O118-1),"-")</f>
        <v>-3.460030790291857E-2</v>
      </c>
      <c r="P118" s="118">
        <f>IFERROR(IF(OR(CELKEM!T118&lt;0,CELKEM!P118&lt;0),"-",CELKEM!T118/CELKEM!P118-1),"-")</f>
        <v>-3.2450111592565833E-2</v>
      </c>
      <c r="Q118" s="118">
        <f>IFERROR(IF(OR(CELKEM!U118&lt;0,CELKEM!Q118&lt;0),"-",CELKEM!U118/CELKEM!Q118-1),"-")</f>
        <v>1.8456031038293741E-2</v>
      </c>
      <c r="R118" s="118">
        <f>IFERROR(IF(OR(CELKEM!V118&lt;0,CELKEM!R118&lt;0),"-",CELKEM!V118/CELKEM!R118-1),"-")</f>
        <v>3.0288404468420405E-2</v>
      </c>
      <c r="S118" s="118">
        <f>IFERROR(IF(OR(CELKEM!W118&lt;0,CELKEM!S118&lt;0),"-",CELKEM!W118/CELKEM!S118-1),"-")</f>
        <v>3.9864825071150189E-2</v>
      </c>
      <c r="T118" s="118">
        <f>IFERROR(IF(OR(CELKEM!X118&lt;0,CELKEM!T118&lt;0),"-",CELKEM!X118/CELKEM!T118-1),"-")</f>
        <v>3.23146484489365E-2</v>
      </c>
    </row>
    <row r="119" spans="2:20" ht="11.8" customHeight="1" x14ac:dyDescent="0.3">
      <c r="B119" s="90"/>
      <c r="C119" s="90" t="s">
        <v>179</v>
      </c>
      <c r="D119" s="90"/>
      <c r="E119" s="103"/>
      <c r="F119" s="105" t="s">
        <v>14</v>
      </c>
      <c r="G119" s="117">
        <f>IFERROR(IF(OR(CELKEM!K119&lt;0,CELKEM!G119&lt;0),"-",CELKEM!K119/CELKEM!G119-1),"-")</f>
        <v>-8.9225934723113354E-2</v>
      </c>
      <c r="H119" s="117">
        <f>IFERROR(IF(OR(CELKEM!L119&lt;0,CELKEM!H119&lt;0),"-",CELKEM!L119/CELKEM!H119-1),"-")</f>
        <v>5.8789278052616689E-2</v>
      </c>
      <c r="I119" s="118">
        <f>IFERROR(IF(OR(CELKEM!M119&lt;0,CELKEM!I119&lt;0),"-",CELKEM!M119/CELKEM!I119-1),"-")</f>
        <v>4.6145281800187954E-2</v>
      </c>
      <c r="J119" s="118">
        <f>IFERROR(IF(OR(CELKEM!N119&lt;0,CELKEM!J119&lt;0),"-",CELKEM!N119/CELKEM!J119-1),"-")</f>
        <v>6.8943613840706464E-2</v>
      </c>
      <c r="K119" s="118">
        <f>IFERROR(IF(OR(CELKEM!O119&lt;0,CELKEM!K119&lt;0),"-",CELKEM!O119/CELKEM!K119-1),"-")</f>
        <v>9.488909966543746E-2</v>
      </c>
      <c r="L119" s="118">
        <f>IFERROR(IF(OR(CELKEM!P119&lt;0,CELKEM!L119&lt;0),"-",CELKEM!P119/CELKEM!L119-1),"-")</f>
        <v>-3.0097589967498894E-2</v>
      </c>
      <c r="M119" s="118">
        <f>IFERROR(IF(OR(CELKEM!Q119&lt;0,CELKEM!M119&lt;0),"-",CELKEM!Q119/CELKEM!M119-1),"-")</f>
        <v>-3.310299415765372E-2</v>
      </c>
      <c r="N119" s="118">
        <f>IFERROR(IF(OR(CELKEM!R119&lt;0,CELKEM!N119&lt;0),"-",CELKEM!R119/CELKEM!N119-1),"-")</f>
        <v>-5.191335139222153E-2</v>
      </c>
      <c r="O119" s="118">
        <f>IFERROR(IF(OR(CELKEM!S119&lt;0,CELKEM!O119&lt;0),"-",CELKEM!S119/CELKEM!O119-1),"-")</f>
        <v>-2.665042653456573E-2</v>
      </c>
      <c r="P119" s="118">
        <f>IFERROR(IF(OR(CELKEM!T119&lt;0,CELKEM!P119&lt;0),"-",CELKEM!T119/CELKEM!P119-1),"-")</f>
        <v>-1.2625119500325743E-2</v>
      </c>
      <c r="Q119" s="118">
        <f>IFERROR(IF(OR(CELKEM!U119&lt;0,CELKEM!Q119&lt;0),"-",CELKEM!U119/CELKEM!Q119-1),"-")</f>
        <v>1.5776873973421202E-2</v>
      </c>
      <c r="R119" s="118">
        <f>IFERROR(IF(OR(CELKEM!V119&lt;0,CELKEM!R119&lt;0),"-",CELKEM!V119/CELKEM!R119-1),"-")</f>
        <v>1.0774481849886053E-2</v>
      </c>
      <c r="S119" s="118">
        <f>IFERROR(IF(OR(CELKEM!W119&lt;0,CELKEM!S119&lt;0),"-",CELKEM!W119/CELKEM!S119-1),"-")</f>
        <v>2.589869480945417E-3</v>
      </c>
      <c r="T119" s="118">
        <f>IFERROR(IF(OR(CELKEM!X119&lt;0,CELKEM!T119&lt;0),"-",CELKEM!X119/CELKEM!T119-1),"-")</f>
        <v>2.138761330406691E-3</v>
      </c>
    </row>
    <row r="120" spans="2:20" ht="11.8" customHeight="1" x14ac:dyDescent="0.3"/>
  </sheetData>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0231F-BF8C-4B4C-A541-2C5E2D2E8E29}">
  <sheetPr codeName="List6">
    <tabColor rgb="FFC00000"/>
    <outlinePr summaryBelow="0" summaryRight="0"/>
  </sheetPr>
  <dimension ref="B2:X154"/>
  <sheetViews>
    <sheetView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3" width="15.77734375" style="1" hidden="1" customWidth="1" outlineLevel="1"/>
    <col min="14" max="16" width="15.77734375" style="66" hidden="1" customWidth="1" outlineLevel="1"/>
    <col min="17" max="24" width="15.77734375" style="66" customWidth="1"/>
    <col min="25" max="16384" width="10.77734375" style="1"/>
  </cols>
  <sheetData>
    <row r="2" spans="2:24" ht="20.149999999999999" customHeight="1" x14ac:dyDescent="0.3">
      <c r="N2" s="1"/>
      <c r="O2" s="1"/>
      <c r="P2" s="1"/>
      <c r="Q2" s="1"/>
      <c r="R2" s="1"/>
      <c r="S2" s="1"/>
      <c r="T2" s="1"/>
      <c r="U2" s="1"/>
      <c r="V2" s="1"/>
      <c r="W2" s="1"/>
      <c r="X2" s="123" t="s">
        <v>15</v>
      </c>
    </row>
    <row r="3" spans="2:24" ht="20.149999999999999" customHeight="1" x14ac:dyDescent="0.3">
      <c r="N3" s="1"/>
      <c r="O3" s="1"/>
      <c r="P3" s="1"/>
      <c r="Q3" s="1"/>
      <c r="R3" s="1"/>
      <c r="S3" s="1"/>
      <c r="T3" s="1"/>
      <c r="U3" s="1"/>
      <c r="V3" s="1"/>
      <c r="W3" s="1"/>
      <c r="X3" s="123" t="s">
        <v>1</v>
      </c>
    </row>
    <row r="5" spans="2:24" ht="29.95" customHeight="1" x14ac:dyDescent="0.3">
      <c r="B5" s="67"/>
      <c r="C5" s="67" t="s">
        <v>160</v>
      </c>
      <c r="D5" s="67"/>
      <c r="E5" s="68"/>
      <c r="F5" s="69" t="s">
        <v>122</v>
      </c>
      <c r="G5" s="70" t="s">
        <v>123</v>
      </c>
      <c r="H5" s="70" t="s">
        <v>124</v>
      </c>
      <c r="I5" s="70" t="s">
        <v>125</v>
      </c>
      <c r="J5" s="70" t="s">
        <v>126</v>
      </c>
      <c r="K5" s="70" t="s">
        <v>127</v>
      </c>
      <c r="L5" s="70" t="s">
        <v>128</v>
      </c>
      <c r="M5" s="70" t="s">
        <v>129</v>
      </c>
      <c r="N5" s="71" t="s">
        <v>130</v>
      </c>
      <c r="O5" s="71" t="s">
        <v>131</v>
      </c>
      <c r="P5" s="71" t="s">
        <v>132</v>
      </c>
      <c r="Q5" s="71" t="s">
        <v>133</v>
      </c>
      <c r="R5" s="71" t="s">
        <v>134</v>
      </c>
      <c r="S5" s="71" t="s">
        <v>135</v>
      </c>
      <c r="T5" s="71" t="s">
        <v>136</v>
      </c>
      <c r="U5" s="71" t="s">
        <v>137</v>
      </c>
      <c r="V5" s="71" t="s">
        <v>138</v>
      </c>
      <c r="W5" s="71" t="s">
        <v>139</v>
      </c>
      <c r="X5" s="71" t="s">
        <v>140</v>
      </c>
    </row>
    <row r="6" spans="2:24" ht="11.8" customHeight="1" collapsed="1" x14ac:dyDescent="0.3">
      <c r="B6" s="72"/>
      <c r="C6" s="72" t="s">
        <v>141</v>
      </c>
      <c r="D6" s="72"/>
      <c r="E6" s="73"/>
      <c r="F6" s="74" t="s">
        <v>142</v>
      </c>
      <c r="G6" s="75">
        <f t="shared" ref="G6:X7" si="0">G8+G10</f>
        <v>12445008291</v>
      </c>
      <c r="H6" s="75">
        <f t="shared" si="0"/>
        <v>25134481333</v>
      </c>
      <c r="I6" s="75">
        <f t="shared" si="0"/>
        <v>36890015245</v>
      </c>
      <c r="J6" s="76">
        <f t="shared" si="0"/>
        <v>49086741926</v>
      </c>
      <c r="K6" s="75">
        <f t="shared" si="0"/>
        <v>12741959494</v>
      </c>
      <c r="L6" s="75">
        <f t="shared" si="0"/>
        <v>25871989804</v>
      </c>
      <c r="M6" s="75">
        <f t="shared" si="0"/>
        <v>37308458328</v>
      </c>
      <c r="N6" s="76">
        <f t="shared" si="0"/>
        <v>48847430824</v>
      </c>
      <c r="O6" s="76">
        <f t="shared" si="0"/>
        <v>13368649170</v>
      </c>
      <c r="P6" s="76">
        <f t="shared" si="0"/>
        <v>26211535825</v>
      </c>
      <c r="Q6" s="76">
        <f t="shared" si="0"/>
        <v>39023325406</v>
      </c>
      <c r="R6" s="76">
        <f t="shared" si="0"/>
        <v>51548105753</v>
      </c>
      <c r="S6" s="76">
        <f t="shared" si="0"/>
        <v>13525153748</v>
      </c>
      <c r="T6" s="76">
        <f t="shared" si="0"/>
        <v>25998064451</v>
      </c>
      <c r="U6" s="76">
        <f t="shared" si="0"/>
        <v>38561710690</v>
      </c>
      <c r="V6" s="76">
        <f t="shared" si="0"/>
        <v>54137891694</v>
      </c>
      <c r="W6" s="76">
        <f t="shared" si="0"/>
        <v>14610872904</v>
      </c>
      <c r="X6" s="76">
        <f t="shared" si="0"/>
        <v>28969445332</v>
      </c>
    </row>
    <row r="7" spans="2:24" ht="11.8" hidden="1" customHeight="1" outlineLevel="2" x14ac:dyDescent="0.3">
      <c r="B7" s="72"/>
      <c r="C7" s="72"/>
      <c r="D7" s="77" t="s">
        <v>143</v>
      </c>
      <c r="E7" s="73" t="s">
        <v>144</v>
      </c>
      <c r="F7" s="74" t="s">
        <v>142</v>
      </c>
      <c r="G7" s="75">
        <f t="shared" si="0"/>
        <v>11904217395</v>
      </c>
      <c r="H7" s="75">
        <f t="shared" si="0"/>
        <v>24098848974</v>
      </c>
      <c r="I7" s="75">
        <f t="shared" si="0"/>
        <v>35347275505</v>
      </c>
      <c r="J7" s="76">
        <f t="shared" si="0"/>
        <v>47044161698</v>
      </c>
      <c r="K7" s="75">
        <f t="shared" si="0"/>
        <v>12182726094</v>
      </c>
      <c r="L7" s="75">
        <f t="shared" si="0"/>
        <v>24800488288</v>
      </c>
      <c r="M7" s="75">
        <f t="shared" si="0"/>
        <v>35667206299</v>
      </c>
      <c r="N7" s="76">
        <f t="shared" si="0"/>
        <v>46646701839</v>
      </c>
      <c r="O7" s="76">
        <f t="shared" si="0"/>
        <v>12749394190</v>
      </c>
      <c r="P7" s="76">
        <f t="shared" si="0"/>
        <v>24902523297</v>
      </c>
      <c r="Q7" s="76">
        <f t="shared" si="0"/>
        <v>37112165006</v>
      </c>
      <c r="R7" s="76">
        <f t="shared" si="0"/>
        <v>48992598337</v>
      </c>
      <c r="S7" s="76">
        <f t="shared" si="0"/>
        <v>12876029738</v>
      </c>
      <c r="T7" s="76">
        <f t="shared" si="0"/>
        <v>24718827594</v>
      </c>
      <c r="U7" s="76">
        <f t="shared" si="0"/>
        <v>36598715766</v>
      </c>
      <c r="V7" s="76">
        <f t="shared" si="0"/>
        <v>50971434984</v>
      </c>
      <c r="W7" s="76">
        <f t="shared" si="0"/>
        <v>13922394217</v>
      </c>
      <c r="X7" s="76">
        <f t="shared" si="0"/>
        <v>27593307288</v>
      </c>
    </row>
    <row r="8" spans="2:24" ht="11.8" hidden="1" customHeight="1" outlineLevel="1" x14ac:dyDescent="0.3">
      <c r="B8" s="72"/>
      <c r="C8" s="77" t="s">
        <v>143</v>
      </c>
      <c r="D8" s="72" t="s">
        <v>145</v>
      </c>
      <c r="E8" s="73"/>
      <c r="F8" s="74" t="s">
        <v>142</v>
      </c>
      <c r="G8" s="75">
        <f t="shared" ref="G8:X9" si="1">G49+G76+G103+G130</f>
        <v>12321340816</v>
      </c>
      <c r="H8" s="75">
        <f t="shared" si="1"/>
        <v>24896345666</v>
      </c>
      <c r="I8" s="75">
        <f t="shared" si="1"/>
        <v>36530115069</v>
      </c>
      <c r="J8" s="76">
        <f t="shared" si="1"/>
        <v>48574968389</v>
      </c>
      <c r="K8" s="75">
        <f t="shared" si="1"/>
        <v>12613428014</v>
      </c>
      <c r="L8" s="75">
        <f t="shared" si="1"/>
        <v>25608086650</v>
      </c>
      <c r="M8" s="75">
        <f t="shared" si="1"/>
        <v>36915876920</v>
      </c>
      <c r="N8" s="76">
        <f t="shared" si="1"/>
        <v>48289351617</v>
      </c>
      <c r="O8" s="76">
        <f t="shared" si="1"/>
        <v>13234582602</v>
      </c>
      <c r="P8" s="76">
        <f t="shared" si="1"/>
        <v>25942769207</v>
      </c>
      <c r="Q8" s="76">
        <f t="shared" si="1"/>
        <v>38611877235</v>
      </c>
      <c r="R8" s="76">
        <f t="shared" si="1"/>
        <v>50946449328</v>
      </c>
      <c r="S8" s="76">
        <f t="shared" si="1"/>
        <v>13382001158</v>
      </c>
      <c r="T8" s="76">
        <f t="shared" si="1"/>
        <v>25713606322</v>
      </c>
      <c r="U8" s="76">
        <f t="shared" si="1"/>
        <v>38129752460</v>
      </c>
      <c r="V8" s="76">
        <f t="shared" si="1"/>
        <v>53505646209</v>
      </c>
      <c r="W8" s="76">
        <f t="shared" si="1"/>
        <v>14450234141</v>
      </c>
      <c r="X8" s="76">
        <f t="shared" si="1"/>
        <v>28646037767</v>
      </c>
    </row>
    <row r="9" spans="2:24" ht="11.8" hidden="1" customHeight="1" outlineLevel="2" x14ac:dyDescent="0.3">
      <c r="B9" s="72"/>
      <c r="C9" s="78"/>
      <c r="D9" s="77" t="s">
        <v>143</v>
      </c>
      <c r="E9" s="73" t="s">
        <v>144</v>
      </c>
      <c r="F9" s="74" t="s">
        <v>142</v>
      </c>
      <c r="G9" s="75">
        <f t="shared" si="1"/>
        <v>11780549920</v>
      </c>
      <c r="H9" s="75">
        <f t="shared" si="1"/>
        <v>23860713307</v>
      </c>
      <c r="I9" s="75">
        <f t="shared" si="1"/>
        <v>34987375329</v>
      </c>
      <c r="J9" s="76">
        <f t="shared" si="1"/>
        <v>46532388161</v>
      </c>
      <c r="K9" s="75">
        <f t="shared" si="1"/>
        <v>12054194614</v>
      </c>
      <c r="L9" s="75">
        <f t="shared" si="1"/>
        <v>24536585134</v>
      </c>
      <c r="M9" s="75">
        <f t="shared" si="1"/>
        <v>35274624891</v>
      </c>
      <c r="N9" s="76">
        <f t="shared" si="1"/>
        <v>46120348379</v>
      </c>
      <c r="O9" s="76">
        <f t="shared" si="1"/>
        <v>12615327622</v>
      </c>
      <c r="P9" s="76">
        <f t="shared" si="1"/>
        <v>24633756679</v>
      </c>
      <c r="Q9" s="76">
        <f t="shared" si="1"/>
        <v>36700716835</v>
      </c>
      <c r="R9" s="76">
        <f t="shared" si="1"/>
        <v>48427705907</v>
      </c>
      <c r="S9" s="76">
        <f t="shared" si="1"/>
        <v>12732877148</v>
      </c>
      <c r="T9" s="76">
        <f t="shared" si="1"/>
        <v>24434369465</v>
      </c>
      <c r="U9" s="76">
        <f t="shared" si="1"/>
        <v>36166757536</v>
      </c>
      <c r="V9" s="76">
        <f t="shared" si="1"/>
        <v>50386354713</v>
      </c>
      <c r="W9" s="76">
        <f t="shared" si="1"/>
        <v>13761755454</v>
      </c>
      <c r="X9" s="76">
        <f t="shared" si="1"/>
        <v>27269899723</v>
      </c>
    </row>
    <row r="10" spans="2:24" ht="11.8" hidden="1" customHeight="1" outlineLevel="1" x14ac:dyDescent="0.3">
      <c r="B10" s="72"/>
      <c r="C10" s="77" t="s">
        <v>143</v>
      </c>
      <c r="D10" s="72" t="s">
        <v>146</v>
      </c>
      <c r="E10" s="73"/>
      <c r="F10" s="74" t="s">
        <v>142</v>
      </c>
      <c r="G10" s="75">
        <v>123667475</v>
      </c>
      <c r="H10" s="75">
        <v>238135667</v>
      </c>
      <c r="I10" s="75">
        <v>359900176</v>
      </c>
      <c r="J10" s="76">
        <v>511773537</v>
      </c>
      <c r="K10" s="75">
        <v>128531480</v>
      </c>
      <c r="L10" s="75">
        <v>263903154</v>
      </c>
      <c r="M10" s="75">
        <v>392581408</v>
      </c>
      <c r="N10" s="76">
        <v>558079207</v>
      </c>
      <c r="O10" s="76">
        <v>134066568</v>
      </c>
      <c r="P10" s="76">
        <v>268766618</v>
      </c>
      <c r="Q10" s="76">
        <v>411448171</v>
      </c>
      <c r="R10" s="76">
        <v>601656425</v>
      </c>
      <c r="S10" s="76">
        <v>143152590</v>
      </c>
      <c r="T10" s="76">
        <v>284458129</v>
      </c>
      <c r="U10" s="76">
        <v>431958230</v>
      </c>
      <c r="V10" s="76">
        <v>632245485</v>
      </c>
      <c r="W10" s="76">
        <v>160638763</v>
      </c>
      <c r="X10" s="76">
        <v>323407565</v>
      </c>
    </row>
    <row r="11" spans="2:24" ht="11.8" hidden="1" customHeight="1" outlineLevel="2" x14ac:dyDescent="0.3">
      <c r="B11" s="72"/>
      <c r="C11" s="78"/>
      <c r="D11" s="77" t="s">
        <v>143</v>
      </c>
      <c r="E11" s="73" t="s">
        <v>144</v>
      </c>
      <c r="F11" s="74" t="s">
        <v>142</v>
      </c>
      <c r="G11" s="75">
        <v>123667475</v>
      </c>
      <c r="H11" s="75">
        <v>238135667</v>
      </c>
      <c r="I11" s="75">
        <v>359900176</v>
      </c>
      <c r="J11" s="76">
        <v>511773537</v>
      </c>
      <c r="K11" s="75">
        <v>128531480</v>
      </c>
      <c r="L11" s="75">
        <v>263903154</v>
      </c>
      <c r="M11" s="75">
        <v>392581408</v>
      </c>
      <c r="N11" s="76">
        <v>526353460</v>
      </c>
      <c r="O11" s="76">
        <v>134066568</v>
      </c>
      <c r="P11" s="76">
        <v>268766618</v>
      </c>
      <c r="Q11" s="76">
        <v>411448171</v>
      </c>
      <c r="R11" s="76">
        <v>564892430</v>
      </c>
      <c r="S11" s="76">
        <v>143152590</v>
      </c>
      <c r="T11" s="76">
        <v>284458129</v>
      </c>
      <c r="U11" s="76">
        <v>431958230</v>
      </c>
      <c r="V11" s="76">
        <v>585080271</v>
      </c>
      <c r="W11" s="76">
        <v>160638763</v>
      </c>
      <c r="X11" s="76">
        <v>323407565</v>
      </c>
    </row>
    <row r="12" spans="2:24" ht="11.8" customHeight="1" collapsed="1" x14ac:dyDescent="0.3">
      <c r="B12" s="72"/>
      <c r="C12" s="72" t="s">
        <v>147</v>
      </c>
      <c r="D12" s="72"/>
      <c r="E12" s="72"/>
      <c r="F12" s="74" t="s">
        <v>142</v>
      </c>
      <c r="G12" s="75">
        <f t="shared" ref="G12:X13" si="2">G14+G16</f>
        <v>12409563959</v>
      </c>
      <c r="H12" s="75">
        <f t="shared" si="2"/>
        <v>25128471994</v>
      </c>
      <c r="I12" s="75">
        <f t="shared" si="2"/>
        <v>36964843714</v>
      </c>
      <c r="J12" s="76">
        <f t="shared" si="2"/>
        <v>49145655451</v>
      </c>
      <c r="K12" s="75">
        <f t="shared" si="2"/>
        <v>12678134143</v>
      </c>
      <c r="L12" s="75">
        <f t="shared" si="2"/>
        <v>25854026587</v>
      </c>
      <c r="M12" s="75">
        <f t="shared" si="2"/>
        <v>37359051945</v>
      </c>
      <c r="N12" s="76">
        <f t="shared" si="2"/>
        <v>48876615872</v>
      </c>
      <c r="O12" s="76">
        <f t="shared" si="2"/>
        <v>13337930119</v>
      </c>
      <c r="P12" s="76">
        <f t="shared" si="2"/>
        <v>26233716996</v>
      </c>
      <c r="Q12" s="76">
        <f t="shared" si="2"/>
        <v>39102758641</v>
      </c>
      <c r="R12" s="76">
        <f t="shared" si="2"/>
        <v>51605124495</v>
      </c>
      <c r="S12" s="76">
        <f t="shared" si="2"/>
        <v>13481363191</v>
      </c>
      <c r="T12" s="76">
        <f t="shared" si="2"/>
        <v>26085982283</v>
      </c>
      <c r="U12" s="76">
        <f t="shared" si="2"/>
        <v>38732764509</v>
      </c>
      <c r="V12" s="76">
        <f t="shared" si="2"/>
        <v>51564715843</v>
      </c>
      <c r="W12" s="76">
        <f t="shared" si="2"/>
        <v>13882711286</v>
      </c>
      <c r="X12" s="76">
        <f t="shared" si="2"/>
        <v>27579595930</v>
      </c>
    </row>
    <row r="13" spans="2:24" ht="11.8" hidden="1" customHeight="1" outlineLevel="2" x14ac:dyDescent="0.3">
      <c r="B13" s="72"/>
      <c r="C13" s="72"/>
      <c r="D13" s="77" t="s">
        <v>143</v>
      </c>
      <c r="E13" s="73" t="s">
        <v>144</v>
      </c>
      <c r="F13" s="74" t="s">
        <v>142</v>
      </c>
      <c r="G13" s="75">
        <f t="shared" si="2"/>
        <v>11871933073</v>
      </c>
      <c r="H13" s="75">
        <f t="shared" si="2"/>
        <v>24106484104</v>
      </c>
      <c r="I13" s="75">
        <f t="shared" si="2"/>
        <v>35435749213</v>
      </c>
      <c r="J13" s="76">
        <f t="shared" si="2"/>
        <v>47106767486</v>
      </c>
      <c r="K13" s="75">
        <f t="shared" si="2"/>
        <v>12123609037</v>
      </c>
      <c r="L13" s="75">
        <f t="shared" si="2"/>
        <v>24786138561</v>
      </c>
      <c r="M13" s="75">
        <f t="shared" si="2"/>
        <v>35721176360</v>
      </c>
      <c r="N13" s="76">
        <f t="shared" si="2"/>
        <v>46680789686</v>
      </c>
      <c r="O13" s="76">
        <f t="shared" si="2"/>
        <v>12723405069</v>
      </c>
      <c r="P13" s="76">
        <f t="shared" si="2"/>
        <v>24928242367</v>
      </c>
      <c r="Q13" s="76">
        <f t="shared" si="2"/>
        <v>37192752671</v>
      </c>
      <c r="R13" s="76">
        <f t="shared" si="2"/>
        <v>49050958369</v>
      </c>
      <c r="S13" s="76">
        <f t="shared" si="2"/>
        <v>12773211029</v>
      </c>
      <c r="T13" s="76">
        <f t="shared" si="2"/>
        <v>24812792454</v>
      </c>
      <c r="U13" s="76">
        <f t="shared" si="2"/>
        <v>36771412458</v>
      </c>
      <c r="V13" s="76">
        <f t="shared" si="2"/>
        <v>48507186251</v>
      </c>
      <c r="W13" s="76">
        <f t="shared" si="2"/>
        <v>13234036220</v>
      </c>
      <c r="X13" s="76">
        <f t="shared" si="2"/>
        <v>26262001445</v>
      </c>
    </row>
    <row r="14" spans="2:24" ht="11.8" hidden="1" customHeight="1" outlineLevel="1" x14ac:dyDescent="0.3">
      <c r="B14" s="72"/>
      <c r="C14" s="77" t="s">
        <v>143</v>
      </c>
      <c r="D14" s="72" t="s">
        <v>145</v>
      </c>
      <c r="E14" s="72"/>
      <c r="F14" s="74" t="s">
        <v>142</v>
      </c>
      <c r="G14" s="75">
        <f t="shared" ref="G14:X15" si="3">G51+G78+G105+G132</f>
        <v>12285896484</v>
      </c>
      <c r="H14" s="75">
        <f t="shared" si="3"/>
        <v>24890336327</v>
      </c>
      <c r="I14" s="75">
        <f t="shared" si="3"/>
        <v>36604943538</v>
      </c>
      <c r="J14" s="76">
        <f t="shared" si="3"/>
        <v>48633881914</v>
      </c>
      <c r="K14" s="75">
        <f t="shared" si="3"/>
        <v>12549602663</v>
      </c>
      <c r="L14" s="75">
        <f t="shared" si="3"/>
        <v>25590123433</v>
      </c>
      <c r="M14" s="75">
        <f t="shared" si="3"/>
        <v>36966470537</v>
      </c>
      <c r="N14" s="76">
        <f t="shared" si="3"/>
        <v>48318536665</v>
      </c>
      <c r="O14" s="76">
        <f t="shared" si="3"/>
        <v>13203863551</v>
      </c>
      <c r="P14" s="76">
        <f t="shared" si="3"/>
        <v>25964950378</v>
      </c>
      <c r="Q14" s="76">
        <f t="shared" si="3"/>
        <v>38691310470</v>
      </c>
      <c r="R14" s="76">
        <f t="shared" si="3"/>
        <v>51003468070</v>
      </c>
      <c r="S14" s="76">
        <f t="shared" si="3"/>
        <v>13338210601</v>
      </c>
      <c r="T14" s="76">
        <f t="shared" si="3"/>
        <v>25801524154</v>
      </c>
      <c r="U14" s="76">
        <f t="shared" si="3"/>
        <v>38300806279</v>
      </c>
      <c r="V14" s="76">
        <f t="shared" si="3"/>
        <v>50885305143</v>
      </c>
      <c r="W14" s="76">
        <f t="shared" si="3"/>
        <v>13722072523</v>
      </c>
      <c r="X14" s="76">
        <f t="shared" si="3"/>
        <v>27256188365</v>
      </c>
    </row>
    <row r="15" spans="2:24" ht="11.8" hidden="1" customHeight="1" outlineLevel="2" x14ac:dyDescent="0.3">
      <c r="B15" s="72"/>
      <c r="C15" s="78"/>
      <c r="D15" s="77" t="s">
        <v>143</v>
      </c>
      <c r="E15" s="73" t="s">
        <v>144</v>
      </c>
      <c r="F15" s="74" t="s">
        <v>142</v>
      </c>
      <c r="G15" s="75">
        <f t="shared" si="3"/>
        <v>11748265598</v>
      </c>
      <c r="H15" s="75">
        <f t="shared" si="3"/>
        <v>23868348437</v>
      </c>
      <c r="I15" s="75">
        <f t="shared" si="3"/>
        <v>35075849037</v>
      </c>
      <c r="J15" s="76">
        <f t="shared" si="3"/>
        <v>46594993949</v>
      </c>
      <c r="K15" s="75">
        <f t="shared" si="3"/>
        <v>11995077557</v>
      </c>
      <c r="L15" s="75">
        <f t="shared" si="3"/>
        <v>24522235407</v>
      </c>
      <c r="M15" s="75">
        <f t="shared" si="3"/>
        <v>35328594952</v>
      </c>
      <c r="N15" s="76">
        <f t="shared" si="3"/>
        <v>46154436226</v>
      </c>
      <c r="O15" s="76">
        <f t="shared" si="3"/>
        <v>12589338501</v>
      </c>
      <c r="P15" s="76">
        <f t="shared" si="3"/>
        <v>24659475749</v>
      </c>
      <c r="Q15" s="76">
        <f t="shared" si="3"/>
        <v>36781304500</v>
      </c>
      <c r="R15" s="76">
        <f t="shared" si="3"/>
        <v>48486065939</v>
      </c>
      <c r="S15" s="76">
        <f t="shared" si="3"/>
        <v>12630058439</v>
      </c>
      <c r="T15" s="76">
        <f t="shared" si="3"/>
        <v>24528334325</v>
      </c>
      <c r="U15" s="76">
        <f t="shared" si="3"/>
        <v>36339454228</v>
      </c>
      <c r="V15" s="76">
        <f t="shared" si="3"/>
        <v>47874940766</v>
      </c>
      <c r="W15" s="76">
        <f t="shared" si="3"/>
        <v>13073397457</v>
      </c>
      <c r="X15" s="76">
        <f t="shared" si="3"/>
        <v>25938593880</v>
      </c>
    </row>
    <row r="16" spans="2:24" ht="11.8" hidden="1" customHeight="1" outlineLevel="1" x14ac:dyDescent="0.3">
      <c r="B16" s="72"/>
      <c r="C16" s="77" t="s">
        <v>143</v>
      </c>
      <c r="D16" s="72" t="s">
        <v>146</v>
      </c>
      <c r="E16" s="72"/>
      <c r="F16" s="74" t="s">
        <v>142</v>
      </c>
      <c r="G16" s="75">
        <v>123667475</v>
      </c>
      <c r="H16" s="75">
        <v>238135667</v>
      </c>
      <c r="I16" s="75">
        <v>359900176</v>
      </c>
      <c r="J16" s="76">
        <v>511773537</v>
      </c>
      <c r="K16" s="75">
        <v>128531480</v>
      </c>
      <c r="L16" s="75">
        <v>263903154</v>
      </c>
      <c r="M16" s="75">
        <v>392581408</v>
      </c>
      <c r="N16" s="76">
        <v>558079207</v>
      </c>
      <c r="O16" s="76">
        <v>134066568</v>
      </c>
      <c r="P16" s="76">
        <v>268766618</v>
      </c>
      <c r="Q16" s="76">
        <v>411448171</v>
      </c>
      <c r="R16" s="76">
        <v>601656425</v>
      </c>
      <c r="S16" s="76">
        <v>143152590</v>
      </c>
      <c r="T16" s="76">
        <v>284458129</v>
      </c>
      <c r="U16" s="76">
        <v>431958230</v>
      </c>
      <c r="V16" s="76">
        <v>679410700</v>
      </c>
      <c r="W16" s="76">
        <v>160638763</v>
      </c>
      <c r="X16" s="76">
        <v>323407565</v>
      </c>
    </row>
    <row r="17" spans="2:24" ht="11.8" hidden="1" customHeight="1" outlineLevel="2" x14ac:dyDescent="0.3">
      <c r="B17" s="72"/>
      <c r="C17" s="78"/>
      <c r="D17" s="77" t="s">
        <v>143</v>
      </c>
      <c r="E17" s="73" t="s">
        <v>144</v>
      </c>
      <c r="F17" s="74" t="s">
        <v>142</v>
      </c>
      <c r="G17" s="75">
        <v>123667475</v>
      </c>
      <c r="H17" s="75">
        <v>238135667</v>
      </c>
      <c r="I17" s="75">
        <v>359900176</v>
      </c>
      <c r="J17" s="76">
        <v>511773537</v>
      </c>
      <c r="K17" s="75">
        <v>128531480</v>
      </c>
      <c r="L17" s="75">
        <v>263903154</v>
      </c>
      <c r="M17" s="75">
        <v>392581408</v>
      </c>
      <c r="N17" s="76">
        <v>526353460</v>
      </c>
      <c r="O17" s="76">
        <v>134066568</v>
      </c>
      <c r="P17" s="76">
        <v>268766618</v>
      </c>
      <c r="Q17" s="76">
        <v>411448171</v>
      </c>
      <c r="R17" s="76">
        <v>564892430</v>
      </c>
      <c r="S17" s="76">
        <v>143152590</v>
      </c>
      <c r="T17" s="76">
        <v>284458129</v>
      </c>
      <c r="U17" s="76">
        <v>431958230</v>
      </c>
      <c r="V17" s="76">
        <v>632245485</v>
      </c>
      <c r="W17" s="76">
        <v>160638763</v>
      </c>
      <c r="X17" s="76">
        <v>323407565</v>
      </c>
    </row>
    <row r="18" spans="2:24" ht="11.8" customHeight="1" x14ac:dyDescent="0.3">
      <c r="B18" s="72"/>
      <c r="C18" s="72" t="s">
        <v>161</v>
      </c>
      <c r="D18" s="72"/>
      <c r="E18" s="72"/>
      <c r="F18" s="74" t="s">
        <v>142</v>
      </c>
      <c r="G18" s="75">
        <f t="shared" ref="G18:X18" si="4">G53+G80+G107+G134</f>
        <v>2570589496</v>
      </c>
      <c r="H18" s="75">
        <f t="shared" si="4"/>
        <v>5594248639</v>
      </c>
      <c r="I18" s="75">
        <f t="shared" si="4"/>
        <v>7654929298</v>
      </c>
      <c r="J18" s="76">
        <f t="shared" si="4"/>
        <v>9894807100</v>
      </c>
      <c r="K18" s="75">
        <f t="shared" si="4"/>
        <v>2788909380</v>
      </c>
      <c r="L18" s="75">
        <f t="shared" si="4"/>
        <v>6040183986</v>
      </c>
      <c r="M18" s="75">
        <f t="shared" si="4"/>
        <v>7370735126</v>
      </c>
      <c r="N18" s="76">
        <f t="shared" si="4"/>
        <v>8974231426</v>
      </c>
      <c r="O18" s="76">
        <f t="shared" si="4"/>
        <v>2210492541</v>
      </c>
      <c r="P18" s="76">
        <f t="shared" si="4"/>
        <v>4250399324</v>
      </c>
      <c r="Q18" s="76">
        <f t="shared" si="4"/>
        <v>6141604109</v>
      </c>
      <c r="R18" s="76">
        <f t="shared" si="4"/>
        <v>7799820724</v>
      </c>
      <c r="S18" s="76">
        <f t="shared" si="4"/>
        <v>2133030008</v>
      </c>
      <c r="T18" s="76">
        <f t="shared" si="4"/>
        <v>3898146684</v>
      </c>
      <c r="U18" s="76">
        <f t="shared" si="4"/>
        <v>5155439508</v>
      </c>
      <c r="V18" s="76">
        <f t="shared" si="4"/>
        <v>6759086203</v>
      </c>
      <c r="W18" s="76">
        <f t="shared" si="4"/>
        <v>2263484200</v>
      </c>
      <c r="X18" s="76">
        <f t="shared" si="4"/>
        <v>4287572116</v>
      </c>
    </row>
    <row r="19" spans="2:24" ht="11.8" customHeight="1" collapsed="1" x14ac:dyDescent="0.3">
      <c r="B19" s="72"/>
      <c r="C19" s="72" t="s">
        <v>148</v>
      </c>
      <c r="D19" s="72"/>
      <c r="E19" s="72"/>
      <c r="F19" s="74" t="s">
        <v>142</v>
      </c>
      <c r="G19" s="75">
        <f t="shared" ref="G19:X20" si="5">G21+G23</f>
        <v>8933381703</v>
      </c>
      <c r="H19" s="75">
        <f t="shared" si="5"/>
        <v>17296602862</v>
      </c>
      <c r="I19" s="75">
        <f t="shared" si="5"/>
        <v>25535369456</v>
      </c>
      <c r="J19" s="76">
        <f t="shared" si="5"/>
        <v>35270166195</v>
      </c>
      <c r="K19" s="75">
        <f t="shared" si="5"/>
        <v>9411964661</v>
      </c>
      <c r="L19" s="75">
        <f t="shared" si="5"/>
        <v>19315691807</v>
      </c>
      <c r="M19" s="75">
        <f t="shared" si="5"/>
        <v>26884970682</v>
      </c>
      <c r="N19" s="76">
        <f t="shared" si="5"/>
        <v>37229571494</v>
      </c>
      <c r="O19" s="76">
        <f t="shared" si="5"/>
        <v>11202183498</v>
      </c>
      <c r="P19" s="76">
        <f t="shared" si="5"/>
        <v>23191149959</v>
      </c>
      <c r="Q19" s="76">
        <f t="shared" si="5"/>
        <v>33068850159</v>
      </c>
      <c r="R19" s="76">
        <f t="shared" si="5"/>
        <v>44849813202</v>
      </c>
      <c r="S19" s="76">
        <f t="shared" si="5"/>
        <v>8615330468</v>
      </c>
      <c r="T19" s="76">
        <f t="shared" si="5"/>
        <v>16569475050</v>
      </c>
      <c r="U19" s="76">
        <f t="shared" si="5"/>
        <v>23548922160</v>
      </c>
      <c r="V19" s="76">
        <f t="shared" si="5"/>
        <v>34172304919</v>
      </c>
      <c r="W19" s="76">
        <f t="shared" si="5"/>
        <v>8534971200</v>
      </c>
      <c r="X19" s="76">
        <f t="shared" si="5"/>
        <v>18065792723</v>
      </c>
    </row>
    <row r="20" spans="2:24" ht="11.8" hidden="1" customHeight="1" outlineLevel="2" x14ac:dyDescent="0.3">
      <c r="B20" s="72"/>
      <c r="C20" s="72"/>
      <c r="D20" s="77" t="s">
        <v>143</v>
      </c>
      <c r="E20" s="73" t="s">
        <v>144</v>
      </c>
      <c r="F20" s="74" t="s">
        <v>142</v>
      </c>
      <c r="G20" s="75">
        <f t="shared" si="5"/>
        <v>8766920010</v>
      </c>
      <c r="H20" s="75">
        <f t="shared" si="5"/>
        <v>16935468479</v>
      </c>
      <c r="I20" s="75">
        <f t="shared" si="5"/>
        <v>25000615153</v>
      </c>
      <c r="J20" s="76">
        <f t="shared" si="5"/>
        <v>34548918214</v>
      </c>
      <c r="K20" s="75">
        <f t="shared" si="5"/>
        <v>9074210287</v>
      </c>
      <c r="L20" s="75">
        <f t="shared" si="5"/>
        <v>18787247537</v>
      </c>
      <c r="M20" s="75">
        <f t="shared" si="5"/>
        <v>26172298612</v>
      </c>
      <c r="N20" s="76">
        <f t="shared" si="5"/>
        <v>36327462747</v>
      </c>
      <c r="O20" s="76">
        <f t="shared" si="5"/>
        <v>10954119032</v>
      </c>
      <c r="P20" s="76">
        <f t="shared" si="5"/>
        <v>22698361303</v>
      </c>
      <c r="Q20" s="76">
        <f t="shared" si="5"/>
        <v>32366090627</v>
      </c>
      <c r="R20" s="76">
        <f t="shared" si="5"/>
        <v>43977973376</v>
      </c>
      <c r="S20" s="76">
        <f t="shared" si="5"/>
        <v>8183585531</v>
      </c>
      <c r="T20" s="76">
        <f t="shared" si="5"/>
        <v>15872508184</v>
      </c>
      <c r="U20" s="76">
        <f t="shared" si="5"/>
        <v>22667072613</v>
      </c>
      <c r="V20" s="76">
        <f t="shared" si="5"/>
        <v>32970397483</v>
      </c>
      <c r="W20" s="76">
        <f t="shared" si="5"/>
        <v>8225590410</v>
      </c>
      <c r="X20" s="76">
        <f t="shared" si="5"/>
        <v>17417847973</v>
      </c>
    </row>
    <row r="21" spans="2:24" ht="11.8" hidden="1" customHeight="1" outlineLevel="1" x14ac:dyDescent="0.3">
      <c r="B21" s="72"/>
      <c r="C21" s="77" t="s">
        <v>143</v>
      </c>
      <c r="D21" s="72" t="s">
        <v>145</v>
      </c>
      <c r="E21" s="72"/>
      <c r="F21" s="74" t="s">
        <v>142</v>
      </c>
      <c r="G21" s="75">
        <f t="shared" ref="G21:X22" si="6">G54+G81+G108+G135</f>
        <v>8897379843</v>
      </c>
      <c r="H21" s="75">
        <f t="shared" si="6"/>
        <v>17222513154</v>
      </c>
      <c r="I21" s="75">
        <f t="shared" si="6"/>
        <v>25426390450</v>
      </c>
      <c r="J21" s="76">
        <f t="shared" si="6"/>
        <v>35113138621</v>
      </c>
      <c r="K21" s="75">
        <f t="shared" si="6"/>
        <v>9368673167</v>
      </c>
      <c r="L21" s="75">
        <f t="shared" si="6"/>
        <v>19209679295</v>
      </c>
      <c r="M21" s="75">
        <f t="shared" si="6"/>
        <v>26747774836</v>
      </c>
      <c r="N21" s="76">
        <f t="shared" si="6"/>
        <v>37039417671</v>
      </c>
      <c r="O21" s="76">
        <f t="shared" si="6"/>
        <v>11147403290</v>
      </c>
      <c r="P21" s="76">
        <f t="shared" si="6"/>
        <v>23090019440</v>
      </c>
      <c r="Q21" s="76">
        <f t="shared" si="6"/>
        <v>32917922156</v>
      </c>
      <c r="R21" s="76">
        <f t="shared" si="6"/>
        <v>44625504669</v>
      </c>
      <c r="S21" s="76">
        <f t="shared" si="6"/>
        <v>8557313569</v>
      </c>
      <c r="T21" s="76">
        <f t="shared" si="6"/>
        <v>16457736353</v>
      </c>
      <c r="U21" s="76">
        <f t="shared" si="6"/>
        <v>23383972139</v>
      </c>
      <c r="V21" s="76">
        <f t="shared" si="6"/>
        <v>33928910233</v>
      </c>
      <c r="W21" s="76">
        <f t="shared" si="6"/>
        <v>8468386415</v>
      </c>
      <c r="X21" s="76">
        <f t="shared" si="6"/>
        <v>17924200348</v>
      </c>
    </row>
    <row r="22" spans="2:24" ht="11.8" hidden="1" customHeight="1" outlineLevel="2" x14ac:dyDescent="0.3">
      <c r="B22" s="72"/>
      <c r="C22" s="78"/>
      <c r="D22" s="77" t="s">
        <v>143</v>
      </c>
      <c r="E22" s="73" t="s">
        <v>144</v>
      </c>
      <c r="F22" s="74" t="s">
        <v>142</v>
      </c>
      <c r="G22" s="75">
        <f t="shared" si="6"/>
        <v>8730918150</v>
      </c>
      <c r="H22" s="75">
        <f t="shared" si="6"/>
        <v>16861378771</v>
      </c>
      <c r="I22" s="75">
        <f t="shared" si="6"/>
        <v>24891636147</v>
      </c>
      <c r="J22" s="76">
        <f t="shared" si="6"/>
        <v>34391890640</v>
      </c>
      <c r="K22" s="75">
        <f t="shared" si="6"/>
        <v>9030918793</v>
      </c>
      <c r="L22" s="75">
        <f t="shared" si="6"/>
        <v>18681235025</v>
      </c>
      <c r="M22" s="75">
        <f t="shared" si="6"/>
        <v>26035102766</v>
      </c>
      <c r="N22" s="76">
        <f t="shared" si="6"/>
        <v>36143349925</v>
      </c>
      <c r="O22" s="76">
        <f t="shared" si="6"/>
        <v>10898911253</v>
      </c>
      <c r="P22" s="76">
        <f t="shared" si="6"/>
        <v>22597484929</v>
      </c>
      <c r="Q22" s="76">
        <f t="shared" si="6"/>
        <v>32215226560</v>
      </c>
      <c r="R22" s="76">
        <f t="shared" si="6"/>
        <v>43764448204</v>
      </c>
      <c r="S22" s="76">
        <f t="shared" si="6"/>
        <v>8125568632</v>
      </c>
      <c r="T22" s="76">
        <f t="shared" si="6"/>
        <v>15760769487</v>
      </c>
      <c r="U22" s="76">
        <f t="shared" si="6"/>
        <v>22502122592</v>
      </c>
      <c r="V22" s="76">
        <f t="shared" si="6"/>
        <v>32743260761</v>
      </c>
      <c r="W22" s="76">
        <f t="shared" si="6"/>
        <v>8159005625</v>
      </c>
      <c r="X22" s="76">
        <f t="shared" si="6"/>
        <v>17276255598</v>
      </c>
    </row>
    <row r="23" spans="2:24" ht="11.8" hidden="1" customHeight="1" outlineLevel="1" x14ac:dyDescent="0.3">
      <c r="B23" s="72"/>
      <c r="C23" s="77" t="s">
        <v>143</v>
      </c>
      <c r="D23" s="72" t="s">
        <v>146</v>
      </c>
      <c r="E23" s="72"/>
      <c r="F23" s="74" t="s">
        <v>142</v>
      </c>
      <c r="G23" s="75">
        <v>36001860</v>
      </c>
      <c r="H23" s="75">
        <v>74089708</v>
      </c>
      <c r="I23" s="75">
        <v>108979006</v>
      </c>
      <c r="J23" s="76">
        <v>157027574</v>
      </c>
      <c r="K23" s="75">
        <v>43291494</v>
      </c>
      <c r="L23" s="75">
        <v>106012512</v>
      </c>
      <c r="M23" s="75">
        <v>137195846</v>
      </c>
      <c r="N23" s="76">
        <v>190153823</v>
      </c>
      <c r="O23" s="76">
        <v>54780208</v>
      </c>
      <c r="P23" s="76">
        <v>101130519</v>
      </c>
      <c r="Q23" s="76">
        <v>150928003</v>
      </c>
      <c r="R23" s="76">
        <v>224308533</v>
      </c>
      <c r="S23" s="76">
        <v>58016899</v>
      </c>
      <c r="T23" s="76">
        <v>111738697</v>
      </c>
      <c r="U23" s="76">
        <v>164950021</v>
      </c>
      <c r="V23" s="76">
        <v>243394686</v>
      </c>
      <c r="W23" s="76">
        <v>66584785</v>
      </c>
      <c r="X23" s="76">
        <v>141592375</v>
      </c>
    </row>
    <row r="24" spans="2:24" ht="11.8" hidden="1" customHeight="1" outlineLevel="2" x14ac:dyDescent="0.3">
      <c r="B24" s="72"/>
      <c r="C24" s="78"/>
      <c r="D24" s="77" t="s">
        <v>143</v>
      </c>
      <c r="E24" s="73" t="s">
        <v>144</v>
      </c>
      <c r="F24" s="74" t="s">
        <v>142</v>
      </c>
      <c r="G24" s="75">
        <v>36001860</v>
      </c>
      <c r="H24" s="75">
        <v>74089708</v>
      </c>
      <c r="I24" s="75">
        <v>108979006</v>
      </c>
      <c r="J24" s="76">
        <v>157027574</v>
      </c>
      <c r="K24" s="75">
        <v>43291494</v>
      </c>
      <c r="L24" s="75">
        <v>106012512</v>
      </c>
      <c r="M24" s="75">
        <v>137195846</v>
      </c>
      <c r="N24" s="76">
        <v>184112822</v>
      </c>
      <c r="O24" s="76">
        <v>55207779</v>
      </c>
      <c r="P24" s="76">
        <v>100876374</v>
      </c>
      <c r="Q24" s="76">
        <v>150864067</v>
      </c>
      <c r="R24" s="76">
        <v>213525172</v>
      </c>
      <c r="S24" s="76">
        <v>58016899</v>
      </c>
      <c r="T24" s="76">
        <v>111738697</v>
      </c>
      <c r="U24" s="76">
        <v>164950021</v>
      </c>
      <c r="V24" s="76">
        <v>227136722</v>
      </c>
      <c r="W24" s="76">
        <v>66584785</v>
      </c>
      <c r="X24" s="76">
        <v>141592375</v>
      </c>
    </row>
    <row r="25" spans="2:24" ht="11.8" customHeight="1" collapsed="1" x14ac:dyDescent="0.3">
      <c r="B25" s="72"/>
      <c r="C25" s="72" t="s">
        <v>149</v>
      </c>
      <c r="D25" s="72"/>
      <c r="E25" s="72"/>
      <c r="F25" s="74" t="s">
        <v>142</v>
      </c>
      <c r="G25" s="75">
        <f t="shared" ref="G25:X25" si="7">G26+G27</f>
        <v>3165372288</v>
      </c>
      <c r="H25" s="75">
        <f t="shared" si="7"/>
        <v>6491343379</v>
      </c>
      <c r="I25" s="75">
        <f t="shared" si="7"/>
        <v>9726219302</v>
      </c>
      <c r="J25" s="76">
        <f t="shared" si="7"/>
        <v>12834978824</v>
      </c>
      <c r="K25" s="75">
        <f t="shared" si="7"/>
        <v>3400625293</v>
      </c>
      <c r="L25" s="75">
        <f t="shared" si="7"/>
        <v>7149851781</v>
      </c>
      <c r="M25" s="75">
        <f t="shared" si="7"/>
        <v>10893631538</v>
      </c>
      <c r="N25" s="76">
        <f t="shared" si="7"/>
        <v>13422948887</v>
      </c>
      <c r="O25" s="76">
        <f t="shared" si="7"/>
        <v>3273913544</v>
      </c>
      <c r="P25" s="76">
        <f t="shared" si="7"/>
        <v>7561753554</v>
      </c>
      <c r="Q25" s="76">
        <f t="shared" si="7"/>
        <v>11154634495</v>
      </c>
      <c r="R25" s="76">
        <f t="shared" si="7"/>
        <v>14985730250</v>
      </c>
      <c r="S25" s="76">
        <f t="shared" si="7"/>
        <v>3510840374</v>
      </c>
      <c r="T25" s="76">
        <f t="shared" si="7"/>
        <v>7459940702</v>
      </c>
      <c r="U25" s="76">
        <f t="shared" si="7"/>
        <v>11153826449</v>
      </c>
      <c r="V25" s="76">
        <f t="shared" si="7"/>
        <v>16697261646</v>
      </c>
      <c r="W25" s="76">
        <f t="shared" si="7"/>
        <v>4573298401</v>
      </c>
      <c r="X25" s="76">
        <f t="shared" si="7"/>
        <v>9481329621</v>
      </c>
    </row>
    <row r="26" spans="2:24" ht="11.8" hidden="1" customHeight="1" outlineLevel="1" x14ac:dyDescent="0.3">
      <c r="B26" s="72"/>
      <c r="C26" s="77" t="s">
        <v>143</v>
      </c>
      <c r="D26" s="72" t="s">
        <v>145</v>
      </c>
      <c r="E26" s="72"/>
      <c r="F26" s="74" t="s">
        <v>142</v>
      </c>
      <c r="G26" s="75">
        <f t="shared" ref="G26:X26" si="8">G56+G83+G110+G137</f>
        <v>3087532624</v>
      </c>
      <c r="H26" s="75">
        <f t="shared" si="8"/>
        <v>6334312985</v>
      </c>
      <c r="I26" s="75">
        <f t="shared" si="8"/>
        <v>9488896953</v>
      </c>
      <c r="J26" s="76">
        <f t="shared" si="8"/>
        <v>12499146671</v>
      </c>
      <c r="K26" s="75">
        <f t="shared" si="8"/>
        <v>3315684854</v>
      </c>
      <c r="L26" s="75">
        <f t="shared" si="8"/>
        <v>6978768995</v>
      </c>
      <c r="M26" s="75">
        <f t="shared" si="8"/>
        <v>10645583318</v>
      </c>
      <c r="N26" s="76">
        <f t="shared" si="8"/>
        <v>13093918829</v>
      </c>
      <c r="O26" s="76">
        <f t="shared" si="8"/>
        <v>3191684191</v>
      </c>
      <c r="P26" s="76">
        <f t="shared" si="8"/>
        <v>7405034435</v>
      </c>
      <c r="Q26" s="76">
        <f t="shared" si="8"/>
        <v>10907409994</v>
      </c>
      <c r="R26" s="76">
        <f t="shared" si="8"/>
        <v>14634455268</v>
      </c>
      <c r="S26" s="76">
        <f t="shared" si="8"/>
        <v>3427391348</v>
      </c>
      <c r="T26" s="76">
        <f t="shared" si="8"/>
        <v>7291234665</v>
      </c>
      <c r="U26" s="76">
        <f t="shared" si="8"/>
        <v>10895292896</v>
      </c>
      <c r="V26" s="76">
        <f t="shared" si="8"/>
        <v>16329058931</v>
      </c>
      <c r="W26" s="76">
        <f t="shared" si="8"/>
        <v>4477713045</v>
      </c>
      <c r="X26" s="76">
        <f t="shared" si="8"/>
        <v>9289991861</v>
      </c>
    </row>
    <row r="27" spans="2:24" ht="11.8" hidden="1" customHeight="1" outlineLevel="1" x14ac:dyDescent="0.3">
      <c r="B27" s="72"/>
      <c r="C27" s="77" t="s">
        <v>143</v>
      </c>
      <c r="D27" s="72" t="s">
        <v>146</v>
      </c>
      <c r="E27" s="72"/>
      <c r="F27" s="74" t="s">
        <v>142</v>
      </c>
      <c r="G27" s="75">
        <v>77839664</v>
      </c>
      <c r="H27" s="75">
        <v>157030394</v>
      </c>
      <c r="I27" s="75">
        <v>237322349</v>
      </c>
      <c r="J27" s="76">
        <v>335832153</v>
      </c>
      <c r="K27" s="75">
        <v>84940439</v>
      </c>
      <c r="L27" s="75">
        <v>171082786</v>
      </c>
      <c r="M27" s="75">
        <v>248048220</v>
      </c>
      <c r="N27" s="76">
        <v>329030058</v>
      </c>
      <c r="O27" s="76">
        <v>82229353</v>
      </c>
      <c r="P27" s="76">
        <v>156719119</v>
      </c>
      <c r="Q27" s="76">
        <v>247224501</v>
      </c>
      <c r="R27" s="76">
        <v>351274982</v>
      </c>
      <c r="S27" s="76">
        <v>83449026</v>
      </c>
      <c r="T27" s="76">
        <v>168706037</v>
      </c>
      <c r="U27" s="76">
        <v>258533553</v>
      </c>
      <c r="V27" s="76">
        <v>368202715</v>
      </c>
      <c r="W27" s="76">
        <v>95585356</v>
      </c>
      <c r="X27" s="76">
        <v>191337760</v>
      </c>
    </row>
    <row r="28" spans="2:24" ht="11.8" customHeight="1" x14ac:dyDescent="0.3">
      <c r="B28" s="72"/>
      <c r="C28" s="72" t="s">
        <v>152</v>
      </c>
      <c r="D28" s="72"/>
      <c r="E28" s="72"/>
      <c r="F28" s="74" t="s">
        <v>142</v>
      </c>
      <c r="G28" s="75">
        <v>212856064</v>
      </c>
      <c r="H28" s="75">
        <v>427129541</v>
      </c>
      <c r="I28" s="75">
        <v>516585176</v>
      </c>
      <c r="J28" s="76">
        <v>703083983</v>
      </c>
      <c r="K28" s="75">
        <v>172426965</v>
      </c>
      <c r="L28" s="75">
        <v>300492346</v>
      </c>
      <c r="M28" s="75">
        <v>595313577</v>
      </c>
      <c r="N28" s="76">
        <v>546672449</v>
      </c>
      <c r="O28" s="76">
        <v>249478048</v>
      </c>
      <c r="P28" s="76">
        <v>310955831</v>
      </c>
      <c r="Q28" s="76">
        <v>503046001</v>
      </c>
      <c r="R28" s="76">
        <v>580622083</v>
      </c>
      <c r="S28" s="76">
        <v>264104715</v>
      </c>
      <c r="T28" s="76">
        <v>565850927</v>
      </c>
      <c r="U28" s="76">
        <v>909922941</v>
      </c>
      <c r="V28" s="76">
        <v>539529644</v>
      </c>
      <c r="W28" s="76">
        <v>208338060</v>
      </c>
      <c r="X28" s="76">
        <v>421690482</v>
      </c>
    </row>
    <row r="29" spans="2:24" ht="11.8" customHeight="1" x14ac:dyDescent="0.3">
      <c r="B29" s="72"/>
      <c r="C29" s="72" t="s">
        <v>153</v>
      </c>
      <c r="D29" s="72"/>
      <c r="E29" s="72"/>
      <c r="F29" s="74" t="s">
        <v>142</v>
      </c>
      <c r="G29" s="75">
        <f t="shared" ref="G29:X29" si="9">G25+G28</f>
        <v>3378228352</v>
      </c>
      <c r="H29" s="75">
        <f t="shared" si="9"/>
        <v>6918472920</v>
      </c>
      <c r="I29" s="75">
        <f t="shared" si="9"/>
        <v>10242804478</v>
      </c>
      <c r="J29" s="76">
        <f t="shared" si="9"/>
        <v>13538062807</v>
      </c>
      <c r="K29" s="75">
        <f t="shared" si="9"/>
        <v>3573052258</v>
      </c>
      <c r="L29" s="75">
        <f t="shared" si="9"/>
        <v>7450344127</v>
      </c>
      <c r="M29" s="75">
        <f t="shared" si="9"/>
        <v>11488945115</v>
      </c>
      <c r="N29" s="76">
        <f t="shared" si="9"/>
        <v>13969621336</v>
      </c>
      <c r="O29" s="76">
        <f t="shared" si="9"/>
        <v>3523391592</v>
      </c>
      <c r="P29" s="76">
        <f t="shared" si="9"/>
        <v>7872709385</v>
      </c>
      <c r="Q29" s="76">
        <f t="shared" si="9"/>
        <v>11657680496</v>
      </c>
      <c r="R29" s="76">
        <f t="shared" si="9"/>
        <v>15566352333</v>
      </c>
      <c r="S29" s="76">
        <f t="shared" si="9"/>
        <v>3774945089</v>
      </c>
      <c r="T29" s="76">
        <f t="shared" si="9"/>
        <v>8025791629</v>
      </c>
      <c r="U29" s="76">
        <f t="shared" si="9"/>
        <v>12063749390</v>
      </c>
      <c r="V29" s="76">
        <f t="shared" si="9"/>
        <v>17236791290</v>
      </c>
      <c r="W29" s="76">
        <f t="shared" si="9"/>
        <v>4781636461</v>
      </c>
      <c r="X29" s="76">
        <f t="shared" si="9"/>
        <v>9903020103</v>
      </c>
    </row>
    <row r="30" spans="2:24" ht="11.8" customHeight="1" x14ac:dyDescent="0.3">
      <c r="B30" s="72"/>
      <c r="C30" s="72" t="s">
        <v>154</v>
      </c>
      <c r="D30" s="72"/>
      <c r="E30" s="72"/>
      <c r="F30" s="74" t="s">
        <v>142</v>
      </c>
      <c r="G30" s="75">
        <f t="shared" ref="G30:X33" si="10">G57+G84+G111+G138</f>
        <v>1642607013</v>
      </c>
      <c r="H30" s="75">
        <f t="shared" si="10"/>
        <v>3053567776</v>
      </c>
      <c r="I30" s="75">
        <f t="shared" si="10"/>
        <v>4758025111</v>
      </c>
      <c r="J30" s="76">
        <f t="shared" si="10"/>
        <v>5811755639</v>
      </c>
      <c r="K30" s="75">
        <f t="shared" si="10"/>
        <v>1242999156</v>
      </c>
      <c r="L30" s="75">
        <f t="shared" si="10"/>
        <v>2558536101</v>
      </c>
      <c r="M30" s="75">
        <f t="shared" si="10"/>
        <v>3921650291</v>
      </c>
      <c r="N30" s="76">
        <f t="shared" si="10"/>
        <v>5260835237</v>
      </c>
      <c r="O30" s="76">
        <f t="shared" si="10"/>
        <v>1402922691</v>
      </c>
      <c r="P30" s="76">
        <f t="shared" si="10"/>
        <v>2682811777</v>
      </c>
      <c r="Q30" s="76">
        <f t="shared" si="10"/>
        <v>4140891371</v>
      </c>
      <c r="R30" s="76">
        <f t="shared" si="10"/>
        <v>5991689921</v>
      </c>
      <c r="S30" s="76">
        <f t="shared" si="10"/>
        <v>1668734885</v>
      </c>
      <c r="T30" s="76">
        <f t="shared" si="10"/>
        <v>3649111600</v>
      </c>
      <c r="U30" s="76">
        <f t="shared" si="10"/>
        <v>5536014980</v>
      </c>
      <c r="V30" s="76">
        <f t="shared" si="10"/>
        <v>8383283693</v>
      </c>
      <c r="W30" s="76">
        <f t="shared" si="10"/>
        <v>2104655863</v>
      </c>
      <c r="X30" s="76">
        <f t="shared" si="10"/>
        <v>4404039247</v>
      </c>
    </row>
    <row r="31" spans="2:24" ht="11.8" customHeight="1" x14ac:dyDescent="0.3">
      <c r="B31" s="72"/>
      <c r="C31" s="72" t="s">
        <v>162</v>
      </c>
      <c r="D31" s="72"/>
      <c r="E31" s="72"/>
      <c r="F31" s="74" t="s">
        <v>142</v>
      </c>
      <c r="G31" s="75">
        <f t="shared" si="10"/>
        <v>0</v>
      </c>
      <c r="H31" s="75">
        <f t="shared" si="10"/>
        <v>0</v>
      </c>
      <c r="I31" s="75">
        <f t="shared" si="10"/>
        <v>0</v>
      </c>
      <c r="J31" s="76">
        <f t="shared" si="10"/>
        <v>0</v>
      </c>
      <c r="K31" s="75">
        <f t="shared" si="10"/>
        <v>0</v>
      </c>
      <c r="L31" s="75">
        <f t="shared" si="10"/>
        <v>0</v>
      </c>
      <c r="M31" s="75">
        <f t="shared" si="10"/>
        <v>0</v>
      </c>
      <c r="N31" s="76">
        <f t="shared" si="10"/>
        <v>0</v>
      </c>
      <c r="O31" s="76">
        <f t="shared" si="10"/>
        <v>0</v>
      </c>
      <c r="P31" s="76">
        <f t="shared" si="10"/>
        <v>0</v>
      </c>
      <c r="Q31" s="76">
        <f t="shared" si="10"/>
        <v>0</v>
      </c>
      <c r="R31" s="76">
        <f t="shared" si="10"/>
        <v>0</v>
      </c>
      <c r="S31" s="76">
        <f t="shared" si="10"/>
        <v>0</v>
      </c>
      <c r="T31" s="76">
        <f t="shared" si="10"/>
        <v>0</v>
      </c>
      <c r="U31" s="76">
        <f t="shared" si="10"/>
        <v>0</v>
      </c>
      <c r="V31" s="76">
        <f t="shared" si="10"/>
        <v>13364334325</v>
      </c>
      <c r="W31" s="76">
        <f t="shared" si="10"/>
        <v>3556881441</v>
      </c>
      <c r="X31" s="76">
        <f t="shared" si="10"/>
        <v>7110202658</v>
      </c>
    </row>
    <row r="32" spans="2:24" ht="11.8" customHeight="1" x14ac:dyDescent="0.3">
      <c r="B32" s="79"/>
      <c r="C32" s="79" t="s">
        <v>155</v>
      </c>
      <c r="D32" s="79"/>
      <c r="E32" s="79"/>
      <c r="F32" s="80" t="s">
        <v>156</v>
      </c>
      <c r="G32" s="81">
        <f t="shared" si="10"/>
        <v>5117501</v>
      </c>
      <c r="H32" s="81">
        <f t="shared" si="10"/>
        <v>5070746</v>
      </c>
      <c r="I32" s="81">
        <f t="shared" si="10"/>
        <v>5059306</v>
      </c>
      <c r="J32" s="82">
        <f t="shared" si="10"/>
        <v>5042992</v>
      </c>
      <c r="K32" s="81">
        <f t="shared" si="10"/>
        <v>5010602</v>
      </c>
      <c r="L32" s="81">
        <f t="shared" si="10"/>
        <v>4981440</v>
      </c>
      <c r="M32" s="81">
        <f t="shared" si="10"/>
        <v>5050203</v>
      </c>
      <c r="N32" s="82">
        <f t="shared" si="10"/>
        <v>5337811</v>
      </c>
      <c r="O32" s="82">
        <f t="shared" si="10"/>
        <v>5301579</v>
      </c>
      <c r="P32" s="82">
        <f t="shared" si="10"/>
        <v>5366703</v>
      </c>
      <c r="Q32" s="82">
        <f t="shared" si="10"/>
        <v>5331659</v>
      </c>
      <c r="R32" s="82">
        <f t="shared" si="10"/>
        <v>5074056</v>
      </c>
      <c r="S32" s="82">
        <f t="shared" si="10"/>
        <v>5052287</v>
      </c>
      <c r="T32" s="82">
        <f t="shared" si="10"/>
        <v>4990844</v>
      </c>
      <c r="U32" s="82">
        <f t="shared" si="10"/>
        <v>4981198</v>
      </c>
      <c r="V32" s="82">
        <f t="shared" si="10"/>
        <v>5128760</v>
      </c>
      <c r="W32" s="82">
        <f t="shared" si="10"/>
        <v>5156360</v>
      </c>
      <c r="X32" s="82">
        <f t="shared" si="10"/>
        <v>5151836</v>
      </c>
    </row>
    <row r="33" spans="2:24" ht="11.8" customHeight="1" x14ac:dyDescent="0.3">
      <c r="B33" s="72"/>
      <c r="C33" s="72" t="s">
        <v>157</v>
      </c>
      <c r="D33" s="72"/>
      <c r="E33" s="72"/>
      <c r="F33" s="74" t="s">
        <v>156</v>
      </c>
      <c r="G33" s="75">
        <f t="shared" si="10"/>
        <v>141382</v>
      </c>
      <c r="H33" s="75">
        <f t="shared" si="10"/>
        <v>256529</v>
      </c>
      <c r="I33" s="75">
        <f t="shared" si="10"/>
        <v>389914</v>
      </c>
      <c r="J33" s="76">
        <f t="shared" si="10"/>
        <v>521830</v>
      </c>
      <c r="K33" s="75">
        <f t="shared" si="10"/>
        <v>127885</v>
      </c>
      <c r="L33" s="75">
        <f t="shared" si="10"/>
        <v>252305</v>
      </c>
      <c r="M33" s="75">
        <f t="shared" si="10"/>
        <v>371419</v>
      </c>
      <c r="N33" s="76">
        <f t="shared" si="10"/>
        <v>501280</v>
      </c>
      <c r="O33" s="76">
        <f t="shared" si="10"/>
        <v>142660</v>
      </c>
      <c r="P33" s="76">
        <f t="shared" si="10"/>
        <v>295353</v>
      </c>
      <c r="Q33" s="76">
        <f t="shared" si="10"/>
        <v>442115</v>
      </c>
      <c r="R33" s="76">
        <f t="shared" si="10"/>
        <v>594300</v>
      </c>
      <c r="S33" s="76">
        <f t="shared" si="10"/>
        <v>149415</v>
      </c>
      <c r="T33" s="76">
        <f t="shared" si="10"/>
        <v>306167</v>
      </c>
      <c r="U33" s="76">
        <f t="shared" si="10"/>
        <v>442932</v>
      </c>
      <c r="V33" s="76">
        <f t="shared" si="10"/>
        <v>609300</v>
      </c>
      <c r="W33" s="76">
        <f t="shared" si="10"/>
        <v>157295</v>
      </c>
      <c r="X33" s="76">
        <f t="shared" si="10"/>
        <v>316388</v>
      </c>
    </row>
    <row r="34" spans="2:24" ht="11.8" customHeight="1" x14ac:dyDescent="0.3">
      <c r="B34" s="66"/>
      <c r="C34" s="66"/>
      <c r="D34" s="66"/>
      <c r="E34" s="66"/>
      <c r="F34" s="83"/>
      <c r="G34" s="15"/>
      <c r="H34" s="15"/>
      <c r="I34" s="15"/>
      <c r="J34" s="15"/>
      <c r="K34" s="15"/>
      <c r="L34" s="15"/>
      <c r="M34" s="15"/>
      <c r="N34" s="15"/>
      <c r="O34" s="15"/>
      <c r="P34" s="15"/>
      <c r="Q34" s="15"/>
      <c r="R34" s="15"/>
      <c r="S34" s="15"/>
      <c r="T34" s="15"/>
      <c r="U34" s="15"/>
      <c r="V34" s="15"/>
      <c r="W34" s="15"/>
      <c r="X34" s="15"/>
    </row>
    <row r="35" spans="2:24" ht="11.8" customHeight="1" x14ac:dyDescent="0.3">
      <c r="B35" s="67"/>
      <c r="C35" s="67" t="s">
        <v>163</v>
      </c>
      <c r="D35" s="67"/>
      <c r="E35" s="68"/>
      <c r="F35" s="69"/>
      <c r="G35" s="69"/>
      <c r="H35" s="69"/>
      <c r="I35" s="69"/>
      <c r="J35" s="84"/>
      <c r="K35" s="69"/>
      <c r="L35" s="69"/>
      <c r="M35" s="69"/>
      <c r="N35" s="84"/>
      <c r="O35" s="84"/>
      <c r="P35" s="84"/>
      <c r="Q35" s="84"/>
      <c r="R35" s="84"/>
      <c r="S35" s="84"/>
      <c r="T35" s="84"/>
      <c r="U35" s="84"/>
      <c r="V35" s="84"/>
      <c r="W35" s="84"/>
      <c r="X35" s="84"/>
    </row>
    <row r="36" spans="2:24" ht="11.8" customHeight="1" x14ac:dyDescent="0.3">
      <c r="B36" s="72"/>
      <c r="C36" s="72" t="s">
        <v>158</v>
      </c>
      <c r="D36" s="72"/>
      <c r="E36" s="73"/>
      <c r="F36" s="74" t="s">
        <v>142</v>
      </c>
      <c r="G36" s="75">
        <f t="shared" ref="G36:X39" si="11">G63+G90+G117+G144</f>
        <v>2244678812</v>
      </c>
      <c r="H36" s="75">
        <f t="shared" si="11"/>
        <v>5448058986</v>
      </c>
      <c r="I36" s="75">
        <f t="shared" si="11"/>
        <v>8161748649</v>
      </c>
      <c r="J36" s="76">
        <f t="shared" si="11"/>
        <v>11181699172</v>
      </c>
      <c r="K36" s="75">
        <f t="shared" si="11"/>
        <v>2518702593</v>
      </c>
      <c r="L36" s="75">
        <f t="shared" si="11"/>
        <v>5735174152</v>
      </c>
      <c r="M36" s="75">
        <f t="shared" si="11"/>
        <v>7581524305</v>
      </c>
      <c r="N36" s="76">
        <f t="shared" si="11"/>
        <v>9745232707</v>
      </c>
      <c r="O36" s="76">
        <f t="shared" si="11"/>
        <v>2314853092</v>
      </c>
      <c r="P36" s="76">
        <f t="shared" si="11"/>
        <v>4844521700</v>
      </c>
      <c r="Q36" s="76">
        <f t="shared" si="11"/>
        <v>7428178060</v>
      </c>
      <c r="R36" s="76">
        <f t="shared" si="11"/>
        <v>9992947241</v>
      </c>
      <c r="S36" s="76">
        <f t="shared" si="11"/>
        <v>2610240274</v>
      </c>
      <c r="T36" s="76">
        <f t="shared" si="11"/>
        <v>5135389553</v>
      </c>
      <c r="U36" s="76">
        <f t="shared" si="11"/>
        <v>7095783602</v>
      </c>
      <c r="V36" s="76">
        <f t="shared" si="11"/>
        <v>9722189297</v>
      </c>
      <c r="W36" s="76">
        <f t="shared" si="11"/>
        <v>2728425156</v>
      </c>
      <c r="X36" s="76">
        <f t="shared" si="11"/>
        <v>5277301116</v>
      </c>
    </row>
    <row r="37" spans="2:24" ht="11.8" customHeight="1" x14ac:dyDescent="0.3">
      <c r="B37" s="72"/>
      <c r="C37" s="72" t="s">
        <v>159</v>
      </c>
      <c r="D37" s="72"/>
      <c r="E37" s="72"/>
      <c r="F37" s="74" t="s">
        <v>156</v>
      </c>
      <c r="G37" s="75">
        <f t="shared" si="11"/>
        <v>118365</v>
      </c>
      <c r="H37" s="75">
        <f t="shared" si="11"/>
        <v>213415</v>
      </c>
      <c r="I37" s="75">
        <f t="shared" si="11"/>
        <v>327857</v>
      </c>
      <c r="J37" s="76">
        <f t="shared" si="11"/>
        <v>444338</v>
      </c>
      <c r="K37" s="75">
        <f t="shared" si="11"/>
        <v>111181</v>
      </c>
      <c r="L37" s="75">
        <f t="shared" si="11"/>
        <v>230280</v>
      </c>
      <c r="M37" s="75">
        <f t="shared" si="11"/>
        <v>364330</v>
      </c>
      <c r="N37" s="76">
        <f t="shared" si="11"/>
        <v>482648</v>
      </c>
      <c r="O37" s="76">
        <f t="shared" si="11"/>
        <v>146493</v>
      </c>
      <c r="P37" s="76">
        <f t="shared" si="11"/>
        <v>318027</v>
      </c>
      <c r="Q37" s="76">
        <f t="shared" si="11"/>
        <v>486786</v>
      </c>
      <c r="R37" s="76">
        <f t="shared" si="11"/>
        <v>679845</v>
      </c>
      <c r="S37" s="76">
        <f t="shared" si="11"/>
        <v>146362</v>
      </c>
      <c r="T37" s="76">
        <f t="shared" si="11"/>
        <v>286596</v>
      </c>
      <c r="U37" s="76">
        <f t="shared" si="11"/>
        <v>418991</v>
      </c>
      <c r="V37" s="76">
        <f t="shared" si="11"/>
        <v>563765</v>
      </c>
      <c r="W37" s="76">
        <f t="shared" si="11"/>
        <v>162097</v>
      </c>
      <c r="X37" s="76">
        <f t="shared" si="11"/>
        <v>302141</v>
      </c>
    </row>
    <row r="38" spans="2:24" ht="11.8" customHeight="1" x14ac:dyDescent="0.3">
      <c r="B38" s="72"/>
      <c r="C38" s="72" t="s">
        <v>164</v>
      </c>
      <c r="D38" s="72"/>
      <c r="E38" s="73"/>
      <c r="F38" s="74" t="s">
        <v>142</v>
      </c>
      <c r="G38" s="75">
        <f t="shared" si="11"/>
        <v>3356092208</v>
      </c>
      <c r="H38" s="75">
        <f t="shared" si="11"/>
        <v>6071330263</v>
      </c>
      <c r="I38" s="75">
        <f t="shared" si="11"/>
        <v>8331947885</v>
      </c>
      <c r="J38" s="76">
        <f t="shared" si="11"/>
        <v>10900710516</v>
      </c>
      <c r="K38" s="75">
        <f t="shared" si="11"/>
        <v>3060589606</v>
      </c>
      <c r="L38" s="75">
        <f t="shared" si="11"/>
        <v>6826784883</v>
      </c>
      <c r="M38" s="75">
        <f t="shared" si="11"/>
        <v>9195351984</v>
      </c>
      <c r="N38" s="76">
        <f t="shared" si="11"/>
        <v>12261880469</v>
      </c>
      <c r="O38" s="76">
        <f t="shared" si="11"/>
        <v>4093949982</v>
      </c>
      <c r="P38" s="76">
        <f t="shared" si="11"/>
        <v>8274650787</v>
      </c>
      <c r="Q38" s="76">
        <f t="shared" si="11"/>
        <v>11630729376</v>
      </c>
      <c r="R38" s="76">
        <f t="shared" si="11"/>
        <v>15039393408</v>
      </c>
      <c r="S38" s="76">
        <f t="shared" si="11"/>
        <v>3634229150</v>
      </c>
      <c r="T38" s="76">
        <f t="shared" si="11"/>
        <v>7422510830</v>
      </c>
      <c r="U38" s="76">
        <f t="shared" si="11"/>
        <v>10281491665</v>
      </c>
      <c r="V38" s="76">
        <f t="shared" si="11"/>
        <v>13696043926</v>
      </c>
      <c r="W38" s="76">
        <f t="shared" si="11"/>
        <v>3567400294</v>
      </c>
      <c r="X38" s="76">
        <f t="shared" si="11"/>
        <v>6186181000</v>
      </c>
    </row>
    <row r="39" spans="2:24" ht="11.8" customHeight="1" x14ac:dyDescent="0.3">
      <c r="B39" s="72"/>
      <c r="C39" s="72" t="s">
        <v>165</v>
      </c>
      <c r="D39" s="72"/>
      <c r="E39" s="72"/>
      <c r="F39" s="74" t="s">
        <v>156</v>
      </c>
      <c r="G39" s="75">
        <f t="shared" si="11"/>
        <v>84355</v>
      </c>
      <c r="H39" s="75">
        <f t="shared" si="11"/>
        <v>185630</v>
      </c>
      <c r="I39" s="75">
        <f t="shared" si="11"/>
        <v>247013</v>
      </c>
      <c r="J39" s="76">
        <f t="shared" si="11"/>
        <v>302358</v>
      </c>
      <c r="K39" s="75">
        <f t="shared" si="11"/>
        <v>74147</v>
      </c>
      <c r="L39" s="75">
        <f t="shared" si="11"/>
        <v>158162</v>
      </c>
      <c r="M39" s="75">
        <f t="shared" si="11"/>
        <v>230204</v>
      </c>
      <c r="N39" s="76">
        <f t="shared" si="11"/>
        <v>300575</v>
      </c>
      <c r="O39" s="76">
        <f t="shared" si="11"/>
        <v>80311</v>
      </c>
      <c r="P39" s="76">
        <f t="shared" si="11"/>
        <v>169142</v>
      </c>
      <c r="Q39" s="76">
        <f t="shared" si="11"/>
        <v>265919</v>
      </c>
      <c r="R39" s="76">
        <f t="shared" si="11"/>
        <v>353684</v>
      </c>
      <c r="S39" s="76">
        <f t="shared" si="11"/>
        <v>83875</v>
      </c>
      <c r="T39" s="76">
        <f t="shared" si="11"/>
        <v>184776</v>
      </c>
      <c r="U39" s="76">
        <f t="shared" si="11"/>
        <v>262594</v>
      </c>
      <c r="V39" s="76">
        <f t="shared" si="11"/>
        <v>401128</v>
      </c>
      <c r="W39" s="76">
        <f t="shared" si="11"/>
        <v>94058</v>
      </c>
      <c r="X39" s="76">
        <f t="shared" si="11"/>
        <v>189460</v>
      </c>
    </row>
    <row r="40" spans="2:24" ht="11.8" customHeight="1" x14ac:dyDescent="0.3">
      <c r="B40" s="66"/>
      <c r="C40" s="66"/>
      <c r="D40" s="66"/>
      <c r="E40" s="66"/>
      <c r="F40" s="83"/>
      <c r="G40" s="15"/>
      <c r="H40" s="15"/>
      <c r="I40" s="15"/>
      <c r="J40" s="15"/>
      <c r="K40" s="15"/>
      <c r="L40" s="15"/>
      <c r="M40" s="15"/>
      <c r="N40" s="15"/>
      <c r="O40" s="15"/>
      <c r="P40" s="15"/>
      <c r="Q40" s="15"/>
      <c r="R40" s="15"/>
      <c r="S40" s="15"/>
      <c r="T40" s="15"/>
      <c r="U40" s="15"/>
      <c r="V40" s="15"/>
      <c r="W40" s="15"/>
      <c r="X40" s="15"/>
    </row>
    <row r="41" spans="2:24" ht="11.8" customHeight="1" x14ac:dyDescent="0.3">
      <c r="B41" s="67"/>
      <c r="C41" s="67" t="s">
        <v>166</v>
      </c>
      <c r="D41" s="67"/>
      <c r="E41" s="68"/>
      <c r="F41" s="69"/>
      <c r="G41" s="69"/>
      <c r="H41" s="69"/>
      <c r="I41" s="69"/>
      <c r="J41" s="84"/>
      <c r="K41" s="69"/>
      <c r="L41" s="69"/>
      <c r="M41" s="69"/>
      <c r="N41" s="84"/>
      <c r="O41" s="84"/>
      <c r="P41" s="84"/>
      <c r="Q41" s="84"/>
      <c r="R41" s="84"/>
      <c r="S41" s="84"/>
      <c r="T41" s="84"/>
      <c r="U41" s="84"/>
      <c r="V41" s="84"/>
      <c r="W41" s="84"/>
      <c r="X41" s="84"/>
    </row>
    <row r="42" spans="2:24" ht="11.8" customHeight="1" x14ac:dyDescent="0.3">
      <c r="B42" s="72"/>
      <c r="C42" s="72" t="s">
        <v>167</v>
      </c>
      <c r="D42" s="72"/>
      <c r="E42" s="73"/>
      <c r="F42" s="74" t="s">
        <v>142</v>
      </c>
      <c r="G42" s="75">
        <f>IFERROR(G6*4/G32,"-")</f>
        <v>9727.4105396364357</v>
      </c>
      <c r="H42" s="75">
        <f>IFERROR(H6*2/H32,"-")</f>
        <v>9913.5240980321232</v>
      </c>
      <c r="I42" s="75">
        <f>IFERROR(I6*(4/3)/I32,"-")</f>
        <v>9722.0225448576002</v>
      </c>
      <c r="J42" s="76">
        <f>IFERROR(J6/J32,"-")</f>
        <v>9733.6545300884864</v>
      </c>
      <c r="K42" s="75">
        <f>IFERROR(K6*4/K32,"-")</f>
        <v>10171.998888756281</v>
      </c>
      <c r="L42" s="75">
        <f>IFERROR(L6*2/L32,"-")</f>
        <v>10387.353778827006</v>
      </c>
      <c r="M42" s="75">
        <f>IFERROR(M6*(4/3)/M32,"-")</f>
        <v>9850.0220890130549</v>
      </c>
      <c r="N42" s="76">
        <f>IFERROR(N6/N32,"-")</f>
        <v>9151.2102665306065</v>
      </c>
      <c r="O42" s="75">
        <f>IFERROR(O6*4/O32,"-")</f>
        <v>10086.541515273091</v>
      </c>
      <c r="P42" s="75">
        <f>IFERROR(P6*2/P32,"-")</f>
        <v>9768.2080879079767</v>
      </c>
      <c r="Q42" s="75">
        <f>IFERROR(Q6*(4/3)/Q32,"-")</f>
        <v>9758.8950346099264</v>
      </c>
      <c r="R42" s="76">
        <f>IFERROR(R6/R32,"-")</f>
        <v>10159.15191968713</v>
      </c>
      <c r="S42" s="75">
        <f>IFERROR(S6*4/S32,"-")</f>
        <v>10708.143656922102</v>
      </c>
      <c r="T42" s="75">
        <f>IFERROR(T6*2/T32,"-")</f>
        <v>10418.303778278783</v>
      </c>
      <c r="U42" s="75">
        <f>IFERROR(U6*(4/3)/U32,"-")</f>
        <v>10321.937464307448</v>
      </c>
      <c r="V42" s="76">
        <f>IFERROR(V6/V32,"-")</f>
        <v>10555.746748531808</v>
      </c>
      <c r="W42" s="75">
        <f>IFERROR(W6*4/W32,"-")</f>
        <v>11334.253546300104</v>
      </c>
      <c r="X42" s="75">
        <f>IFERROR(X6*2/X32,"-")</f>
        <v>11246.260685316845</v>
      </c>
    </row>
    <row r="43" spans="2:24" ht="11.8" customHeight="1" x14ac:dyDescent="0.3">
      <c r="B43" s="72"/>
      <c r="C43" s="72" t="s">
        <v>168</v>
      </c>
      <c r="D43" s="72"/>
      <c r="E43" s="72"/>
      <c r="F43" s="74" t="s">
        <v>142</v>
      </c>
      <c r="G43" s="75">
        <f t="shared" ref="G43:X43" si="12">IFERROR(G36/G37,"-")</f>
        <v>18964.041836691591</v>
      </c>
      <c r="H43" s="75">
        <f t="shared" si="12"/>
        <v>25528.004057821614</v>
      </c>
      <c r="I43" s="75">
        <f t="shared" si="12"/>
        <v>24894.233305984013</v>
      </c>
      <c r="J43" s="76">
        <f t="shared" si="12"/>
        <v>25164.850118603405</v>
      </c>
      <c r="K43" s="75">
        <f t="shared" si="12"/>
        <v>22654.073924501488</v>
      </c>
      <c r="L43" s="75">
        <f t="shared" si="12"/>
        <v>24905.220392565574</v>
      </c>
      <c r="M43" s="75">
        <f t="shared" si="12"/>
        <v>20809.497721845579</v>
      </c>
      <c r="N43" s="76">
        <f t="shared" si="12"/>
        <v>20191.180129203891</v>
      </c>
      <c r="O43" s="76">
        <f t="shared" si="12"/>
        <v>15801.800031400819</v>
      </c>
      <c r="P43" s="76">
        <f t="shared" si="12"/>
        <v>15233.051596248117</v>
      </c>
      <c r="Q43" s="76">
        <f t="shared" si="12"/>
        <v>15259.637828532455</v>
      </c>
      <c r="R43" s="76">
        <f t="shared" si="12"/>
        <v>14698.861124226845</v>
      </c>
      <c r="S43" s="76">
        <f t="shared" si="12"/>
        <v>17834.139148139544</v>
      </c>
      <c r="T43" s="76">
        <f t="shared" si="12"/>
        <v>17918.566738544851</v>
      </c>
      <c r="U43" s="76">
        <f t="shared" si="12"/>
        <v>16935.408163898508</v>
      </c>
      <c r="V43" s="76">
        <f t="shared" si="12"/>
        <v>17245.109747855931</v>
      </c>
      <c r="W43" s="76">
        <f t="shared" si="12"/>
        <v>16832.052141618908</v>
      </c>
      <c r="X43" s="76">
        <f t="shared" si="12"/>
        <v>17466.352186561904</v>
      </c>
    </row>
    <row r="44" spans="2:24" ht="11.8" customHeight="1" x14ac:dyDescent="0.3">
      <c r="B44" s="72"/>
      <c r="C44" s="72" t="s">
        <v>169</v>
      </c>
      <c r="D44" s="72"/>
      <c r="E44" s="73"/>
      <c r="F44" s="74" t="s">
        <v>142</v>
      </c>
      <c r="G44" s="75">
        <f t="shared" ref="G44:X44" si="13">IFERROR(G19/G33,"-")</f>
        <v>63186.131919197636</v>
      </c>
      <c r="H44" s="75">
        <f t="shared" si="13"/>
        <v>67425.526400523915</v>
      </c>
      <c r="I44" s="75">
        <f t="shared" si="13"/>
        <v>65489.747626399665</v>
      </c>
      <c r="J44" s="76">
        <f t="shared" si="13"/>
        <v>67589.380056723458</v>
      </c>
      <c r="K44" s="75">
        <f t="shared" si="13"/>
        <v>73597.096305274274</v>
      </c>
      <c r="L44" s="75">
        <f t="shared" si="13"/>
        <v>76556.912494797958</v>
      </c>
      <c r="M44" s="75">
        <f t="shared" si="13"/>
        <v>72384.478666950265</v>
      </c>
      <c r="N44" s="76">
        <f t="shared" si="13"/>
        <v>74269.014311362916</v>
      </c>
      <c r="O44" s="76">
        <f t="shared" si="13"/>
        <v>78523.647119024259</v>
      </c>
      <c r="P44" s="76">
        <f t="shared" si="13"/>
        <v>78520.10969585547</v>
      </c>
      <c r="Q44" s="76">
        <f t="shared" si="13"/>
        <v>74796.942331746264</v>
      </c>
      <c r="R44" s="76">
        <f t="shared" si="13"/>
        <v>75466.621574962133</v>
      </c>
      <c r="S44" s="76">
        <f t="shared" si="13"/>
        <v>57660.41206036877</v>
      </c>
      <c r="T44" s="76">
        <f t="shared" si="13"/>
        <v>54119.075700516383</v>
      </c>
      <c r="U44" s="76">
        <f t="shared" si="13"/>
        <v>53165.998753759042</v>
      </c>
      <c r="V44" s="76">
        <f t="shared" si="13"/>
        <v>56084.531296569832</v>
      </c>
      <c r="W44" s="76">
        <f t="shared" si="13"/>
        <v>54260.91865602848</v>
      </c>
      <c r="X44" s="76">
        <f t="shared" si="13"/>
        <v>57100.119862320949</v>
      </c>
    </row>
    <row r="45" spans="2:24" ht="11.8" customHeight="1" x14ac:dyDescent="0.3">
      <c r="B45" s="72"/>
      <c r="C45" s="72" t="s">
        <v>170</v>
      </c>
      <c r="D45" s="72"/>
      <c r="E45" s="72"/>
      <c r="F45" s="74" t="s">
        <v>142</v>
      </c>
      <c r="G45" s="75">
        <f t="shared" ref="G45:X45" si="14">IFERROR(G38/G39,"-")</f>
        <v>39785.338249066444</v>
      </c>
      <c r="H45" s="75">
        <f t="shared" si="14"/>
        <v>32706.622113882455</v>
      </c>
      <c r="I45" s="75">
        <f t="shared" si="14"/>
        <v>33730.807224720964</v>
      </c>
      <c r="J45" s="76">
        <f t="shared" si="14"/>
        <v>36052.330403032167</v>
      </c>
      <c r="K45" s="75">
        <f t="shared" si="14"/>
        <v>41277.322157336101</v>
      </c>
      <c r="L45" s="75">
        <f t="shared" si="14"/>
        <v>43163.243275881694</v>
      </c>
      <c r="M45" s="75">
        <f t="shared" si="14"/>
        <v>39944.362322114299</v>
      </c>
      <c r="N45" s="76">
        <f t="shared" si="14"/>
        <v>40794.744968809784</v>
      </c>
      <c r="O45" s="76">
        <f t="shared" si="14"/>
        <v>50976.204778921943</v>
      </c>
      <c r="P45" s="76">
        <f t="shared" si="14"/>
        <v>48921.325200127707</v>
      </c>
      <c r="Q45" s="76">
        <f t="shared" si="14"/>
        <v>43737.865199553249</v>
      </c>
      <c r="R45" s="76">
        <f t="shared" si="14"/>
        <v>42522.119767928431</v>
      </c>
      <c r="S45" s="76">
        <f t="shared" si="14"/>
        <v>43329.110581222056</v>
      </c>
      <c r="T45" s="76">
        <f t="shared" si="14"/>
        <v>40170.318818461274</v>
      </c>
      <c r="U45" s="76">
        <f t="shared" si="14"/>
        <v>39153.566589487957</v>
      </c>
      <c r="V45" s="76">
        <f t="shared" si="14"/>
        <v>34143.82423066951</v>
      </c>
      <c r="W45" s="76">
        <f t="shared" si="14"/>
        <v>37927.664781305153</v>
      </c>
      <c r="X45" s="76">
        <f t="shared" si="14"/>
        <v>32651.646785601184</v>
      </c>
    </row>
    <row r="46" spans="2:24" ht="11.8" customHeight="1" x14ac:dyDescent="0.3">
      <c r="E46" s="66"/>
      <c r="F46" s="83"/>
      <c r="G46" s="83"/>
      <c r="H46" s="83"/>
      <c r="I46" s="83"/>
      <c r="J46" s="83"/>
      <c r="K46" s="15"/>
      <c r="L46" s="15"/>
      <c r="M46" s="15"/>
      <c r="N46" s="15"/>
      <c r="O46" s="15"/>
      <c r="P46" s="15"/>
      <c r="Q46" s="15"/>
      <c r="R46" s="15"/>
      <c r="S46" s="15"/>
      <c r="T46" s="15"/>
      <c r="U46" s="15"/>
      <c r="V46" s="15"/>
      <c r="W46" s="15"/>
      <c r="X46" s="15"/>
    </row>
    <row r="47" spans="2:24" ht="11.8" customHeight="1" x14ac:dyDescent="0.3"/>
    <row r="48" spans="2:24" ht="29.95" customHeight="1" x14ac:dyDescent="0.3">
      <c r="B48" s="67"/>
      <c r="C48" s="67" t="s">
        <v>105</v>
      </c>
      <c r="D48" s="67"/>
      <c r="E48" s="68"/>
      <c r="F48" s="69" t="s">
        <v>122</v>
      </c>
      <c r="G48" s="70" t="str">
        <f t="shared" ref="G48:X48" si="15">G5</f>
        <v>2020
Q1</v>
      </c>
      <c r="H48" s="70" t="str">
        <f t="shared" si="15"/>
        <v>2020
Q2</v>
      </c>
      <c r="I48" s="70" t="str">
        <f t="shared" si="15"/>
        <v>2020
Q3</v>
      </c>
      <c r="J48" s="70" t="str">
        <f t="shared" si="15"/>
        <v>2020
Q4</v>
      </c>
      <c r="K48" s="70" t="str">
        <f t="shared" si="15"/>
        <v>2021
Q1</v>
      </c>
      <c r="L48" s="70" t="str">
        <f t="shared" si="15"/>
        <v>2021
Q2</v>
      </c>
      <c r="M48" s="70" t="str">
        <f t="shared" si="15"/>
        <v>2021
Q3</v>
      </c>
      <c r="N48" s="71" t="str">
        <f t="shared" si="15"/>
        <v>2021
Q4</v>
      </c>
      <c r="O48" s="71" t="str">
        <f t="shared" si="15"/>
        <v>2022
Q1</v>
      </c>
      <c r="P48" s="71" t="str">
        <f t="shared" si="15"/>
        <v>2022
Q2</v>
      </c>
      <c r="Q48" s="71" t="str">
        <f t="shared" si="15"/>
        <v>2022
Q3</v>
      </c>
      <c r="R48" s="71" t="str">
        <f t="shared" si="15"/>
        <v>2022
Q4</v>
      </c>
      <c r="S48" s="71" t="str">
        <f t="shared" si="15"/>
        <v>2023
Q1</v>
      </c>
      <c r="T48" s="71" t="str">
        <f t="shared" si="15"/>
        <v>2023
Q2</v>
      </c>
      <c r="U48" s="71" t="str">
        <f t="shared" si="15"/>
        <v>2023
Q3</v>
      </c>
      <c r="V48" s="71" t="str">
        <f t="shared" si="15"/>
        <v>2023
Q4</v>
      </c>
      <c r="W48" s="71" t="str">
        <f t="shared" si="15"/>
        <v>2024
Q1</v>
      </c>
      <c r="X48" s="71" t="str">
        <f t="shared" si="15"/>
        <v>2024
Q2</v>
      </c>
    </row>
    <row r="49" spans="2:24" ht="11.8" customHeight="1" collapsed="1" x14ac:dyDescent="0.3">
      <c r="B49" s="72"/>
      <c r="C49" s="72" t="s">
        <v>141</v>
      </c>
      <c r="D49" s="72"/>
      <c r="E49" s="73"/>
      <c r="F49" s="74" t="s">
        <v>142</v>
      </c>
      <c r="G49" s="75">
        <v>1338940994</v>
      </c>
      <c r="H49" s="75">
        <v>2677213185</v>
      </c>
      <c r="I49" s="75">
        <v>4078618849</v>
      </c>
      <c r="J49" s="76">
        <v>5544717146</v>
      </c>
      <c r="K49" s="75">
        <v>1477902776</v>
      </c>
      <c r="L49" s="75">
        <v>3012861551</v>
      </c>
      <c r="M49" s="75">
        <v>3723844228</v>
      </c>
      <c r="N49" s="76">
        <v>4993494306</v>
      </c>
      <c r="O49" s="76">
        <v>1445708018</v>
      </c>
      <c r="P49" s="76">
        <v>2947924243</v>
      </c>
      <c r="Q49" s="76">
        <v>4519480116</v>
      </c>
      <c r="R49" s="76">
        <v>6181875914</v>
      </c>
      <c r="S49" s="76">
        <v>1741479980</v>
      </c>
      <c r="T49" s="76">
        <v>3536891742</v>
      </c>
      <c r="U49" s="76">
        <v>5413723315</v>
      </c>
      <c r="V49" s="76">
        <v>7899897853</v>
      </c>
      <c r="W49" s="76">
        <v>2182767521</v>
      </c>
      <c r="X49" s="76">
        <v>4454300701</v>
      </c>
    </row>
    <row r="50" spans="2:24" ht="11.8" hidden="1" customHeight="1" outlineLevel="2" x14ac:dyDescent="0.3">
      <c r="B50" s="72"/>
      <c r="C50" s="78"/>
      <c r="D50" s="77" t="s">
        <v>143</v>
      </c>
      <c r="E50" s="72" t="s">
        <v>144</v>
      </c>
      <c r="F50" s="74" t="s">
        <v>142</v>
      </c>
      <c r="G50" s="75">
        <v>1305793243</v>
      </c>
      <c r="H50" s="75">
        <v>2608184654</v>
      </c>
      <c r="I50" s="75">
        <v>3974783943</v>
      </c>
      <c r="J50" s="76">
        <v>5400421327</v>
      </c>
      <c r="K50" s="75">
        <v>1435623186</v>
      </c>
      <c r="L50" s="75">
        <v>2924597091</v>
      </c>
      <c r="M50" s="75">
        <v>3581470460</v>
      </c>
      <c r="N50" s="76">
        <v>4794447117</v>
      </c>
      <c r="O50" s="76">
        <v>1381902677</v>
      </c>
      <c r="P50" s="76">
        <v>2818135375</v>
      </c>
      <c r="Q50" s="76">
        <v>4320811046</v>
      </c>
      <c r="R50" s="76">
        <v>5914011936</v>
      </c>
      <c r="S50" s="76">
        <v>1664610580</v>
      </c>
      <c r="T50" s="76">
        <v>3382844269</v>
      </c>
      <c r="U50" s="76">
        <v>5177439150</v>
      </c>
      <c r="V50" s="76">
        <v>7426990432</v>
      </c>
      <c r="W50" s="76">
        <v>2106663720</v>
      </c>
      <c r="X50" s="76">
        <v>4298981117</v>
      </c>
    </row>
    <row r="51" spans="2:24" ht="11.8" customHeight="1" collapsed="1" x14ac:dyDescent="0.3">
      <c r="B51" s="72"/>
      <c r="C51" s="72" t="s">
        <v>147</v>
      </c>
      <c r="D51" s="72"/>
      <c r="E51" s="72"/>
      <c r="F51" s="74" t="s">
        <v>142</v>
      </c>
      <c r="G51" s="75">
        <v>1339483494</v>
      </c>
      <c r="H51" s="75">
        <v>2680634822</v>
      </c>
      <c r="I51" s="75">
        <v>4088950029</v>
      </c>
      <c r="J51" s="76">
        <v>5555222541</v>
      </c>
      <c r="K51" s="75">
        <v>1473661407</v>
      </c>
      <c r="L51" s="75">
        <v>3017638482</v>
      </c>
      <c r="M51" s="75">
        <v>3733024694</v>
      </c>
      <c r="N51" s="76">
        <v>5001034801</v>
      </c>
      <c r="O51" s="76">
        <v>1447425108</v>
      </c>
      <c r="P51" s="76">
        <v>2949523047</v>
      </c>
      <c r="Q51" s="76">
        <v>4524211453</v>
      </c>
      <c r="R51" s="76">
        <v>6180937682</v>
      </c>
      <c r="S51" s="76">
        <v>1736584717</v>
      </c>
      <c r="T51" s="76">
        <v>3526511286</v>
      </c>
      <c r="U51" s="76">
        <v>5400593539</v>
      </c>
      <c r="V51" s="76">
        <v>7871199903</v>
      </c>
      <c r="W51" s="76">
        <v>2175002499</v>
      </c>
      <c r="X51" s="76">
        <v>4434453072</v>
      </c>
    </row>
    <row r="52" spans="2:24" ht="11.8" hidden="1" customHeight="1" outlineLevel="2" x14ac:dyDescent="0.3">
      <c r="B52" s="72"/>
      <c r="C52" s="78"/>
      <c r="D52" s="77" t="s">
        <v>143</v>
      </c>
      <c r="E52" s="72" t="s">
        <v>144</v>
      </c>
      <c r="F52" s="74" t="s">
        <v>142</v>
      </c>
      <c r="G52" s="75">
        <v>1306518787</v>
      </c>
      <c r="H52" s="75">
        <v>2614289675</v>
      </c>
      <c r="I52" s="75">
        <v>3988643076</v>
      </c>
      <c r="J52" s="76">
        <v>5411597462</v>
      </c>
      <c r="K52" s="75">
        <v>1431871189</v>
      </c>
      <c r="L52" s="75">
        <v>2929430004</v>
      </c>
      <c r="M52" s="75">
        <v>3591927548</v>
      </c>
      <c r="N52" s="76">
        <v>4803384460</v>
      </c>
      <c r="O52" s="76">
        <v>1384226451</v>
      </c>
      <c r="P52" s="76">
        <v>2819557911</v>
      </c>
      <c r="Q52" s="76">
        <v>4325327135</v>
      </c>
      <c r="R52" s="76">
        <v>5912626940</v>
      </c>
      <c r="S52" s="76">
        <v>1606075236</v>
      </c>
      <c r="T52" s="76">
        <v>3375007984</v>
      </c>
      <c r="U52" s="76">
        <v>5166462301</v>
      </c>
      <c r="V52" s="76">
        <v>7399693867</v>
      </c>
      <c r="W52" s="76">
        <v>2099654459</v>
      </c>
      <c r="X52" s="76">
        <v>4279960536</v>
      </c>
    </row>
    <row r="53" spans="2:24" ht="11.8" customHeight="1" x14ac:dyDescent="0.3">
      <c r="B53" s="72"/>
      <c r="C53" s="72" t="s">
        <v>161</v>
      </c>
      <c r="D53" s="72"/>
      <c r="E53" s="72"/>
      <c r="F53" s="74" t="s">
        <v>142</v>
      </c>
      <c r="G53" s="75">
        <v>-3379992</v>
      </c>
      <c r="H53" s="75">
        <v>-4876992</v>
      </c>
      <c r="I53" s="75">
        <v>-5910992</v>
      </c>
      <c r="J53" s="76">
        <v>-7494373</v>
      </c>
      <c r="K53" s="75">
        <v>-1751000</v>
      </c>
      <c r="L53" s="75">
        <v>-5022000</v>
      </c>
      <c r="M53" s="75">
        <v>2826</v>
      </c>
      <c r="N53" s="76">
        <v>3768</v>
      </c>
      <c r="O53" s="76">
        <v>1023</v>
      </c>
      <c r="P53" s="76">
        <v>0</v>
      </c>
      <c r="Q53" s="76">
        <v>0</v>
      </c>
      <c r="R53" s="76">
        <v>0</v>
      </c>
      <c r="S53" s="76">
        <v>0</v>
      </c>
      <c r="T53" s="76">
        <v>0</v>
      </c>
      <c r="U53" s="76">
        <v>0</v>
      </c>
      <c r="V53" s="76">
        <v>0</v>
      </c>
      <c r="W53" s="76">
        <v>0</v>
      </c>
      <c r="X53" s="76">
        <v>0</v>
      </c>
    </row>
    <row r="54" spans="2:24" ht="11.8" customHeight="1" collapsed="1" x14ac:dyDescent="0.3">
      <c r="B54" s="72"/>
      <c r="C54" s="72" t="s">
        <v>148</v>
      </c>
      <c r="D54" s="72"/>
      <c r="E54" s="72"/>
      <c r="F54" s="74" t="s">
        <v>142</v>
      </c>
      <c r="G54" s="75">
        <v>409775395</v>
      </c>
      <c r="H54" s="75">
        <v>814366265</v>
      </c>
      <c r="I54" s="75">
        <v>1180329483</v>
      </c>
      <c r="J54" s="76">
        <v>1647104674</v>
      </c>
      <c r="K54" s="75">
        <v>544627745</v>
      </c>
      <c r="L54" s="75">
        <v>1006036571</v>
      </c>
      <c r="M54" s="75">
        <v>1163641628</v>
      </c>
      <c r="N54" s="76">
        <v>1529787403</v>
      </c>
      <c r="O54" s="76">
        <v>438269950</v>
      </c>
      <c r="P54" s="76">
        <v>933264889</v>
      </c>
      <c r="Q54" s="76">
        <v>1409642573</v>
      </c>
      <c r="R54" s="76">
        <v>1993270409</v>
      </c>
      <c r="S54" s="76">
        <v>617398331</v>
      </c>
      <c r="T54" s="76">
        <v>1246018723</v>
      </c>
      <c r="U54" s="76">
        <v>1881261830</v>
      </c>
      <c r="V54" s="76">
        <v>2492570925</v>
      </c>
      <c r="W54" s="76">
        <v>732675700</v>
      </c>
      <c r="X54" s="76">
        <v>1515500237</v>
      </c>
    </row>
    <row r="55" spans="2:24" ht="11.8" hidden="1" customHeight="1" outlineLevel="2" x14ac:dyDescent="0.3">
      <c r="B55" s="72"/>
      <c r="C55" s="78"/>
      <c r="D55" s="77" t="s">
        <v>143</v>
      </c>
      <c r="E55" s="72" t="s">
        <v>144</v>
      </c>
      <c r="F55" s="74" t="s">
        <v>142</v>
      </c>
      <c r="G55" s="75">
        <v>403572178</v>
      </c>
      <c r="H55" s="75">
        <v>790828832</v>
      </c>
      <c r="I55" s="75">
        <v>1160679020</v>
      </c>
      <c r="J55" s="76">
        <v>1574449970</v>
      </c>
      <c r="K55" s="75">
        <v>530189784</v>
      </c>
      <c r="L55" s="75">
        <v>976061557</v>
      </c>
      <c r="M55" s="75">
        <v>1118880632</v>
      </c>
      <c r="N55" s="76">
        <v>1461014821</v>
      </c>
      <c r="O55" s="76">
        <v>423424391</v>
      </c>
      <c r="P55" s="76">
        <v>882530134</v>
      </c>
      <c r="Q55" s="76">
        <v>1331830710</v>
      </c>
      <c r="R55" s="76">
        <v>1897988208</v>
      </c>
      <c r="S55" s="76">
        <v>582241476</v>
      </c>
      <c r="T55" s="76">
        <v>1184805843</v>
      </c>
      <c r="U55" s="76">
        <v>1793520768</v>
      </c>
      <c r="V55" s="76">
        <v>2392958311</v>
      </c>
      <c r="W55" s="76">
        <v>695053590</v>
      </c>
      <c r="X55" s="76">
        <v>1435611852</v>
      </c>
    </row>
    <row r="56" spans="2:24" ht="11.8" customHeight="1" x14ac:dyDescent="0.3">
      <c r="B56" s="72"/>
      <c r="C56" s="72" t="s">
        <v>149</v>
      </c>
      <c r="D56" s="72"/>
      <c r="E56" s="72"/>
      <c r="F56" s="74" t="s">
        <v>142</v>
      </c>
      <c r="G56" s="75">
        <v>566095873</v>
      </c>
      <c r="H56" s="75">
        <v>1270243041</v>
      </c>
      <c r="I56" s="75">
        <v>1745519095</v>
      </c>
      <c r="J56" s="76">
        <v>2456937047</v>
      </c>
      <c r="K56" s="75">
        <v>606443390</v>
      </c>
      <c r="L56" s="75">
        <v>1221857707</v>
      </c>
      <c r="M56" s="75">
        <v>1555513023</v>
      </c>
      <c r="N56" s="76">
        <v>2383731675</v>
      </c>
      <c r="O56" s="76">
        <v>540623328</v>
      </c>
      <c r="P56" s="76">
        <v>1144057622</v>
      </c>
      <c r="Q56" s="76">
        <v>1630736862</v>
      </c>
      <c r="R56" s="76">
        <v>2311335571</v>
      </c>
      <c r="S56" s="76">
        <v>562908237</v>
      </c>
      <c r="T56" s="76">
        <v>1363333478</v>
      </c>
      <c r="U56" s="76">
        <v>2092089185</v>
      </c>
      <c r="V56" s="76">
        <v>2791191702</v>
      </c>
      <c r="W56" s="76">
        <v>799338276</v>
      </c>
      <c r="X56" s="76">
        <v>1661568259</v>
      </c>
    </row>
    <row r="57" spans="2:24" ht="11.8" customHeight="1" x14ac:dyDescent="0.3">
      <c r="B57" s="72"/>
      <c r="C57" s="72" t="s">
        <v>154</v>
      </c>
      <c r="D57" s="72"/>
      <c r="E57" s="72"/>
      <c r="F57" s="74" t="s">
        <v>142</v>
      </c>
      <c r="G57" s="75">
        <v>316957117</v>
      </c>
      <c r="H57" s="75">
        <v>515992632</v>
      </c>
      <c r="I57" s="75">
        <v>894398267</v>
      </c>
      <c r="J57" s="76">
        <v>1175797296</v>
      </c>
      <c r="K57" s="75">
        <v>289601646</v>
      </c>
      <c r="L57" s="75">
        <v>609441627</v>
      </c>
      <c r="M57" s="75">
        <v>699064829</v>
      </c>
      <c r="N57" s="76">
        <v>960162434</v>
      </c>
      <c r="O57" s="76">
        <v>268390083</v>
      </c>
      <c r="P57" s="76">
        <v>553803535</v>
      </c>
      <c r="Q57" s="76">
        <v>954073534</v>
      </c>
      <c r="R57" s="76">
        <v>1498696371</v>
      </c>
      <c r="S57" s="76">
        <v>285548668</v>
      </c>
      <c r="T57" s="76">
        <v>657079082</v>
      </c>
      <c r="U57" s="76">
        <v>1059182068</v>
      </c>
      <c r="V57" s="76">
        <v>1520005186</v>
      </c>
      <c r="W57" s="76">
        <v>300051855</v>
      </c>
      <c r="X57" s="76">
        <v>703335196</v>
      </c>
    </row>
    <row r="58" spans="2:24" ht="11.8" customHeight="1" x14ac:dyDescent="0.3">
      <c r="B58" s="72"/>
      <c r="C58" s="72" t="s">
        <v>162</v>
      </c>
      <c r="D58" s="72"/>
      <c r="E58" s="72"/>
      <c r="F58" s="74" t="s">
        <v>142</v>
      </c>
      <c r="G58" s="75">
        <v>0</v>
      </c>
      <c r="H58" s="75">
        <v>0</v>
      </c>
      <c r="I58" s="75">
        <v>0</v>
      </c>
      <c r="J58" s="76">
        <v>0</v>
      </c>
      <c r="K58" s="75">
        <v>0</v>
      </c>
      <c r="L58" s="75">
        <v>0</v>
      </c>
      <c r="M58" s="75">
        <v>0</v>
      </c>
      <c r="N58" s="76">
        <v>0</v>
      </c>
      <c r="O58" s="76">
        <v>0</v>
      </c>
      <c r="P58" s="76">
        <v>0</v>
      </c>
      <c r="Q58" s="76">
        <v>0</v>
      </c>
      <c r="R58" s="76">
        <v>0</v>
      </c>
      <c r="S58" s="76">
        <v>0</v>
      </c>
      <c r="T58" s="76">
        <v>0</v>
      </c>
      <c r="U58" s="76">
        <v>0</v>
      </c>
      <c r="V58" s="76">
        <v>5126297</v>
      </c>
      <c r="W58" s="76">
        <v>1382229</v>
      </c>
      <c r="X58" s="76">
        <v>2584786</v>
      </c>
    </row>
    <row r="59" spans="2:24" ht="11.8" customHeight="1" x14ac:dyDescent="0.3">
      <c r="B59" s="79"/>
      <c r="C59" s="79" t="s">
        <v>155</v>
      </c>
      <c r="D59" s="79"/>
      <c r="E59" s="79"/>
      <c r="F59" s="80" t="s">
        <v>156</v>
      </c>
      <c r="G59" s="81">
        <v>201562</v>
      </c>
      <c r="H59" s="81">
        <v>202310</v>
      </c>
      <c r="I59" s="81">
        <v>226949</v>
      </c>
      <c r="J59" s="82">
        <v>227900</v>
      </c>
      <c r="K59" s="81">
        <v>234834</v>
      </c>
      <c r="L59" s="81">
        <v>245104</v>
      </c>
      <c r="M59" s="81">
        <v>199585</v>
      </c>
      <c r="N59" s="82">
        <v>205495</v>
      </c>
      <c r="O59" s="82">
        <v>209519</v>
      </c>
      <c r="P59" s="82">
        <v>214787</v>
      </c>
      <c r="Q59" s="82">
        <v>217103</v>
      </c>
      <c r="R59" s="82">
        <v>221809</v>
      </c>
      <c r="S59" s="82">
        <v>226297</v>
      </c>
      <c r="T59" s="82">
        <v>230361</v>
      </c>
      <c r="U59" s="82">
        <v>234498</v>
      </c>
      <c r="V59" s="82">
        <v>249078</v>
      </c>
      <c r="W59" s="82">
        <v>250799</v>
      </c>
      <c r="X59" s="82">
        <v>253882</v>
      </c>
    </row>
    <row r="60" spans="2:24" ht="11.8" customHeight="1" x14ac:dyDescent="0.3">
      <c r="B60" s="72"/>
      <c r="C60" s="72" t="s">
        <v>157</v>
      </c>
      <c r="D60" s="72"/>
      <c r="E60" s="72"/>
      <c r="F60" s="74" t="s">
        <v>156</v>
      </c>
      <c r="G60" s="75">
        <v>14244</v>
      </c>
      <c r="H60" s="75">
        <v>27676</v>
      </c>
      <c r="I60" s="75">
        <v>41233</v>
      </c>
      <c r="J60" s="76">
        <v>65994</v>
      </c>
      <c r="K60" s="75">
        <v>17638</v>
      </c>
      <c r="L60" s="75">
        <v>31400</v>
      </c>
      <c r="M60" s="75">
        <v>34838</v>
      </c>
      <c r="N60" s="76">
        <v>49474</v>
      </c>
      <c r="O60" s="76">
        <v>12598</v>
      </c>
      <c r="P60" s="76">
        <v>27740</v>
      </c>
      <c r="Q60" s="76">
        <v>40874</v>
      </c>
      <c r="R60" s="76">
        <v>57136</v>
      </c>
      <c r="S60" s="76">
        <v>14563</v>
      </c>
      <c r="T60" s="76">
        <v>31713</v>
      </c>
      <c r="U60" s="76">
        <v>44965</v>
      </c>
      <c r="V60" s="76">
        <v>61793</v>
      </c>
      <c r="W60" s="76">
        <v>15879</v>
      </c>
      <c r="X60" s="76">
        <v>34388</v>
      </c>
    </row>
    <row r="61" spans="2:24" ht="11.8" customHeight="1" x14ac:dyDescent="0.3">
      <c r="B61" s="66"/>
      <c r="C61" s="66"/>
      <c r="D61" s="66"/>
      <c r="E61" s="66"/>
      <c r="F61" s="83"/>
      <c r="G61" s="15"/>
      <c r="H61" s="15"/>
      <c r="I61" s="15"/>
      <c r="J61" s="15"/>
      <c r="K61" s="15"/>
      <c r="L61" s="15"/>
      <c r="M61" s="15"/>
      <c r="N61" s="15"/>
      <c r="O61" s="15"/>
      <c r="P61" s="15"/>
      <c r="Q61" s="15"/>
      <c r="R61" s="15"/>
      <c r="S61" s="15"/>
      <c r="T61" s="15"/>
      <c r="U61" s="15"/>
      <c r="V61" s="15"/>
      <c r="W61" s="15"/>
      <c r="X61" s="15"/>
    </row>
    <row r="62" spans="2:24" ht="11.8" customHeight="1" x14ac:dyDescent="0.3">
      <c r="B62" s="67"/>
      <c r="C62" s="67" t="s">
        <v>163</v>
      </c>
      <c r="D62" s="67"/>
      <c r="E62" s="68"/>
      <c r="F62" s="69"/>
      <c r="G62" s="69"/>
      <c r="H62" s="69"/>
      <c r="I62" s="69"/>
      <c r="J62" s="84"/>
      <c r="K62" s="69"/>
      <c r="L62" s="69"/>
      <c r="M62" s="69"/>
      <c r="N62" s="84"/>
      <c r="O62" s="84"/>
      <c r="P62" s="84"/>
      <c r="Q62" s="84"/>
      <c r="R62" s="84"/>
      <c r="S62" s="84"/>
      <c r="T62" s="84"/>
      <c r="U62" s="84"/>
      <c r="V62" s="84"/>
      <c r="W62" s="84"/>
      <c r="X62" s="84"/>
    </row>
    <row r="63" spans="2:24" ht="11.8" customHeight="1" x14ac:dyDescent="0.3">
      <c r="B63" s="72"/>
      <c r="C63" s="72" t="s">
        <v>158</v>
      </c>
      <c r="D63" s="72"/>
      <c r="E63" s="73"/>
      <c r="F63" s="74" t="s">
        <v>142</v>
      </c>
      <c r="G63" s="75">
        <v>32246931</v>
      </c>
      <c r="H63" s="75">
        <v>118901131</v>
      </c>
      <c r="I63" s="75">
        <v>257693659</v>
      </c>
      <c r="J63" s="76">
        <v>512141050</v>
      </c>
      <c r="K63" s="75">
        <v>35184630</v>
      </c>
      <c r="L63" s="75">
        <v>142855821</v>
      </c>
      <c r="M63" s="75">
        <v>247009015</v>
      </c>
      <c r="N63" s="76">
        <v>426907950</v>
      </c>
      <c r="O63" s="76">
        <v>126964430</v>
      </c>
      <c r="P63" s="76">
        <v>290939624</v>
      </c>
      <c r="Q63" s="76">
        <v>510950684</v>
      </c>
      <c r="R63" s="76">
        <v>816482209</v>
      </c>
      <c r="S63" s="76">
        <v>258592115</v>
      </c>
      <c r="T63" s="76">
        <v>572138878</v>
      </c>
      <c r="U63" s="76">
        <v>824631759</v>
      </c>
      <c r="V63" s="76">
        <v>1273735549</v>
      </c>
      <c r="W63" s="76">
        <v>258727780</v>
      </c>
      <c r="X63" s="76">
        <v>566970000</v>
      </c>
    </row>
    <row r="64" spans="2:24" ht="11.8" customHeight="1" x14ac:dyDescent="0.3">
      <c r="B64" s="72"/>
      <c r="C64" s="72" t="s">
        <v>159</v>
      </c>
      <c r="D64" s="72"/>
      <c r="E64" s="72"/>
      <c r="F64" s="74" t="s">
        <v>156</v>
      </c>
      <c r="G64" s="75">
        <v>12159</v>
      </c>
      <c r="H64" s="75">
        <v>22942</v>
      </c>
      <c r="I64" s="75">
        <v>51288</v>
      </c>
      <c r="J64" s="76">
        <v>57178</v>
      </c>
      <c r="K64" s="75">
        <v>15849</v>
      </c>
      <c r="L64" s="75">
        <v>33036</v>
      </c>
      <c r="M64" s="75">
        <v>42870</v>
      </c>
      <c r="N64" s="76">
        <v>52184</v>
      </c>
      <c r="O64" s="76">
        <v>11890</v>
      </c>
      <c r="P64" s="76">
        <v>24359</v>
      </c>
      <c r="Q64" s="76">
        <v>35092</v>
      </c>
      <c r="R64" s="76">
        <v>45872</v>
      </c>
      <c r="S64" s="76">
        <v>12227</v>
      </c>
      <c r="T64" s="76">
        <v>24906</v>
      </c>
      <c r="U64" s="76">
        <v>37165</v>
      </c>
      <c r="V64" s="76">
        <v>49293</v>
      </c>
      <c r="W64" s="76">
        <v>10627</v>
      </c>
      <c r="X64" s="76">
        <v>22555</v>
      </c>
    </row>
    <row r="65" spans="2:24" ht="11.8" customHeight="1" x14ac:dyDescent="0.3">
      <c r="B65" s="72"/>
      <c r="C65" s="72" t="s">
        <v>164</v>
      </c>
      <c r="D65" s="72"/>
      <c r="E65" s="73"/>
      <c r="F65" s="74" t="s">
        <v>142</v>
      </c>
      <c r="G65" s="75">
        <v>1514000</v>
      </c>
      <c r="H65" s="75">
        <v>3001000</v>
      </c>
      <c r="I65" s="75">
        <v>4470000</v>
      </c>
      <c r="J65" s="76">
        <v>6088000</v>
      </c>
      <c r="K65" s="75">
        <v>1558000</v>
      </c>
      <c r="L65" s="75">
        <v>3375205</v>
      </c>
      <c r="M65" s="75">
        <v>4585749</v>
      </c>
      <c r="N65" s="76">
        <v>6103000</v>
      </c>
      <c r="O65" s="76">
        <v>1349000</v>
      </c>
      <c r="P65" s="76">
        <v>2846000</v>
      </c>
      <c r="Q65" s="76">
        <v>3981318</v>
      </c>
      <c r="R65" s="76">
        <v>5408318</v>
      </c>
      <c r="S65" s="76">
        <v>1455000</v>
      </c>
      <c r="T65" s="76">
        <v>2616000</v>
      </c>
      <c r="U65" s="76">
        <v>3723344</v>
      </c>
      <c r="V65" s="76">
        <v>5126344</v>
      </c>
      <c r="W65" s="76">
        <v>1382000</v>
      </c>
      <c r="X65" s="76">
        <v>2585000</v>
      </c>
    </row>
    <row r="66" spans="2:24" ht="11.8" customHeight="1" x14ac:dyDescent="0.3">
      <c r="B66" s="72"/>
      <c r="C66" s="72" t="s">
        <v>165</v>
      </c>
      <c r="D66" s="72"/>
      <c r="E66" s="72"/>
      <c r="F66" s="74" t="s">
        <v>156</v>
      </c>
      <c r="G66" s="75">
        <v>3209</v>
      </c>
      <c r="H66" s="75">
        <v>6536</v>
      </c>
      <c r="I66" s="75">
        <v>12155</v>
      </c>
      <c r="J66" s="76">
        <v>16616</v>
      </c>
      <c r="K66" s="75">
        <v>4651</v>
      </c>
      <c r="L66" s="75">
        <v>10229</v>
      </c>
      <c r="M66" s="75">
        <v>13712</v>
      </c>
      <c r="N66" s="76">
        <v>18664</v>
      </c>
      <c r="O66" s="76">
        <v>4886</v>
      </c>
      <c r="P66" s="76">
        <v>9759</v>
      </c>
      <c r="Q66" s="76">
        <v>14504</v>
      </c>
      <c r="R66" s="76">
        <v>19311</v>
      </c>
      <c r="S66" s="76">
        <v>5112</v>
      </c>
      <c r="T66" s="76">
        <v>10590</v>
      </c>
      <c r="U66" s="76">
        <v>16013</v>
      </c>
      <c r="V66" s="76">
        <v>21886</v>
      </c>
      <c r="W66" s="76">
        <v>5241</v>
      </c>
      <c r="X66" s="76">
        <v>11213</v>
      </c>
    </row>
    <row r="67" spans="2:24" ht="11.8" customHeight="1" x14ac:dyDescent="0.3">
      <c r="B67" s="66"/>
      <c r="C67" s="66"/>
      <c r="D67" s="66"/>
      <c r="E67" s="66"/>
      <c r="F67" s="83"/>
      <c r="G67" s="15"/>
      <c r="H67" s="15"/>
      <c r="I67" s="15"/>
      <c r="J67" s="15"/>
      <c r="K67" s="15"/>
      <c r="L67" s="15"/>
      <c r="M67" s="15"/>
      <c r="N67" s="15"/>
      <c r="O67" s="15"/>
      <c r="P67" s="15"/>
      <c r="Q67" s="15"/>
      <c r="R67" s="15"/>
      <c r="S67" s="15"/>
      <c r="T67" s="15"/>
      <c r="U67" s="15"/>
      <c r="V67" s="15"/>
      <c r="W67" s="15"/>
      <c r="X67" s="15"/>
    </row>
    <row r="68" spans="2:24" ht="11.8" customHeight="1" x14ac:dyDescent="0.3">
      <c r="B68" s="67"/>
      <c r="C68" s="67" t="s">
        <v>166</v>
      </c>
      <c r="D68" s="67"/>
      <c r="E68" s="68"/>
      <c r="F68" s="69"/>
      <c r="G68" s="69"/>
      <c r="H68" s="69"/>
      <c r="I68" s="69"/>
      <c r="J68" s="84"/>
      <c r="K68" s="69"/>
      <c r="L68" s="69"/>
      <c r="M68" s="69"/>
      <c r="N68" s="84"/>
      <c r="O68" s="84"/>
      <c r="P68" s="84"/>
      <c r="Q68" s="84"/>
      <c r="R68" s="84"/>
      <c r="S68" s="84"/>
      <c r="T68" s="84"/>
      <c r="U68" s="84"/>
      <c r="V68" s="84"/>
      <c r="W68" s="84"/>
      <c r="X68" s="84"/>
    </row>
    <row r="69" spans="2:24" ht="11.8" customHeight="1" x14ac:dyDescent="0.3">
      <c r="B69" s="72"/>
      <c r="C69" s="72" t="s">
        <v>167</v>
      </c>
      <c r="D69" s="72"/>
      <c r="E69" s="73"/>
      <c r="F69" s="74" t="s">
        <v>142</v>
      </c>
      <c r="G69" s="75">
        <f>IFERROR(G49*4/G59,"-")</f>
        <v>26571.298042289716</v>
      </c>
      <c r="H69" s="75">
        <f>IFERROR(H49*2/H59,"-")</f>
        <v>26466.444416983835</v>
      </c>
      <c r="I69" s="75">
        <f>IFERROR(I49*(4/3)/I59,"-")</f>
        <v>23962.028761234167</v>
      </c>
      <c r="J69" s="76">
        <f>IFERROR(J49/J59,"-")</f>
        <v>24329.605730583589</v>
      </c>
      <c r="K69" s="75">
        <f>IFERROR(K49*4/K59,"-")</f>
        <v>25173.574116184198</v>
      </c>
      <c r="L69" s="75">
        <f>IFERROR(L49*2/L59,"-")</f>
        <v>24584.352364710488</v>
      </c>
      <c r="M69" s="75">
        <f>IFERROR(M49*(4/3)/M59,"-")</f>
        <v>24877.248477256973</v>
      </c>
      <c r="N69" s="76">
        <f>IFERROR(N49/N59,"-")</f>
        <v>24299.833601790797</v>
      </c>
      <c r="O69" s="75">
        <f>IFERROR(O49*4/O59,"-")</f>
        <v>27600.513900887272</v>
      </c>
      <c r="P69" s="75">
        <f>IFERROR(P49*2/P59,"-")</f>
        <v>27449.745496701384</v>
      </c>
      <c r="Q69" s="75">
        <f>IFERROR(Q49*(4/3)/Q59,"-")</f>
        <v>27756.288434521863</v>
      </c>
      <c r="R69" s="76">
        <f>IFERROR(R49/R59,"-")</f>
        <v>27870.266373321192</v>
      </c>
      <c r="S69" s="75">
        <f>IFERROR(S49*4/S59,"-")</f>
        <v>30782.201796753823</v>
      </c>
      <c r="T69" s="75">
        <f>IFERROR(T49*2/T59,"-")</f>
        <v>30707.383124747677</v>
      </c>
      <c r="U69" s="75">
        <f>IFERROR(U49*(4/3)/U59,"-")</f>
        <v>30781.916064671481</v>
      </c>
      <c r="V69" s="76">
        <f>IFERROR(V49/V59,"-")</f>
        <v>31716.562092998982</v>
      </c>
      <c r="W69" s="75">
        <f>IFERROR(W49*4/W59,"-")</f>
        <v>34813.017930693502</v>
      </c>
      <c r="X69" s="75">
        <f>IFERROR(X49*2/X59,"-")</f>
        <v>35089.535303802557</v>
      </c>
    </row>
    <row r="70" spans="2:24" ht="11.8" customHeight="1" x14ac:dyDescent="0.3">
      <c r="B70" s="72"/>
      <c r="C70" s="72" t="s">
        <v>168</v>
      </c>
      <c r="D70" s="72"/>
      <c r="E70" s="72"/>
      <c r="F70" s="74" t="s">
        <v>142</v>
      </c>
      <c r="G70" s="75">
        <f t="shared" ref="G70:X70" si="16">IFERROR(G63/G64,"-")</f>
        <v>2652.1038736738219</v>
      </c>
      <c r="H70" s="75">
        <f t="shared" si="16"/>
        <v>5182.6837677621825</v>
      </c>
      <c r="I70" s="75">
        <f t="shared" si="16"/>
        <v>5024.443515052254</v>
      </c>
      <c r="J70" s="76">
        <f t="shared" si="16"/>
        <v>8956.9598446955115</v>
      </c>
      <c r="K70" s="75">
        <f t="shared" si="16"/>
        <v>2219.9905356804848</v>
      </c>
      <c r="L70" s="75">
        <f t="shared" si="16"/>
        <v>4324.2469124591353</v>
      </c>
      <c r="M70" s="75">
        <f t="shared" si="16"/>
        <v>5761.815138791696</v>
      </c>
      <c r="N70" s="76">
        <f t="shared" si="16"/>
        <v>8180.8207496550667</v>
      </c>
      <c r="O70" s="76">
        <f t="shared" si="16"/>
        <v>10678.25315391085</v>
      </c>
      <c r="P70" s="76">
        <f t="shared" si="16"/>
        <v>11943.824623342502</v>
      </c>
      <c r="Q70" s="76">
        <f t="shared" si="16"/>
        <v>14560.318135187506</v>
      </c>
      <c r="R70" s="76">
        <f t="shared" si="16"/>
        <v>17799.141284443671</v>
      </c>
      <c r="S70" s="76">
        <f t="shared" si="16"/>
        <v>21149.2692402061</v>
      </c>
      <c r="T70" s="76">
        <f t="shared" si="16"/>
        <v>22971.929575202761</v>
      </c>
      <c r="U70" s="76">
        <f t="shared" si="16"/>
        <v>22188.396582806403</v>
      </c>
      <c r="V70" s="76">
        <f t="shared" si="16"/>
        <v>25840.089850485871</v>
      </c>
      <c r="W70" s="76">
        <f t="shared" si="16"/>
        <v>24346.267055613062</v>
      </c>
      <c r="X70" s="76">
        <f t="shared" si="16"/>
        <v>25137.220128574594</v>
      </c>
    </row>
    <row r="71" spans="2:24" ht="11.8" customHeight="1" x14ac:dyDescent="0.3">
      <c r="B71" s="72"/>
      <c r="C71" s="72" t="s">
        <v>169</v>
      </c>
      <c r="D71" s="72"/>
      <c r="E71" s="73"/>
      <c r="F71" s="74" t="s">
        <v>142</v>
      </c>
      <c r="G71" s="75">
        <f t="shared" ref="G71:X71" si="17">IFERROR(G54/G60,"-")</f>
        <v>28768.281030609378</v>
      </c>
      <c r="H71" s="75">
        <f t="shared" si="17"/>
        <v>29424.998735366382</v>
      </c>
      <c r="I71" s="75">
        <f t="shared" si="17"/>
        <v>28625.845390827733</v>
      </c>
      <c r="J71" s="76">
        <f t="shared" si="17"/>
        <v>24958.400369730582</v>
      </c>
      <c r="K71" s="75">
        <f t="shared" si="17"/>
        <v>30878.089636013152</v>
      </c>
      <c r="L71" s="75">
        <f t="shared" si="17"/>
        <v>32039.381242038216</v>
      </c>
      <c r="M71" s="75">
        <f t="shared" si="17"/>
        <v>33401.504908433322</v>
      </c>
      <c r="N71" s="76">
        <f t="shared" si="17"/>
        <v>30921.037373165702</v>
      </c>
      <c r="O71" s="76">
        <f t="shared" si="17"/>
        <v>34788.851404984918</v>
      </c>
      <c r="P71" s="76">
        <f t="shared" si="17"/>
        <v>33643.29087959625</v>
      </c>
      <c r="Q71" s="76">
        <f t="shared" si="17"/>
        <v>34487.512183784311</v>
      </c>
      <c r="R71" s="76">
        <f t="shared" si="17"/>
        <v>34886.418527723326</v>
      </c>
      <c r="S71" s="76">
        <f t="shared" si="17"/>
        <v>42394.996291972806</v>
      </c>
      <c r="T71" s="76">
        <f t="shared" si="17"/>
        <v>39290.471510106268</v>
      </c>
      <c r="U71" s="76">
        <f t="shared" si="17"/>
        <v>41838.359390637161</v>
      </c>
      <c r="V71" s="76">
        <f t="shared" si="17"/>
        <v>40337.431828847926</v>
      </c>
      <c r="W71" s="76">
        <f t="shared" si="17"/>
        <v>46141.1738774482</v>
      </c>
      <c r="X71" s="76">
        <f t="shared" si="17"/>
        <v>44070.612917296734</v>
      </c>
    </row>
    <row r="72" spans="2:24" ht="11.8" customHeight="1" x14ac:dyDescent="0.3">
      <c r="B72" s="72"/>
      <c r="C72" s="72" t="s">
        <v>170</v>
      </c>
      <c r="D72" s="72"/>
      <c r="E72" s="72"/>
      <c r="F72" s="74" t="s">
        <v>142</v>
      </c>
      <c r="G72" s="75">
        <f t="shared" ref="G72:X72" si="18">IFERROR(G65/G66,"-")</f>
        <v>471.79806793393578</v>
      </c>
      <c r="H72" s="75">
        <f t="shared" si="18"/>
        <v>459.14932680538556</v>
      </c>
      <c r="I72" s="75">
        <f t="shared" si="18"/>
        <v>367.74989716166186</v>
      </c>
      <c r="J72" s="76">
        <f t="shared" si="18"/>
        <v>366.39383726528649</v>
      </c>
      <c r="K72" s="75">
        <f t="shared" si="18"/>
        <v>334.98172436035259</v>
      </c>
      <c r="L72" s="75">
        <f t="shared" si="18"/>
        <v>329.9643171375501</v>
      </c>
      <c r="M72" s="75">
        <f t="shared" si="18"/>
        <v>334.43327012835471</v>
      </c>
      <c r="N72" s="76">
        <f t="shared" si="18"/>
        <v>326.99314187741106</v>
      </c>
      <c r="O72" s="76">
        <f t="shared" si="18"/>
        <v>276.09496520671308</v>
      </c>
      <c r="P72" s="76">
        <f t="shared" si="18"/>
        <v>291.628240598422</v>
      </c>
      <c r="Q72" s="76">
        <f t="shared" si="18"/>
        <v>274.49793160507448</v>
      </c>
      <c r="R72" s="76">
        <f t="shared" si="18"/>
        <v>280.06410853917458</v>
      </c>
      <c r="S72" s="76">
        <f t="shared" si="18"/>
        <v>284.6244131455399</v>
      </c>
      <c r="T72" s="76">
        <f t="shared" si="18"/>
        <v>247.02549575070822</v>
      </c>
      <c r="U72" s="76">
        <f t="shared" si="18"/>
        <v>232.52007743708236</v>
      </c>
      <c r="V72" s="76">
        <f t="shared" si="18"/>
        <v>234.2293703737549</v>
      </c>
      <c r="W72" s="76">
        <f t="shared" si="18"/>
        <v>263.69013547033006</v>
      </c>
      <c r="X72" s="76">
        <f t="shared" si="18"/>
        <v>230.53598501739052</v>
      </c>
    </row>
    <row r="73" spans="2:24" ht="11.8" customHeight="1" x14ac:dyDescent="0.3">
      <c r="E73" s="66"/>
      <c r="F73" s="83"/>
      <c r="G73" s="83"/>
      <c r="H73" s="83"/>
      <c r="I73" s="83"/>
      <c r="J73" s="83"/>
      <c r="K73" s="15"/>
      <c r="L73" s="15"/>
      <c r="M73" s="15"/>
      <c r="N73" s="15"/>
      <c r="O73" s="15"/>
      <c r="P73" s="15"/>
      <c r="Q73" s="15"/>
      <c r="R73" s="15"/>
      <c r="S73" s="15"/>
      <c r="T73" s="15"/>
      <c r="U73" s="15"/>
      <c r="V73" s="15"/>
      <c r="W73" s="15"/>
      <c r="X73" s="15"/>
    </row>
    <row r="74" spans="2:24" ht="11.8" customHeight="1" x14ac:dyDescent="0.3"/>
    <row r="75" spans="2:24" ht="29.95" customHeight="1" x14ac:dyDescent="0.3">
      <c r="B75" s="67"/>
      <c r="C75" s="67" t="s">
        <v>102</v>
      </c>
      <c r="D75" s="67"/>
      <c r="E75" s="68"/>
      <c r="F75" s="69" t="s">
        <v>122</v>
      </c>
      <c r="G75" s="70" t="str">
        <f t="shared" ref="G75:X75" si="19">G5</f>
        <v>2020
Q1</v>
      </c>
      <c r="H75" s="70" t="str">
        <f t="shared" si="19"/>
        <v>2020
Q2</v>
      </c>
      <c r="I75" s="70" t="str">
        <f t="shared" si="19"/>
        <v>2020
Q3</v>
      </c>
      <c r="J75" s="70" t="str">
        <f t="shared" si="19"/>
        <v>2020
Q4</v>
      </c>
      <c r="K75" s="70" t="str">
        <f t="shared" si="19"/>
        <v>2021
Q1</v>
      </c>
      <c r="L75" s="70" t="str">
        <f t="shared" si="19"/>
        <v>2021
Q2</v>
      </c>
      <c r="M75" s="70" t="str">
        <f t="shared" si="19"/>
        <v>2021
Q3</v>
      </c>
      <c r="N75" s="71" t="str">
        <f t="shared" si="19"/>
        <v>2021
Q4</v>
      </c>
      <c r="O75" s="71" t="str">
        <f t="shared" si="19"/>
        <v>2022
Q1</v>
      </c>
      <c r="P75" s="71" t="str">
        <f t="shared" si="19"/>
        <v>2022
Q2</v>
      </c>
      <c r="Q75" s="71" t="str">
        <f t="shared" si="19"/>
        <v>2022
Q3</v>
      </c>
      <c r="R75" s="71" t="str">
        <f t="shared" si="19"/>
        <v>2022
Q4</v>
      </c>
      <c r="S75" s="71" t="str">
        <f t="shared" si="19"/>
        <v>2023
Q1</v>
      </c>
      <c r="T75" s="71" t="str">
        <f t="shared" si="19"/>
        <v>2023
Q2</v>
      </c>
      <c r="U75" s="71" t="str">
        <f t="shared" si="19"/>
        <v>2023
Q3</v>
      </c>
      <c r="V75" s="71" t="str">
        <f t="shared" si="19"/>
        <v>2023
Q4</v>
      </c>
      <c r="W75" s="71" t="str">
        <f t="shared" si="19"/>
        <v>2024
Q1</v>
      </c>
      <c r="X75" s="71" t="str">
        <f t="shared" si="19"/>
        <v>2024
Q2</v>
      </c>
    </row>
    <row r="76" spans="2:24" ht="11.8" customHeight="1" collapsed="1" x14ac:dyDescent="0.3">
      <c r="B76" s="72"/>
      <c r="C76" s="72" t="s">
        <v>141</v>
      </c>
      <c r="D76" s="72"/>
      <c r="E76" s="73"/>
      <c r="F76" s="74" t="s">
        <v>142</v>
      </c>
      <c r="G76" s="75">
        <v>4156996618</v>
      </c>
      <c r="H76" s="75">
        <v>8742910047</v>
      </c>
      <c r="I76" s="75">
        <v>12417670807</v>
      </c>
      <c r="J76" s="76">
        <v>16156151877</v>
      </c>
      <c r="K76" s="75">
        <v>4249948052</v>
      </c>
      <c r="L76" s="75">
        <v>8314091291</v>
      </c>
      <c r="M76" s="75">
        <v>11615210997</v>
      </c>
      <c r="N76" s="76">
        <v>14638962133</v>
      </c>
      <c r="O76" s="76">
        <v>3825911168</v>
      </c>
      <c r="P76" s="76">
        <v>7165513657</v>
      </c>
      <c r="Q76" s="76">
        <v>10377636718</v>
      </c>
      <c r="R76" s="76">
        <v>13227039974</v>
      </c>
      <c r="S76" s="76">
        <v>3339526180</v>
      </c>
      <c r="T76" s="76">
        <v>5901669969</v>
      </c>
      <c r="U76" s="76">
        <v>8581796281</v>
      </c>
      <c r="V76" s="76">
        <v>9544193022</v>
      </c>
      <c r="W76" s="76">
        <v>2941028048</v>
      </c>
      <c r="X76" s="76">
        <v>5959732326</v>
      </c>
    </row>
    <row r="77" spans="2:24" ht="11.8" hidden="1" customHeight="1" outlineLevel="2" x14ac:dyDescent="0.3">
      <c r="B77" s="72"/>
      <c r="C77" s="78"/>
      <c r="D77" s="77" t="s">
        <v>143</v>
      </c>
      <c r="E77" s="72" t="s">
        <v>144</v>
      </c>
      <c r="F77" s="74" t="s">
        <v>142</v>
      </c>
      <c r="G77" s="75">
        <v>4089086359</v>
      </c>
      <c r="H77" s="75">
        <v>8640883402</v>
      </c>
      <c r="I77" s="75">
        <v>12285973362</v>
      </c>
      <c r="J77" s="76">
        <v>16006410948</v>
      </c>
      <c r="K77" s="75">
        <v>4172876668</v>
      </c>
      <c r="L77" s="75">
        <v>8199327605</v>
      </c>
      <c r="M77" s="75">
        <v>11486787886</v>
      </c>
      <c r="N77" s="76">
        <v>14491047998</v>
      </c>
      <c r="O77" s="76">
        <v>3755517377</v>
      </c>
      <c r="P77" s="76">
        <v>6958352426</v>
      </c>
      <c r="Q77" s="76">
        <v>10149954869</v>
      </c>
      <c r="R77" s="76">
        <v>12977540041</v>
      </c>
      <c r="S77" s="76">
        <v>3273486468</v>
      </c>
      <c r="T77" s="76">
        <v>5783031467</v>
      </c>
      <c r="U77" s="76">
        <v>8413379572</v>
      </c>
      <c r="V77" s="76">
        <v>9172206298</v>
      </c>
      <c r="W77" s="76">
        <v>2898536630</v>
      </c>
      <c r="X77" s="76">
        <v>5890419670</v>
      </c>
    </row>
    <row r="78" spans="2:24" ht="11.8" customHeight="1" collapsed="1" x14ac:dyDescent="0.3">
      <c r="B78" s="72"/>
      <c r="C78" s="72" t="s">
        <v>147</v>
      </c>
      <c r="D78" s="72"/>
      <c r="E78" s="72"/>
      <c r="F78" s="74" t="s">
        <v>142</v>
      </c>
      <c r="G78" s="75">
        <v>4168756105</v>
      </c>
      <c r="H78" s="75">
        <v>8769919896</v>
      </c>
      <c r="I78" s="75">
        <v>12499587058</v>
      </c>
      <c r="J78" s="76">
        <v>16209954947</v>
      </c>
      <c r="K78" s="75">
        <v>4253006091</v>
      </c>
      <c r="L78" s="75">
        <v>8329351279</v>
      </c>
      <c r="M78" s="75">
        <v>11682781335</v>
      </c>
      <c r="N78" s="76">
        <v>14681572441</v>
      </c>
      <c r="O78" s="76">
        <v>3856309759</v>
      </c>
      <c r="P78" s="76">
        <v>7232234737</v>
      </c>
      <c r="Q78" s="76">
        <v>10482507688</v>
      </c>
      <c r="R78" s="76">
        <v>13309905409</v>
      </c>
      <c r="S78" s="76">
        <v>3356126592</v>
      </c>
      <c r="T78" s="76">
        <v>5930861834</v>
      </c>
      <c r="U78" s="76">
        <v>8628090502</v>
      </c>
      <c r="V78" s="76">
        <v>9375919520</v>
      </c>
      <c r="W78" s="76">
        <v>2918890453</v>
      </c>
      <c r="X78" s="76">
        <v>5909654158</v>
      </c>
    </row>
    <row r="79" spans="2:24" ht="11.8" hidden="1" customHeight="1" outlineLevel="2" x14ac:dyDescent="0.3">
      <c r="B79" s="72"/>
      <c r="C79" s="78"/>
      <c r="D79" s="77" t="s">
        <v>143</v>
      </c>
      <c r="E79" s="72" t="s">
        <v>144</v>
      </c>
      <c r="F79" s="74" t="s">
        <v>142</v>
      </c>
      <c r="G79" s="75">
        <v>4101596968</v>
      </c>
      <c r="H79" s="75">
        <v>8668379760</v>
      </c>
      <c r="I79" s="75">
        <v>12368105670</v>
      </c>
      <c r="J79" s="76">
        <v>16060970588</v>
      </c>
      <c r="K79" s="75">
        <v>4175770730</v>
      </c>
      <c r="L79" s="75">
        <v>8214430001</v>
      </c>
      <c r="M79" s="75">
        <v>11552875211</v>
      </c>
      <c r="N79" s="76">
        <v>14531836721</v>
      </c>
      <c r="O79" s="76">
        <v>3787154441</v>
      </c>
      <c r="P79" s="76">
        <v>7026434013</v>
      </c>
      <c r="Q79" s="76">
        <v>10255569956</v>
      </c>
      <c r="R79" s="76">
        <v>13063443583</v>
      </c>
      <c r="S79" s="76">
        <v>3291192155</v>
      </c>
      <c r="T79" s="76">
        <v>5813002957</v>
      </c>
      <c r="U79" s="76">
        <v>8457578875</v>
      </c>
      <c r="V79" s="76">
        <v>9087390022</v>
      </c>
      <c r="W79" s="76">
        <v>2906202883</v>
      </c>
      <c r="X79" s="76">
        <v>5887236373</v>
      </c>
    </row>
    <row r="80" spans="2:24" ht="11.8" customHeight="1" x14ac:dyDescent="0.3">
      <c r="B80" s="72"/>
      <c r="C80" s="72" t="s">
        <v>161</v>
      </c>
      <c r="D80" s="72"/>
      <c r="E80" s="72"/>
      <c r="F80" s="74" t="s">
        <v>142</v>
      </c>
      <c r="G80" s="75">
        <v>1126939263</v>
      </c>
      <c r="H80" s="75">
        <v>2829133876</v>
      </c>
      <c r="I80" s="75">
        <v>3723142853</v>
      </c>
      <c r="J80" s="76">
        <v>4648052910</v>
      </c>
      <c r="K80" s="75">
        <v>1426385097</v>
      </c>
      <c r="L80" s="75">
        <v>2801009264</v>
      </c>
      <c r="M80" s="75">
        <v>3267240360</v>
      </c>
      <c r="N80" s="76">
        <v>3737372311</v>
      </c>
      <c r="O80" s="76">
        <v>951085398</v>
      </c>
      <c r="P80" s="76">
        <v>1741048759</v>
      </c>
      <c r="Q80" s="76">
        <v>2494755917</v>
      </c>
      <c r="R80" s="76">
        <v>3072242679</v>
      </c>
      <c r="S80" s="76">
        <v>781955448</v>
      </c>
      <c r="T80" s="76">
        <v>1392855879</v>
      </c>
      <c r="U80" s="76">
        <v>1773616459</v>
      </c>
      <c r="V80" s="76">
        <v>2041166227</v>
      </c>
      <c r="W80" s="76">
        <v>576317001</v>
      </c>
      <c r="X80" s="76">
        <v>1194445000</v>
      </c>
    </row>
    <row r="81" spans="2:24" ht="11.8" customHeight="1" collapsed="1" x14ac:dyDescent="0.3">
      <c r="B81" s="72"/>
      <c r="C81" s="72" t="s">
        <v>148</v>
      </c>
      <c r="D81" s="72"/>
      <c r="E81" s="72"/>
      <c r="F81" s="74" t="s">
        <v>142</v>
      </c>
      <c r="G81" s="75">
        <v>5451264461</v>
      </c>
      <c r="H81" s="75">
        <v>9915600066</v>
      </c>
      <c r="I81" s="75">
        <v>13785954633</v>
      </c>
      <c r="J81" s="76">
        <v>18037801501</v>
      </c>
      <c r="K81" s="75">
        <v>4748179961</v>
      </c>
      <c r="L81" s="75">
        <v>9405097624</v>
      </c>
      <c r="M81" s="75">
        <v>13145895323</v>
      </c>
      <c r="N81" s="76">
        <v>17772504810</v>
      </c>
      <c r="O81" s="76">
        <v>6039104176</v>
      </c>
      <c r="P81" s="76">
        <v>12577081916</v>
      </c>
      <c r="Q81" s="76">
        <v>17019375935</v>
      </c>
      <c r="R81" s="76">
        <v>22493586647</v>
      </c>
      <c r="S81" s="76">
        <v>4607228560</v>
      </c>
      <c r="T81" s="76">
        <v>8505648695</v>
      </c>
      <c r="U81" s="76">
        <v>11618445923</v>
      </c>
      <c r="V81" s="76">
        <v>14935028175</v>
      </c>
      <c r="W81" s="76">
        <v>3687727392</v>
      </c>
      <c r="X81" s="76">
        <v>7229815927</v>
      </c>
    </row>
    <row r="82" spans="2:24" ht="11.8" hidden="1" customHeight="1" outlineLevel="2" x14ac:dyDescent="0.3">
      <c r="B82" s="72"/>
      <c r="C82" s="78"/>
      <c r="D82" s="77" t="s">
        <v>143</v>
      </c>
      <c r="E82" s="72" t="s">
        <v>144</v>
      </c>
      <c r="F82" s="74" t="s">
        <v>142</v>
      </c>
      <c r="G82" s="75">
        <v>5435013839</v>
      </c>
      <c r="H82" s="75">
        <v>9818569552</v>
      </c>
      <c r="I82" s="75">
        <v>13660839900</v>
      </c>
      <c r="J82" s="76">
        <v>17882227835</v>
      </c>
      <c r="K82" s="75">
        <v>4556773271</v>
      </c>
      <c r="L82" s="75">
        <v>9167568702</v>
      </c>
      <c r="M82" s="75">
        <v>12886080910</v>
      </c>
      <c r="N82" s="76">
        <v>17466012959</v>
      </c>
      <c r="O82" s="76">
        <v>5954978420</v>
      </c>
      <c r="P82" s="76">
        <v>12447946832</v>
      </c>
      <c r="Q82" s="76">
        <v>16850220196</v>
      </c>
      <c r="R82" s="76">
        <v>22300776395</v>
      </c>
      <c r="S82" s="76">
        <v>4524551553</v>
      </c>
      <c r="T82" s="76">
        <v>8374079582</v>
      </c>
      <c r="U82" s="76">
        <v>11416036276</v>
      </c>
      <c r="V82" s="76">
        <v>14568757187</v>
      </c>
      <c r="W82" s="76">
        <v>3627128753</v>
      </c>
      <c r="X82" s="76">
        <v>7052268808</v>
      </c>
    </row>
    <row r="83" spans="2:24" ht="11.8" customHeight="1" x14ac:dyDescent="0.3">
      <c r="B83" s="72"/>
      <c r="C83" s="72" t="s">
        <v>149</v>
      </c>
      <c r="D83" s="72"/>
      <c r="E83" s="72"/>
      <c r="F83" s="74" t="s">
        <v>142</v>
      </c>
      <c r="G83" s="75">
        <v>838760764</v>
      </c>
      <c r="H83" s="75">
        <v>1746976134</v>
      </c>
      <c r="I83" s="75">
        <v>2433726200</v>
      </c>
      <c r="J83" s="76">
        <v>3080620444</v>
      </c>
      <c r="K83" s="75">
        <v>926583744</v>
      </c>
      <c r="L83" s="75">
        <v>1693179793</v>
      </c>
      <c r="M83" s="75">
        <v>2713817046</v>
      </c>
      <c r="N83" s="76">
        <v>2809101185</v>
      </c>
      <c r="O83" s="76">
        <v>428615485</v>
      </c>
      <c r="P83" s="76">
        <v>1888764078</v>
      </c>
      <c r="Q83" s="76">
        <v>2604561081</v>
      </c>
      <c r="R83" s="76">
        <v>3411396683</v>
      </c>
      <c r="S83" s="76">
        <v>701162902</v>
      </c>
      <c r="T83" s="76">
        <v>1426861174</v>
      </c>
      <c r="U83" s="76">
        <v>2070090179</v>
      </c>
      <c r="V83" s="76">
        <v>2714977544</v>
      </c>
      <c r="W83" s="76">
        <v>625283457</v>
      </c>
      <c r="X83" s="76">
        <v>1529834377</v>
      </c>
    </row>
    <row r="84" spans="2:24" ht="11.8" customHeight="1" x14ac:dyDescent="0.3">
      <c r="B84" s="72"/>
      <c r="C84" s="72" t="s">
        <v>154</v>
      </c>
      <c r="D84" s="72"/>
      <c r="E84" s="72"/>
      <c r="F84" s="74" t="s">
        <v>142</v>
      </c>
      <c r="G84" s="75">
        <v>308934424</v>
      </c>
      <c r="H84" s="75">
        <v>638758934</v>
      </c>
      <c r="I84" s="75">
        <v>929470480</v>
      </c>
      <c r="J84" s="76">
        <v>958686082</v>
      </c>
      <c r="K84" s="75">
        <v>231533702</v>
      </c>
      <c r="L84" s="75">
        <v>248830350</v>
      </c>
      <c r="M84" s="75">
        <v>384171172</v>
      </c>
      <c r="N84" s="76">
        <v>474261599</v>
      </c>
      <c r="O84" s="76">
        <v>107082405</v>
      </c>
      <c r="P84" s="76">
        <v>182328316</v>
      </c>
      <c r="Q84" s="76">
        <v>271701697</v>
      </c>
      <c r="R84" s="76">
        <v>373202501</v>
      </c>
      <c r="S84" s="76">
        <v>61511731</v>
      </c>
      <c r="T84" s="76">
        <v>130978579</v>
      </c>
      <c r="U84" s="76">
        <v>196213711</v>
      </c>
      <c r="V84" s="76">
        <v>234876618</v>
      </c>
      <c r="W84" s="76">
        <v>132818899</v>
      </c>
      <c r="X84" s="76">
        <v>285015918</v>
      </c>
    </row>
    <row r="85" spans="2:24" ht="11.8" customHeight="1" x14ac:dyDescent="0.3">
      <c r="B85" s="72"/>
      <c r="C85" s="72" t="s">
        <v>162</v>
      </c>
      <c r="D85" s="72"/>
      <c r="E85" s="72"/>
      <c r="F85" s="74" t="s">
        <v>142</v>
      </c>
      <c r="G85" s="75">
        <v>0</v>
      </c>
      <c r="H85" s="75">
        <v>0</v>
      </c>
      <c r="I85" s="75">
        <v>0</v>
      </c>
      <c r="J85" s="76">
        <v>0</v>
      </c>
      <c r="K85" s="75">
        <v>0</v>
      </c>
      <c r="L85" s="75">
        <v>0</v>
      </c>
      <c r="M85" s="75">
        <v>0</v>
      </c>
      <c r="N85" s="76">
        <v>0</v>
      </c>
      <c r="O85" s="76">
        <v>0</v>
      </c>
      <c r="P85" s="76">
        <v>0</v>
      </c>
      <c r="Q85" s="76">
        <v>0</v>
      </c>
      <c r="R85" s="76">
        <v>0</v>
      </c>
      <c r="S85" s="76">
        <v>0</v>
      </c>
      <c r="T85" s="76">
        <v>0</v>
      </c>
      <c r="U85" s="76">
        <v>0</v>
      </c>
      <c r="V85" s="76">
        <v>5219067229</v>
      </c>
      <c r="W85" s="76">
        <v>1248734590</v>
      </c>
      <c r="X85" s="76">
        <v>2916030059</v>
      </c>
    </row>
    <row r="86" spans="2:24" ht="11.8" customHeight="1" x14ac:dyDescent="0.3">
      <c r="B86" s="79"/>
      <c r="C86" s="79" t="s">
        <v>155</v>
      </c>
      <c r="D86" s="79"/>
      <c r="E86" s="79"/>
      <c r="F86" s="80" t="s">
        <v>156</v>
      </c>
      <c r="G86" s="81">
        <v>2163218</v>
      </c>
      <c r="H86" s="81">
        <v>2118318</v>
      </c>
      <c r="I86" s="81">
        <v>2090139</v>
      </c>
      <c r="J86" s="82">
        <v>2037067</v>
      </c>
      <c r="K86" s="81">
        <v>2087134</v>
      </c>
      <c r="L86" s="81">
        <v>2150543</v>
      </c>
      <c r="M86" s="81">
        <v>2141109</v>
      </c>
      <c r="N86" s="82">
        <v>2074268</v>
      </c>
      <c r="O86" s="82">
        <v>2043111</v>
      </c>
      <c r="P86" s="82">
        <v>2004945</v>
      </c>
      <c r="Q86" s="82">
        <v>1959616</v>
      </c>
      <c r="R86" s="82">
        <v>1860555</v>
      </c>
      <c r="S86" s="82">
        <v>1849875</v>
      </c>
      <c r="T86" s="82">
        <v>1830678</v>
      </c>
      <c r="U86" s="82">
        <v>1797208</v>
      </c>
      <c r="V86" s="82">
        <v>1516645</v>
      </c>
      <c r="W86" s="82">
        <v>1653411</v>
      </c>
      <c r="X86" s="82">
        <v>1615340</v>
      </c>
    </row>
    <row r="87" spans="2:24" ht="11.8" customHeight="1" x14ac:dyDescent="0.3">
      <c r="B87" s="72"/>
      <c r="C87" s="72" t="s">
        <v>157</v>
      </c>
      <c r="D87" s="72"/>
      <c r="E87" s="72"/>
      <c r="F87" s="74" t="s">
        <v>156</v>
      </c>
      <c r="G87" s="75">
        <v>45929</v>
      </c>
      <c r="H87" s="75">
        <v>71288</v>
      </c>
      <c r="I87" s="75">
        <v>103453</v>
      </c>
      <c r="J87" s="76">
        <v>137499</v>
      </c>
      <c r="K87" s="75">
        <v>37667</v>
      </c>
      <c r="L87" s="75">
        <v>71426</v>
      </c>
      <c r="M87" s="75">
        <v>101842</v>
      </c>
      <c r="N87" s="76">
        <v>135651</v>
      </c>
      <c r="O87" s="76">
        <v>37940</v>
      </c>
      <c r="P87" s="76">
        <v>76220</v>
      </c>
      <c r="Q87" s="76">
        <v>110326</v>
      </c>
      <c r="R87" s="76">
        <v>149231</v>
      </c>
      <c r="S87" s="76">
        <v>38961</v>
      </c>
      <c r="T87" s="76">
        <v>76702</v>
      </c>
      <c r="U87" s="76">
        <v>108307</v>
      </c>
      <c r="V87" s="76">
        <v>129213</v>
      </c>
      <c r="W87" s="76">
        <v>44669</v>
      </c>
      <c r="X87" s="76">
        <v>89510</v>
      </c>
    </row>
    <row r="88" spans="2:24" ht="11.8" customHeight="1" x14ac:dyDescent="0.3">
      <c r="B88" s="66"/>
      <c r="C88" s="66"/>
      <c r="D88" s="66"/>
      <c r="E88" s="66"/>
      <c r="F88" s="83"/>
      <c r="G88" s="15"/>
      <c r="H88" s="15"/>
      <c r="I88" s="15"/>
      <c r="J88" s="15"/>
      <c r="K88" s="15"/>
      <c r="L88" s="15"/>
      <c r="M88" s="15"/>
      <c r="N88" s="15"/>
      <c r="O88" s="15"/>
      <c r="P88" s="15"/>
      <c r="Q88" s="15"/>
      <c r="R88" s="15"/>
      <c r="S88" s="15"/>
      <c r="T88" s="15"/>
      <c r="U88" s="15"/>
      <c r="V88" s="15"/>
      <c r="W88" s="15"/>
      <c r="X88" s="15"/>
    </row>
    <row r="89" spans="2:24" ht="11.8" customHeight="1" x14ac:dyDescent="0.3">
      <c r="B89" s="67"/>
      <c r="C89" s="67" t="s">
        <v>163</v>
      </c>
      <c r="D89" s="67"/>
      <c r="E89" s="68"/>
      <c r="F89" s="69"/>
      <c r="G89" s="69"/>
      <c r="H89" s="69"/>
      <c r="I89" s="69"/>
      <c r="J89" s="84"/>
      <c r="K89" s="69"/>
      <c r="L89" s="69"/>
      <c r="M89" s="69"/>
      <c r="N89" s="84"/>
      <c r="O89" s="84"/>
      <c r="P89" s="84"/>
      <c r="Q89" s="84"/>
      <c r="R89" s="84"/>
      <c r="S89" s="84"/>
      <c r="T89" s="84"/>
      <c r="U89" s="84"/>
      <c r="V89" s="84"/>
      <c r="W89" s="84"/>
      <c r="X89" s="84"/>
    </row>
    <row r="90" spans="2:24" ht="11.8" customHeight="1" x14ac:dyDescent="0.3">
      <c r="B90" s="72"/>
      <c r="C90" s="72" t="s">
        <v>158</v>
      </c>
      <c r="D90" s="72"/>
      <c r="E90" s="73"/>
      <c r="F90" s="74" t="s">
        <v>142</v>
      </c>
      <c r="G90" s="75">
        <v>854414871</v>
      </c>
      <c r="H90" s="75">
        <v>2373740622</v>
      </c>
      <c r="I90" s="75">
        <v>3086769215</v>
      </c>
      <c r="J90" s="76">
        <v>3900175207</v>
      </c>
      <c r="K90" s="75">
        <v>1154240006</v>
      </c>
      <c r="L90" s="75">
        <v>2327031921</v>
      </c>
      <c r="M90" s="75">
        <v>2736430281</v>
      </c>
      <c r="N90" s="76">
        <v>3123475179</v>
      </c>
      <c r="O90" s="76">
        <v>1112856770</v>
      </c>
      <c r="P90" s="76">
        <v>1360519353</v>
      </c>
      <c r="Q90" s="76">
        <v>2060009956</v>
      </c>
      <c r="R90" s="76">
        <v>2610415867</v>
      </c>
      <c r="S90" s="76">
        <v>757810422</v>
      </c>
      <c r="T90" s="76">
        <v>1297986397</v>
      </c>
      <c r="U90" s="76">
        <v>1623915058</v>
      </c>
      <c r="V90" s="76">
        <v>1857108321</v>
      </c>
      <c r="W90" s="76">
        <v>737523168</v>
      </c>
      <c r="X90" s="76">
        <v>1440246000</v>
      </c>
    </row>
    <row r="91" spans="2:24" ht="11.8" customHeight="1" x14ac:dyDescent="0.3">
      <c r="B91" s="72"/>
      <c r="C91" s="72" t="s">
        <v>159</v>
      </c>
      <c r="D91" s="72"/>
      <c r="E91" s="72"/>
      <c r="F91" s="74" t="s">
        <v>156</v>
      </c>
      <c r="G91" s="75">
        <v>14695</v>
      </c>
      <c r="H91" s="75">
        <v>25361</v>
      </c>
      <c r="I91" s="75">
        <v>36451</v>
      </c>
      <c r="J91" s="76">
        <v>47480</v>
      </c>
      <c r="K91" s="75">
        <v>9862</v>
      </c>
      <c r="L91" s="75">
        <v>20823</v>
      </c>
      <c r="M91" s="75">
        <v>38577</v>
      </c>
      <c r="N91" s="76">
        <v>49074</v>
      </c>
      <c r="O91" s="76">
        <v>20874</v>
      </c>
      <c r="P91" s="76">
        <v>40012</v>
      </c>
      <c r="Q91" s="76">
        <v>64834</v>
      </c>
      <c r="R91" s="76">
        <v>95051</v>
      </c>
      <c r="S91" s="76">
        <v>15340</v>
      </c>
      <c r="T91" s="76">
        <v>31471</v>
      </c>
      <c r="U91" s="76">
        <v>47799</v>
      </c>
      <c r="V91" s="76">
        <v>60122</v>
      </c>
      <c r="W91" s="76">
        <v>28268</v>
      </c>
      <c r="X91" s="76">
        <v>53016</v>
      </c>
    </row>
    <row r="92" spans="2:24" ht="11.8" customHeight="1" x14ac:dyDescent="0.3">
      <c r="B92" s="72"/>
      <c r="C92" s="72" t="s">
        <v>164</v>
      </c>
      <c r="D92" s="72"/>
      <c r="E92" s="73"/>
      <c r="F92" s="74" t="s">
        <v>142</v>
      </c>
      <c r="G92" s="75">
        <v>2000302082</v>
      </c>
      <c r="H92" s="75">
        <v>3712445527</v>
      </c>
      <c r="I92" s="75">
        <v>4935045069</v>
      </c>
      <c r="J92" s="76">
        <v>6252198048</v>
      </c>
      <c r="K92" s="75">
        <v>1838830767</v>
      </c>
      <c r="L92" s="75">
        <v>4011790191</v>
      </c>
      <c r="M92" s="75">
        <v>5256226939</v>
      </c>
      <c r="N92" s="76">
        <v>7003677553</v>
      </c>
      <c r="O92" s="76">
        <v>2356208693</v>
      </c>
      <c r="P92" s="76">
        <v>4977987552</v>
      </c>
      <c r="Q92" s="76">
        <v>6910325700</v>
      </c>
      <c r="R92" s="76">
        <v>8920472844</v>
      </c>
      <c r="S92" s="76">
        <v>2096088762</v>
      </c>
      <c r="T92" s="76">
        <v>3974687452</v>
      </c>
      <c r="U92" s="76">
        <v>5362757638</v>
      </c>
      <c r="V92" s="76">
        <v>6080402920</v>
      </c>
      <c r="W92" s="76">
        <v>1505041600</v>
      </c>
      <c r="X92" s="76">
        <v>2166893000</v>
      </c>
    </row>
    <row r="93" spans="2:24" ht="11.8" customHeight="1" x14ac:dyDescent="0.3">
      <c r="B93" s="72"/>
      <c r="C93" s="72" t="s">
        <v>165</v>
      </c>
      <c r="D93" s="72"/>
      <c r="E93" s="72"/>
      <c r="F93" s="74" t="s">
        <v>156</v>
      </c>
      <c r="G93" s="75">
        <v>37487</v>
      </c>
      <c r="H93" s="75">
        <v>97507</v>
      </c>
      <c r="I93" s="75">
        <v>116161</v>
      </c>
      <c r="J93" s="76">
        <v>125494</v>
      </c>
      <c r="K93" s="75">
        <v>31321</v>
      </c>
      <c r="L93" s="75">
        <v>63842</v>
      </c>
      <c r="M93" s="75">
        <v>96515</v>
      </c>
      <c r="N93" s="76">
        <v>121202</v>
      </c>
      <c r="O93" s="76">
        <v>29422</v>
      </c>
      <c r="P93" s="76">
        <v>67870</v>
      </c>
      <c r="Q93" s="76">
        <v>112061</v>
      </c>
      <c r="R93" s="76">
        <v>152717</v>
      </c>
      <c r="S93" s="76">
        <v>31263</v>
      </c>
      <c r="T93" s="76">
        <v>72163</v>
      </c>
      <c r="U93" s="76">
        <v>104091</v>
      </c>
      <c r="V93" s="76">
        <v>109072</v>
      </c>
      <c r="W93" s="76">
        <v>29413</v>
      </c>
      <c r="X93" s="76">
        <v>58854</v>
      </c>
    </row>
    <row r="94" spans="2:24" ht="11.8" customHeight="1" x14ac:dyDescent="0.3">
      <c r="B94" s="66"/>
      <c r="C94" s="66"/>
      <c r="D94" s="66"/>
      <c r="E94" s="66"/>
      <c r="F94" s="83"/>
      <c r="G94" s="15"/>
      <c r="H94" s="15"/>
      <c r="I94" s="15"/>
      <c r="J94" s="15"/>
      <c r="K94" s="15"/>
      <c r="L94" s="15"/>
      <c r="M94" s="15"/>
      <c r="N94" s="15"/>
      <c r="O94" s="15"/>
      <c r="P94" s="15"/>
      <c r="Q94" s="15"/>
      <c r="R94" s="15"/>
      <c r="S94" s="15"/>
      <c r="T94" s="15"/>
      <c r="U94" s="15"/>
      <c r="V94" s="15"/>
      <c r="W94" s="15"/>
      <c r="X94" s="15"/>
    </row>
    <row r="95" spans="2:24" ht="11.8" customHeight="1" x14ac:dyDescent="0.3">
      <c r="B95" s="67"/>
      <c r="C95" s="67" t="s">
        <v>166</v>
      </c>
      <c r="D95" s="67"/>
      <c r="E95" s="68"/>
      <c r="F95" s="69"/>
      <c r="G95" s="69"/>
      <c r="H95" s="69"/>
      <c r="I95" s="69"/>
      <c r="J95" s="84"/>
      <c r="K95" s="69"/>
      <c r="L95" s="69"/>
      <c r="M95" s="69"/>
      <c r="N95" s="84"/>
      <c r="O95" s="84"/>
      <c r="P95" s="84"/>
      <c r="Q95" s="84"/>
      <c r="R95" s="84"/>
      <c r="S95" s="84"/>
      <c r="T95" s="84"/>
      <c r="U95" s="84"/>
      <c r="V95" s="84"/>
      <c r="W95" s="84"/>
      <c r="X95" s="84"/>
    </row>
    <row r="96" spans="2:24" ht="11.8" customHeight="1" x14ac:dyDescent="0.3">
      <c r="B96" s="72"/>
      <c r="C96" s="72" t="s">
        <v>167</v>
      </c>
      <c r="D96" s="72"/>
      <c r="E96" s="73"/>
      <c r="F96" s="74" t="s">
        <v>142</v>
      </c>
      <c r="G96" s="75">
        <f>IFERROR(G76*4/G86,"-")</f>
        <v>7686.6901403372194</v>
      </c>
      <c r="H96" s="75">
        <f>IFERROR(H76*2/H86,"-")</f>
        <v>8254.5774968630776</v>
      </c>
      <c r="I96" s="75">
        <f>IFERROR(I76*(4/3)/I86,"-")</f>
        <v>7921.4322154331994</v>
      </c>
      <c r="J96" s="76">
        <f>IFERROR(J76/J86,"-")</f>
        <v>7931.0851714744776</v>
      </c>
      <c r="K96" s="75">
        <f>IFERROR(K76*4/K86,"-")</f>
        <v>8145.0410984632517</v>
      </c>
      <c r="L96" s="75">
        <f>IFERROR(L76*2/L86,"-")</f>
        <v>7732.0856090764055</v>
      </c>
      <c r="M96" s="75">
        <f>IFERROR(M76*(4/3)/M86,"-")</f>
        <v>7233.1431963529185</v>
      </c>
      <c r="N96" s="76">
        <f>IFERROR(N76/N86,"-")</f>
        <v>7057.4111604672107</v>
      </c>
      <c r="O96" s="75">
        <f>IFERROR(O76*4/O86,"-")</f>
        <v>7490.3637991278983</v>
      </c>
      <c r="P96" s="75">
        <f>IFERROR(P76*2/P86,"-")</f>
        <v>7147.840621064418</v>
      </c>
      <c r="Q96" s="75">
        <f>IFERROR(Q76*(4/3)/Q86,"-")</f>
        <v>7061.0001945959475</v>
      </c>
      <c r="R96" s="76">
        <f>IFERROR(R76/R86,"-")</f>
        <v>7109.1905232578447</v>
      </c>
      <c r="S96" s="75">
        <f>IFERROR(S76*4/S86,"-")</f>
        <v>7221.085057098453</v>
      </c>
      <c r="T96" s="75">
        <f>IFERROR(T76*2/T86,"-")</f>
        <v>6447.5237797144009</v>
      </c>
      <c r="U96" s="75">
        <f>IFERROR(U76*(4/3)/U86,"-")</f>
        <v>6366.7616888714783</v>
      </c>
      <c r="V96" s="76">
        <f>IFERROR(V76/V86,"-")</f>
        <v>6292.9644194917073</v>
      </c>
      <c r="W96" s="75">
        <f>IFERROR(W76*4/W86,"-")</f>
        <v>7115.0562032065836</v>
      </c>
      <c r="X96" s="75">
        <f>IFERROR(X76*2/X86,"-")</f>
        <v>7378.9200118860426</v>
      </c>
    </row>
    <row r="97" spans="2:24" ht="11.8" customHeight="1" x14ac:dyDescent="0.3">
      <c r="B97" s="72"/>
      <c r="C97" s="72" t="s">
        <v>168</v>
      </c>
      <c r="D97" s="72"/>
      <c r="E97" s="72"/>
      <c r="F97" s="74" t="s">
        <v>142</v>
      </c>
      <c r="G97" s="75">
        <f t="shared" ref="G97:X97" si="20">IFERROR(G90/G91,"-")</f>
        <v>58143.237223545424</v>
      </c>
      <c r="H97" s="75">
        <f t="shared" si="20"/>
        <v>93598.068767004457</v>
      </c>
      <c r="I97" s="75">
        <f t="shared" si="20"/>
        <v>84682.703218018709</v>
      </c>
      <c r="J97" s="76">
        <f t="shared" si="20"/>
        <v>82143.538479359733</v>
      </c>
      <c r="K97" s="75">
        <f t="shared" si="20"/>
        <v>117039.14074224295</v>
      </c>
      <c r="L97" s="75">
        <f t="shared" si="20"/>
        <v>111752.96167699179</v>
      </c>
      <c r="M97" s="75">
        <f t="shared" si="20"/>
        <v>70934.242709386424</v>
      </c>
      <c r="N97" s="76">
        <f t="shared" si="20"/>
        <v>63648.269531727594</v>
      </c>
      <c r="O97" s="76">
        <f t="shared" si="20"/>
        <v>53313.057871035737</v>
      </c>
      <c r="P97" s="76">
        <f t="shared" si="20"/>
        <v>34002.782990102969</v>
      </c>
      <c r="Q97" s="76">
        <f t="shared" si="20"/>
        <v>31773.605762408613</v>
      </c>
      <c r="R97" s="76">
        <f t="shared" si="20"/>
        <v>27463.318292285196</v>
      </c>
      <c r="S97" s="76">
        <f t="shared" si="20"/>
        <v>49400.940156453718</v>
      </c>
      <c r="T97" s="76">
        <f t="shared" si="20"/>
        <v>41243.887928569158</v>
      </c>
      <c r="U97" s="76">
        <f t="shared" si="20"/>
        <v>33973.829117763969</v>
      </c>
      <c r="V97" s="76">
        <f t="shared" si="20"/>
        <v>30888.997721300024</v>
      </c>
      <c r="W97" s="76">
        <f t="shared" si="20"/>
        <v>26090.390830621196</v>
      </c>
      <c r="X97" s="76">
        <f t="shared" si="20"/>
        <v>27166.251697600725</v>
      </c>
    </row>
    <row r="98" spans="2:24" ht="11.8" customHeight="1" x14ac:dyDescent="0.3">
      <c r="B98" s="72"/>
      <c r="C98" s="72" t="s">
        <v>169</v>
      </c>
      <c r="D98" s="72"/>
      <c r="E98" s="73"/>
      <c r="F98" s="74" t="s">
        <v>142</v>
      </c>
      <c r="G98" s="75">
        <f t="shared" ref="G98:X98" si="21">IFERROR(G81/G87,"-")</f>
        <v>118688.94295543121</v>
      </c>
      <c r="H98" s="75">
        <f t="shared" si="21"/>
        <v>139092.13424419257</v>
      </c>
      <c r="I98" s="75">
        <f t="shared" si="21"/>
        <v>133258.14266381835</v>
      </c>
      <c r="J98" s="76">
        <f t="shared" si="21"/>
        <v>131184.96498883629</v>
      </c>
      <c r="K98" s="75">
        <f t="shared" si="21"/>
        <v>126056.759524252</v>
      </c>
      <c r="L98" s="75">
        <f t="shared" si="21"/>
        <v>131676.10707585473</v>
      </c>
      <c r="M98" s="75">
        <f t="shared" si="21"/>
        <v>129081.27612379962</v>
      </c>
      <c r="N98" s="76">
        <f t="shared" si="21"/>
        <v>131016.39361302165</v>
      </c>
      <c r="O98" s="76">
        <f t="shared" si="21"/>
        <v>159175.12324723246</v>
      </c>
      <c r="P98" s="76">
        <f t="shared" si="21"/>
        <v>165010.25867226449</v>
      </c>
      <c r="Q98" s="76">
        <f t="shared" si="21"/>
        <v>154264.41577687944</v>
      </c>
      <c r="R98" s="76">
        <f t="shared" si="21"/>
        <v>150729.9867118762</v>
      </c>
      <c r="S98" s="76">
        <f t="shared" si="21"/>
        <v>118252.31795898463</v>
      </c>
      <c r="T98" s="76">
        <f t="shared" si="21"/>
        <v>110892.13703684389</v>
      </c>
      <c r="U98" s="76">
        <f t="shared" si="21"/>
        <v>107273.26879149086</v>
      </c>
      <c r="V98" s="76">
        <f t="shared" si="21"/>
        <v>115584.56327923661</v>
      </c>
      <c r="W98" s="76">
        <f t="shared" si="21"/>
        <v>82556.748348966852</v>
      </c>
      <c r="X98" s="76">
        <f t="shared" si="21"/>
        <v>80771.041526086468</v>
      </c>
    </row>
    <row r="99" spans="2:24" ht="11.8" customHeight="1" x14ac:dyDescent="0.3">
      <c r="B99" s="72"/>
      <c r="C99" s="72" t="s">
        <v>170</v>
      </c>
      <c r="D99" s="72"/>
      <c r="E99" s="72"/>
      <c r="F99" s="74" t="s">
        <v>142</v>
      </c>
      <c r="G99" s="75">
        <f t="shared" ref="G99:X99" si="22">IFERROR(G92/G93,"-")</f>
        <v>53359.886947475126</v>
      </c>
      <c r="H99" s="75">
        <f t="shared" si="22"/>
        <v>38073.63088803881</v>
      </c>
      <c r="I99" s="75">
        <f t="shared" si="22"/>
        <v>42484.526381487762</v>
      </c>
      <c r="J99" s="76">
        <f t="shared" si="22"/>
        <v>49820.69300524328</v>
      </c>
      <c r="K99" s="75">
        <f t="shared" si="22"/>
        <v>58709.197247852877</v>
      </c>
      <c r="L99" s="75">
        <f t="shared" si="22"/>
        <v>62839.35639547633</v>
      </c>
      <c r="M99" s="75">
        <f t="shared" si="22"/>
        <v>54460.207625757655</v>
      </c>
      <c r="N99" s="76">
        <f t="shared" si="22"/>
        <v>57785.164873516936</v>
      </c>
      <c r="O99" s="76">
        <f t="shared" si="22"/>
        <v>80083.226599143498</v>
      </c>
      <c r="P99" s="76">
        <f t="shared" si="22"/>
        <v>73345.919434212468</v>
      </c>
      <c r="Q99" s="76">
        <f t="shared" si="22"/>
        <v>61665.750796441222</v>
      </c>
      <c r="R99" s="76">
        <f t="shared" si="22"/>
        <v>58411.786795183245</v>
      </c>
      <c r="S99" s="76">
        <f t="shared" si="22"/>
        <v>67046.948853277034</v>
      </c>
      <c r="T99" s="76">
        <f t="shared" si="22"/>
        <v>55079.298975929494</v>
      </c>
      <c r="U99" s="76">
        <f t="shared" si="22"/>
        <v>51519.897378255562</v>
      </c>
      <c r="V99" s="76">
        <f t="shared" si="22"/>
        <v>55746.689526184542</v>
      </c>
      <c r="W99" s="76">
        <f t="shared" si="22"/>
        <v>51169.265290857787</v>
      </c>
      <c r="X99" s="76">
        <f t="shared" si="22"/>
        <v>36818.109219424339</v>
      </c>
    </row>
    <row r="100" spans="2:24" ht="11.8" customHeight="1" x14ac:dyDescent="0.3">
      <c r="E100" s="66"/>
      <c r="F100" s="83"/>
      <c r="G100" s="83"/>
      <c r="H100" s="83"/>
      <c r="I100" s="83"/>
      <c r="J100" s="83"/>
      <c r="K100" s="15"/>
      <c r="L100" s="15"/>
      <c r="M100" s="15"/>
      <c r="N100" s="15"/>
      <c r="O100" s="15"/>
      <c r="P100" s="15"/>
      <c r="Q100" s="15"/>
      <c r="R100" s="15"/>
      <c r="S100" s="15"/>
      <c r="T100" s="15"/>
      <c r="U100" s="15"/>
      <c r="V100" s="15"/>
      <c r="W100" s="15"/>
      <c r="X100" s="15"/>
    </row>
    <row r="101" spans="2:24" ht="11.8" customHeight="1" x14ac:dyDescent="0.3"/>
    <row r="102" spans="2:24" ht="29.95" customHeight="1" x14ac:dyDescent="0.3">
      <c r="B102" s="67"/>
      <c r="C102" s="67" t="s">
        <v>195</v>
      </c>
      <c r="D102" s="67"/>
      <c r="E102" s="68"/>
      <c r="F102" s="69" t="s">
        <v>122</v>
      </c>
      <c r="G102" s="70" t="str">
        <f t="shared" ref="G102:X102" si="23">G5</f>
        <v>2020
Q1</v>
      </c>
      <c r="H102" s="70" t="str">
        <f t="shared" si="23"/>
        <v>2020
Q2</v>
      </c>
      <c r="I102" s="70" t="str">
        <f t="shared" si="23"/>
        <v>2020
Q3</v>
      </c>
      <c r="J102" s="70" t="str">
        <f t="shared" si="23"/>
        <v>2020
Q4</v>
      </c>
      <c r="K102" s="70" t="str">
        <f t="shared" si="23"/>
        <v>2021
Q1</v>
      </c>
      <c r="L102" s="70" t="str">
        <f t="shared" si="23"/>
        <v>2021
Q2</v>
      </c>
      <c r="M102" s="70" t="str">
        <f t="shared" si="23"/>
        <v>2021
Q3</v>
      </c>
      <c r="N102" s="71" t="str">
        <f t="shared" si="23"/>
        <v>2021
Q4</v>
      </c>
      <c r="O102" s="71" t="str">
        <f t="shared" si="23"/>
        <v>2022
Q1</v>
      </c>
      <c r="P102" s="71" t="str">
        <f t="shared" si="23"/>
        <v>2022
Q2</v>
      </c>
      <c r="Q102" s="71" t="str">
        <f t="shared" si="23"/>
        <v>2022
Q3</v>
      </c>
      <c r="R102" s="71" t="str">
        <f t="shared" si="23"/>
        <v>2022
Q4</v>
      </c>
      <c r="S102" s="71" t="str">
        <f t="shared" si="23"/>
        <v>2023
Q1</v>
      </c>
      <c r="T102" s="71" t="str">
        <f t="shared" si="23"/>
        <v>2023
Q2</v>
      </c>
      <c r="U102" s="71" t="str">
        <f t="shared" si="23"/>
        <v>2023
Q3</v>
      </c>
      <c r="V102" s="71" t="str">
        <f t="shared" si="23"/>
        <v>2023
Q4</v>
      </c>
      <c r="W102" s="71" t="str">
        <f t="shared" si="23"/>
        <v>2024
Q1</v>
      </c>
      <c r="X102" s="71" t="str">
        <f t="shared" si="23"/>
        <v>2024
Q2</v>
      </c>
    </row>
    <row r="103" spans="2:24" ht="11.8" customHeight="1" collapsed="1" x14ac:dyDescent="0.3">
      <c r="B103" s="72"/>
      <c r="C103" s="72" t="s">
        <v>141</v>
      </c>
      <c r="D103" s="72"/>
      <c r="E103" s="73"/>
      <c r="F103" s="74" t="s">
        <v>142</v>
      </c>
      <c r="G103" s="75">
        <v>4166641072</v>
      </c>
      <c r="H103" s="75">
        <v>8198228486</v>
      </c>
      <c r="I103" s="75">
        <v>12051185849</v>
      </c>
      <c r="J103" s="76">
        <v>16133584003</v>
      </c>
      <c r="K103" s="75">
        <v>4025671005</v>
      </c>
      <c r="L103" s="75">
        <v>8556680000</v>
      </c>
      <c r="M103" s="75">
        <v>12008497200</v>
      </c>
      <c r="N103" s="76">
        <v>15736756604</v>
      </c>
      <c r="O103" s="76">
        <v>3968687472</v>
      </c>
      <c r="P103" s="76">
        <v>7877411584</v>
      </c>
      <c r="Q103" s="76">
        <v>11707542925</v>
      </c>
      <c r="R103" s="76">
        <v>15458080556</v>
      </c>
      <c r="S103" s="76">
        <v>3956668140</v>
      </c>
      <c r="T103" s="76">
        <v>7687621114</v>
      </c>
      <c r="U103" s="76">
        <v>11110155612</v>
      </c>
      <c r="V103" s="76">
        <v>18228001513</v>
      </c>
      <c r="W103" s="76">
        <v>4452525649</v>
      </c>
      <c r="X103" s="76">
        <v>8477498390</v>
      </c>
    </row>
    <row r="104" spans="2:24" ht="11.8" hidden="1" customHeight="1" outlineLevel="2" x14ac:dyDescent="0.3">
      <c r="B104" s="72"/>
      <c r="C104" s="78"/>
      <c r="D104" s="77" t="s">
        <v>143</v>
      </c>
      <c r="E104" s="72" t="s">
        <v>144</v>
      </c>
      <c r="F104" s="74" t="s">
        <v>142</v>
      </c>
      <c r="G104" s="75">
        <v>4145648544</v>
      </c>
      <c r="H104" s="75">
        <v>8159795563</v>
      </c>
      <c r="I104" s="75">
        <v>11983299485</v>
      </c>
      <c r="J104" s="76">
        <v>16041121821</v>
      </c>
      <c r="K104" s="75">
        <v>4004804829</v>
      </c>
      <c r="L104" s="75">
        <v>8512078985</v>
      </c>
      <c r="M104" s="75">
        <v>11958562013</v>
      </c>
      <c r="N104" s="76">
        <v>15676379981</v>
      </c>
      <c r="O104" s="76">
        <v>3959116391</v>
      </c>
      <c r="P104" s="76">
        <v>7857202293</v>
      </c>
      <c r="Q104" s="76">
        <v>11675231036</v>
      </c>
      <c r="R104" s="76">
        <v>15415649253</v>
      </c>
      <c r="S104" s="76">
        <v>3946971337</v>
      </c>
      <c r="T104" s="76">
        <v>7667627921</v>
      </c>
      <c r="U104" s="76">
        <v>11079904067</v>
      </c>
      <c r="V104" s="76">
        <v>18178065695</v>
      </c>
      <c r="W104" s="76">
        <v>4442042188</v>
      </c>
      <c r="X104" s="76">
        <v>8455365283</v>
      </c>
    </row>
    <row r="105" spans="2:24" ht="11.8" customHeight="1" collapsed="1" x14ac:dyDescent="0.3">
      <c r="B105" s="72"/>
      <c r="C105" s="72" t="s">
        <v>147</v>
      </c>
      <c r="D105" s="72"/>
      <c r="E105" s="72"/>
      <c r="F105" s="74" t="s">
        <v>142</v>
      </c>
      <c r="G105" s="75">
        <v>4170861049</v>
      </c>
      <c r="H105" s="75">
        <v>8200682646</v>
      </c>
      <c r="I105" s="75">
        <v>12054736887</v>
      </c>
      <c r="J105" s="76">
        <v>16133732854</v>
      </c>
      <c r="K105" s="75">
        <v>4027465361</v>
      </c>
      <c r="L105" s="75">
        <v>8560092222</v>
      </c>
      <c r="M105" s="75">
        <v>12011427365</v>
      </c>
      <c r="N105" s="76">
        <v>15733957785</v>
      </c>
      <c r="O105" s="76">
        <v>3974553613</v>
      </c>
      <c r="P105" s="76">
        <v>7882525199</v>
      </c>
      <c r="Q105" s="76">
        <v>11712239508</v>
      </c>
      <c r="R105" s="76">
        <v>15454877876</v>
      </c>
      <c r="S105" s="76">
        <v>3992466239</v>
      </c>
      <c r="T105" s="76">
        <v>7726717776</v>
      </c>
      <c r="U105" s="76">
        <v>11163528419</v>
      </c>
      <c r="V105" s="76">
        <v>16129674937</v>
      </c>
      <c r="W105" s="76">
        <v>3909730526</v>
      </c>
      <c r="X105" s="76">
        <v>7382720358</v>
      </c>
    </row>
    <row r="106" spans="2:24" ht="11.8" hidden="1" customHeight="1" outlineLevel="2" x14ac:dyDescent="0.3">
      <c r="B106" s="72"/>
      <c r="C106" s="78"/>
      <c r="D106" s="77" t="s">
        <v>143</v>
      </c>
      <c r="E106" s="72" t="s">
        <v>144</v>
      </c>
      <c r="F106" s="74" t="s">
        <v>142</v>
      </c>
      <c r="G106" s="75">
        <v>4149589794</v>
      </c>
      <c r="H106" s="75">
        <v>8163494132</v>
      </c>
      <c r="I106" s="75">
        <v>11987834442</v>
      </c>
      <c r="J106" s="76">
        <v>16042940462</v>
      </c>
      <c r="K106" s="75">
        <v>4006319716</v>
      </c>
      <c r="L106" s="75">
        <v>8515300595</v>
      </c>
      <c r="M106" s="75">
        <v>11961492178</v>
      </c>
      <c r="N106" s="76">
        <v>15674454073</v>
      </c>
      <c r="O106" s="76">
        <v>3964926472</v>
      </c>
      <c r="P106" s="76">
        <v>7862269736</v>
      </c>
      <c r="Q106" s="76">
        <v>11679990515</v>
      </c>
      <c r="R106" s="76">
        <v>15411662717</v>
      </c>
      <c r="S106" s="76">
        <v>3982685357</v>
      </c>
      <c r="T106" s="76">
        <v>7706657138</v>
      </c>
      <c r="U106" s="76">
        <v>11133307237</v>
      </c>
      <c r="V106" s="76">
        <v>16089215456</v>
      </c>
      <c r="W106" s="76">
        <v>3900879263</v>
      </c>
      <c r="X106" s="76">
        <v>7363904625</v>
      </c>
    </row>
    <row r="107" spans="2:24" ht="11.8" customHeight="1" x14ac:dyDescent="0.3">
      <c r="B107" s="72"/>
      <c r="C107" s="72" t="s">
        <v>161</v>
      </c>
      <c r="D107" s="72"/>
      <c r="E107" s="72"/>
      <c r="F107" s="74" t="s">
        <v>142</v>
      </c>
      <c r="G107" s="75">
        <v>1440213756</v>
      </c>
      <c r="H107" s="75">
        <v>2754936133</v>
      </c>
      <c r="I107" s="75">
        <v>3913960539</v>
      </c>
      <c r="J107" s="76">
        <v>5223209475</v>
      </c>
      <c r="K107" s="75">
        <v>1364721317</v>
      </c>
      <c r="L107" s="75">
        <v>3244539946</v>
      </c>
      <c r="M107" s="75">
        <v>4113618629</v>
      </c>
      <c r="N107" s="76">
        <v>5219941546</v>
      </c>
      <c r="O107" s="76">
        <v>1261296165</v>
      </c>
      <c r="P107" s="76">
        <v>2509739911</v>
      </c>
      <c r="Q107" s="76">
        <v>3647263388</v>
      </c>
      <c r="R107" s="76">
        <v>4699544691</v>
      </c>
      <c r="S107" s="76">
        <v>1328660960</v>
      </c>
      <c r="T107" s="76">
        <v>2489829655</v>
      </c>
      <c r="U107" s="76">
        <v>3362658999</v>
      </c>
      <c r="V107" s="76">
        <v>4654796951</v>
      </c>
      <c r="W107" s="76">
        <v>1681055199</v>
      </c>
      <c r="X107" s="76">
        <v>3084496116</v>
      </c>
    </row>
    <row r="108" spans="2:24" ht="11.8" customHeight="1" collapsed="1" x14ac:dyDescent="0.3">
      <c r="B108" s="72"/>
      <c r="C108" s="72" t="s">
        <v>148</v>
      </c>
      <c r="D108" s="72"/>
      <c r="E108" s="72"/>
      <c r="F108" s="74" t="s">
        <v>142</v>
      </c>
      <c r="G108" s="75">
        <v>2234393841</v>
      </c>
      <c r="H108" s="75">
        <v>5102379088</v>
      </c>
      <c r="I108" s="75">
        <v>8251924859</v>
      </c>
      <c r="J108" s="76">
        <v>12381490801</v>
      </c>
      <c r="K108" s="75">
        <v>3196458661</v>
      </c>
      <c r="L108" s="75">
        <v>6987330548</v>
      </c>
      <c r="M108" s="75">
        <v>9551229382</v>
      </c>
      <c r="N108" s="76">
        <v>13954696482</v>
      </c>
      <c r="O108" s="76">
        <v>3527592500</v>
      </c>
      <c r="P108" s="76">
        <v>7230275420</v>
      </c>
      <c r="Q108" s="76">
        <v>11246251915</v>
      </c>
      <c r="R108" s="76">
        <v>15732122573</v>
      </c>
      <c r="S108" s="76">
        <v>2046440105</v>
      </c>
      <c r="T108" s="76">
        <v>4240615199</v>
      </c>
      <c r="U108" s="76">
        <v>6290319047</v>
      </c>
      <c r="V108" s="76">
        <v>11468811539</v>
      </c>
      <c r="W108" s="76">
        <v>2525700821</v>
      </c>
      <c r="X108" s="76">
        <v>6261125385</v>
      </c>
    </row>
    <row r="109" spans="2:24" ht="11.8" hidden="1" customHeight="1" outlineLevel="2" x14ac:dyDescent="0.3">
      <c r="B109" s="72"/>
      <c r="C109" s="78"/>
      <c r="D109" s="77" t="s">
        <v>143</v>
      </c>
      <c r="E109" s="72" t="s">
        <v>144</v>
      </c>
      <c r="F109" s="74" t="s">
        <v>142</v>
      </c>
      <c r="G109" s="75">
        <v>2229569513</v>
      </c>
      <c r="H109" s="75">
        <v>5089391695</v>
      </c>
      <c r="I109" s="75">
        <v>8234526078</v>
      </c>
      <c r="J109" s="76">
        <v>12354931778</v>
      </c>
      <c r="K109" s="75">
        <v>3189816639</v>
      </c>
      <c r="L109" s="75">
        <v>6975998480</v>
      </c>
      <c r="M109" s="75">
        <v>9540813122</v>
      </c>
      <c r="N109" s="76">
        <v>13943070273</v>
      </c>
      <c r="O109" s="76">
        <v>3525136902</v>
      </c>
      <c r="P109" s="76">
        <v>7226208123</v>
      </c>
      <c r="Q109" s="76">
        <v>11236616148</v>
      </c>
      <c r="R109" s="76">
        <v>15726069876</v>
      </c>
      <c r="S109" s="76">
        <v>2045830683</v>
      </c>
      <c r="T109" s="76">
        <v>4237123268</v>
      </c>
      <c r="U109" s="76">
        <v>6286104491</v>
      </c>
      <c r="V109" s="76">
        <v>11465789445</v>
      </c>
      <c r="W109" s="76">
        <v>2520651821</v>
      </c>
      <c r="X109" s="76">
        <v>6255585060</v>
      </c>
    </row>
    <row r="110" spans="2:24" ht="11.8" customHeight="1" x14ac:dyDescent="0.3">
      <c r="B110" s="72"/>
      <c r="C110" s="72" t="s">
        <v>149</v>
      </c>
      <c r="D110" s="72"/>
      <c r="E110" s="72"/>
      <c r="F110" s="74" t="s">
        <v>142</v>
      </c>
      <c r="G110" s="75">
        <v>668772578</v>
      </c>
      <c r="H110" s="75">
        <v>1192301878</v>
      </c>
      <c r="I110" s="75">
        <v>1977833272</v>
      </c>
      <c r="J110" s="76">
        <v>2549953903</v>
      </c>
      <c r="K110" s="75">
        <v>464649392</v>
      </c>
      <c r="L110" s="75">
        <v>1141224231</v>
      </c>
      <c r="M110" s="75">
        <v>1587436034</v>
      </c>
      <c r="N110" s="76">
        <v>1909029658</v>
      </c>
      <c r="O110" s="76">
        <v>533820496</v>
      </c>
      <c r="P110" s="76">
        <v>1068571472</v>
      </c>
      <c r="Q110" s="76">
        <v>1663420720</v>
      </c>
      <c r="R110" s="76">
        <v>2193644158</v>
      </c>
      <c r="S110" s="76">
        <v>579153629</v>
      </c>
      <c r="T110" s="76">
        <v>1122475888</v>
      </c>
      <c r="U110" s="76">
        <v>1638238508</v>
      </c>
      <c r="V110" s="76">
        <v>2938185966</v>
      </c>
      <c r="W110" s="76">
        <v>760849280</v>
      </c>
      <c r="X110" s="76">
        <v>1484847144</v>
      </c>
    </row>
    <row r="111" spans="2:24" ht="11.8" customHeight="1" x14ac:dyDescent="0.3">
      <c r="B111" s="72"/>
      <c r="C111" s="72" t="s">
        <v>154</v>
      </c>
      <c r="D111" s="72"/>
      <c r="E111" s="72"/>
      <c r="F111" s="74" t="s">
        <v>142</v>
      </c>
      <c r="G111" s="75">
        <v>288545144</v>
      </c>
      <c r="H111" s="75">
        <v>494460280</v>
      </c>
      <c r="I111" s="75">
        <v>756158505</v>
      </c>
      <c r="J111" s="76">
        <v>1060699332</v>
      </c>
      <c r="K111" s="75">
        <v>234710191</v>
      </c>
      <c r="L111" s="75">
        <v>648150787</v>
      </c>
      <c r="M111" s="75">
        <v>1007963034</v>
      </c>
      <c r="N111" s="76">
        <v>1275256664</v>
      </c>
      <c r="O111" s="76">
        <v>343363586</v>
      </c>
      <c r="P111" s="76">
        <v>660668545</v>
      </c>
      <c r="Q111" s="76">
        <v>947583247</v>
      </c>
      <c r="R111" s="76">
        <v>1267090396</v>
      </c>
      <c r="S111" s="76">
        <v>344882000</v>
      </c>
      <c r="T111" s="76">
        <v>754434000</v>
      </c>
      <c r="U111" s="76">
        <v>1158197000</v>
      </c>
      <c r="V111" s="76">
        <v>2155371871</v>
      </c>
      <c r="W111" s="76">
        <v>475311196</v>
      </c>
      <c r="X111" s="76">
        <v>1006116151</v>
      </c>
    </row>
    <row r="112" spans="2:24" ht="11.8" customHeight="1" x14ac:dyDescent="0.3">
      <c r="B112" s="72"/>
      <c r="C112" s="72" t="s">
        <v>162</v>
      </c>
      <c r="D112" s="72"/>
      <c r="E112" s="72"/>
      <c r="F112" s="74" t="s">
        <v>142</v>
      </c>
      <c r="G112" s="75">
        <v>0</v>
      </c>
      <c r="H112" s="75">
        <v>0</v>
      </c>
      <c r="I112" s="75">
        <v>0</v>
      </c>
      <c r="J112" s="76">
        <v>0</v>
      </c>
      <c r="K112" s="75">
        <v>0</v>
      </c>
      <c r="L112" s="75">
        <v>0</v>
      </c>
      <c r="M112" s="75">
        <v>0</v>
      </c>
      <c r="N112" s="76">
        <v>0</v>
      </c>
      <c r="O112" s="76">
        <v>0</v>
      </c>
      <c r="P112" s="76">
        <v>0</v>
      </c>
      <c r="Q112" s="76">
        <v>0</v>
      </c>
      <c r="R112" s="76">
        <v>0</v>
      </c>
      <c r="S112" s="76">
        <v>0</v>
      </c>
      <c r="T112" s="76">
        <v>0</v>
      </c>
      <c r="U112" s="76">
        <v>0</v>
      </c>
      <c r="V112" s="76">
        <v>8018991761</v>
      </c>
      <c r="W112" s="76">
        <v>2275459776</v>
      </c>
      <c r="X112" s="76">
        <v>4133315122</v>
      </c>
    </row>
    <row r="113" spans="2:24" ht="11.8" customHeight="1" x14ac:dyDescent="0.3">
      <c r="B113" s="79"/>
      <c r="C113" s="79" t="s">
        <v>155</v>
      </c>
      <c r="D113" s="79"/>
      <c r="E113" s="79"/>
      <c r="F113" s="80" t="s">
        <v>156</v>
      </c>
      <c r="G113" s="81">
        <v>1563969</v>
      </c>
      <c r="H113" s="81">
        <v>1539965</v>
      </c>
      <c r="I113" s="81">
        <v>1519692</v>
      </c>
      <c r="J113" s="82">
        <v>1495281</v>
      </c>
      <c r="K113" s="81">
        <v>1420856</v>
      </c>
      <c r="L113" s="81">
        <v>1376711</v>
      </c>
      <c r="M113" s="81">
        <v>1454454</v>
      </c>
      <c r="N113" s="82">
        <v>1557020</v>
      </c>
      <c r="O113" s="82">
        <v>1534756</v>
      </c>
      <c r="P113" s="82">
        <v>1502141</v>
      </c>
      <c r="Q113" s="82">
        <v>1475264</v>
      </c>
      <c r="R113" s="82">
        <v>1386678</v>
      </c>
      <c r="S113" s="82">
        <v>1355542</v>
      </c>
      <c r="T113" s="82">
        <v>1274668</v>
      </c>
      <c r="U113" s="82">
        <v>1247942</v>
      </c>
      <c r="V113" s="82">
        <v>1647532</v>
      </c>
      <c r="W113" s="82">
        <v>1505024</v>
      </c>
      <c r="X113" s="82">
        <v>1490768</v>
      </c>
    </row>
    <row r="114" spans="2:24" ht="11.8" customHeight="1" x14ac:dyDescent="0.3">
      <c r="B114" s="72"/>
      <c r="C114" s="72" t="s">
        <v>157</v>
      </c>
      <c r="D114" s="72"/>
      <c r="E114" s="72"/>
      <c r="F114" s="74" t="s">
        <v>156</v>
      </c>
      <c r="G114" s="75">
        <v>38527</v>
      </c>
      <c r="H114" s="75">
        <v>74151</v>
      </c>
      <c r="I114" s="75">
        <v>114508</v>
      </c>
      <c r="J114" s="76">
        <v>146179</v>
      </c>
      <c r="K114" s="75">
        <v>33404</v>
      </c>
      <c r="L114" s="75">
        <v>69800</v>
      </c>
      <c r="M114" s="75">
        <v>102656</v>
      </c>
      <c r="N114" s="76">
        <v>134384</v>
      </c>
      <c r="O114" s="76">
        <v>33532</v>
      </c>
      <c r="P114" s="76">
        <v>71293</v>
      </c>
      <c r="Q114" s="76">
        <v>110368</v>
      </c>
      <c r="R114" s="76">
        <v>148366</v>
      </c>
      <c r="S114" s="76">
        <v>32099</v>
      </c>
      <c r="T114" s="76">
        <v>65053</v>
      </c>
      <c r="U114" s="76">
        <v>99544</v>
      </c>
      <c r="V114" s="76">
        <v>167992</v>
      </c>
      <c r="W114" s="76">
        <v>28993</v>
      </c>
      <c r="X114" s="76">
        <v>57087</v>
      </c>
    </row>
    <row r="115" spans="2:24" ht="11.8" customHeight="1" x14ac:dyDescent="0.3">
      <c r="B115" s="66"/>
      <c r="C115" s="66"/>
      <c r="D115" s="66"/>
      <c r="E115" s="66"/>
      <c r="F115" s="83"/>
      <c r="G115" s="15"/>
      <c r="H115" s="15"/>
      <c r="I115" s="15"/>
      <c r="J115" s="15"/>
      <c r="K115" s="15"/>
      <c r="L115" s="15"/>
      <c r="M115" s="15"/>
      <c r="N115" s="15"/>
      <c r="O115" s="15"/>
      <c r="P115" s="15"/>
      <c r="Q115" s="15"/>
      <c r="R115" s="15"/>
      <c r="S115" s="15"/>
      <c r="T115" s="15"/>
      <c r="U115" s="15"/>
      <c r="V115" s="15"/>
      <c r="W115" s="15"/>
      <c r="X115" s="15"/>
    </row>
    <row r="116" spans="2:24" ht="11.8" customHeight="1" x14ac:dyDescent="0.3">
      <c r="B116" s="67"/>
      <c r="C116" s="67" t="s">
        <v>163</v>
      </c>
      <c r="D116" s="67"/>
      <c r="E116" s="68"/>
      <c r="F116" s="69"/>
      <c r="G116" s="69"/>
      <c r="H116" s="69"/>
      <c r="I116" s="69"/>
      <c r="J116" s="84"/>
      <c r="K116" s="69"/>
      <c r="L116" s="69"/>
      <c r="M116" s="69"/>
      <c r="N116" s="84"/>
      <c r="O116" s="84"/>
      <c r="P116" s="84"/>
      <c r="Q116" s="84"/>
      <c r="R116" s="84"/>
      <c r="S116" s="84"/>
      <c r="T116" s="84"/>
      <c r="U116" s="84"/>
      <c r="V116" s="84"/>
      <c r="W116" s="84"/>
      <c r="X116" s="84"/>
    </row>
    <row r="117" spans="2:24" ht="11.8" customHeight="1" x14ac:dyDescent="0.3">
      <c r="B117" s="72"/>
      <c r="C117" s="72" t="s">
        <v>158</v>
      </c>
      <c r="D117" s="72"/>
      <c r="E117" s="73"/>
      <c r="F117" s="74" t="s">
        <v>142</v>
      </c>
      <c r="G117" s="75">
        <v>1205565900</v>
      </c>
      <c r="H117" s="75">
        <v>2426952408</v>
      </c>
      <c r="I117" s="75">
        <v>3813672972</v>
      </c>
      <c r="J117" s="76">
        <v>5131695942</v>
      </c>
      <c r="K117" s="75">
        <v>1166924703</v>
      </c>
      <c r="L117" s="75">
        <v>2897914580</v>
      </c>
      <c r="M117" s="75">
        <v>3796002961</v>
      </c>
      <c r="N117" s="76">
        <v>4864607000</v>
      </c>
      <c r="O117" s="76">
        <v>813333000</v>
      </c>
      <c r="P117" s="76">
        <v>2438808000</v>
      </c>
      <c r="Q117" s="76">
        <v>3597111000</v>
      </c>
      <c r="R117" s="76">
        <v>4647269000</v>
      </c>
      <c r="S117" s="76">
        <v>1257177619</v>
      </c>
      <c r="T117" s="76">
        <v>2518156000</v>
      </c>
      <c r="U117" s="76">
        <v>3375365000</v>
      </c>
      <c r="V117" s="76">
        <v>4628575481</v>
      </c>
      <c r="W117" s="76">
        <v>1345541705</v>
      </c>
      <c r="X117" s="76">
        <v>2352138000</v>
      </c>
    </row>
    <row r="118" spans="2:24" ht="11.8" customHeight="1" x14ac:dyDescent="0.3">
      <c r="B118" s="72"/>
      <c r="C118" s="72" t="s">
        <v>159</v>
      </c>
      <c r="D118" s="72"/>
      <c r="E118" s="72"/>
      <c r="F118" s="74" t="s">
        <v>156</v>
      </c>
      <c r="G118" s="75">
        <v>21186</v>
      </c>
      <c r="H118" s="75">
        <v>36546</v>
      </c>
      <c r="I118" s="75">
        <v>53998</v>
      </c>
      <c r="J118" s="76">
        <v>73331</v>
      </c>
      <c r="K118" s="75">
        <v>19597</v>
      </c>
      <c r="L118" s="75">
        <v>40777</v>
      </c>
      <c r="M118" s="75">
        <v>62271</v>
      </c>
      <c r="N118" s="76">
        <v>84016</v>
      </c>
      <c r="O118" s="76">
        <v>24512</v>
      </c>
      <c r="P118" s="76">
        <v>49017</v>
      </c>
      <c r="Q118" s="76">
        <v>72748</v>
      </c>
      <c r="R118" s="76">
        <v>100362</v>
      </c>
      <c r="S118" s="76">
        <v>29866</v>
      </c>
      <c r="T118" s="76">
        <v>64268</v>
      </c>
      <c r="U118" s="76">
        <v>67989</v>
      </c>
      <c r="V118" s="76">
        <v>96841</v>
      </c>
      <c r="W118" s="76">
        <v>28451</v>
      </c>
      <c r="X118" s="76">
        <v>26978</v>
      </c>
    </row>
    <row r="119" spans="2:24" ht="11.8" customHeight="1" x14ac:dyDescent="0.3">
      <c r="B119" s="72"/>
      <c r="C119" s="72" t="s">
        <v>164</v>
      </c>
      <c r="D119" s="72"/>
      <c r="E119" s="73"/>
      <c r="F119" s="74" t="s">
        <v>142</v>
      </c>
      <c r="G119" s="75">
        <v>1326650851</v>
      </c>
      <c r="H119" s="75">
        <v>2305824245</v>
      </c>
      <c r="I119" s="75">
        <v>3319352688</v>
      </c>
      <c r="J119" s="76">
        <v>4539418515</v>
      </c>
      <c r="K119" s="75">
        <v>1217784511</v>
      </c>
      <c r="L119" s="75">
        <v>2807139606</v>
      </c>
      <c r="M119" s="75">
        <v>3927725184</v>
      </c>
      <c r="N119" s="76">
        <v>5242859883</v>
      </c>
      <c r="O119" s="76">
        <v>1688401438</v>
      </c>
      <c r="P119" s="76">
        <v>3222331487</v>
      </c>
      <c r="Q119" s="76">
        <v>4479820941</v>
      </c>
      <c r="R119" s="76">
        <v>5873513247</v>
      </c>
      <c r="S119" s="76">
        <v>1470011600</v>
      </c>
      <c r="T119" s="76">
        <v>3282560737</v>
      </c>
      <c r="U119" s="76">
        <v>4732911828</v>
      </c>
      <c r="V119" s="76">
        <v>7241070945</v>
      </c>
      <c r="W119" s="76">
        <v>1976556008</v>
      </c>
      <c r="X119" s="76">
        <v>3809701000</v>
      </c>
    </row>
    <row r="120" spans="2:24" ht="11.8" customHeight="1" x14ac:dyDescent="0.3">
      <c r="B120" s="72"/>
      <c r="C120" s="72" t="s">
        <v>165</v>
      </c>
      <c r="D120" s="72"/>
      <c r="E120" s="72"/>
      <c r="F120" s="74" t="s">
        <v>156</v>
      </c>
      <c r="G120" s="75">
        <v>29082</v>
      </c>
      <c r="H120" s="75">
        <v>53337</v>
      </c>
      <c r="I120" s="75">
        <v>78343</v>
      </c>
      <c r="J120" s="76">
        <v>104529</v>
      </c>
      <c r="K120" s="75">
        <v>23815</v>
      </c>
      <c r="L120" s="75">
        <v>50485</v>
      </c>
      <c r="M120" s="75">
        <v>74169</v>
      </c>
      <c r="N120" s="76">
        <v>98050</v>
      </c>
      <c r="O120" s="76">
        <v>24438</v>
      </c>
      <c r="P120" s="76">
        <v>50605</v>
      </c>
      <c r="Q120" s="76">
        <v>75870</v>
      </c>
      <c r="R120" s="76">
        <v>95814</v>
      </c>
      <c r="S120" s="76">
        <v>26230</v>
      </c>
      <c r="T120" s="76">
        <v>55994</v>
      </c>
      <c r="U120" s="76">
        <v>70966</v>
      </c>
      <c r="V120" s="76">
        <v>146600</v>
      </c>
      <c r="W120" s="76">
        <v>29857</v>
      </c>
      <c r="X120" s="76">
        <v>61192</v>
      </c>
    </row>
    <row r="121" spans="2:24" ht="11.8" customHeight="1" x14ac:dyDescent="0.3">
      <c r="B121" s="66"/>
      <c r="C121" s="66"/>
      <c r="D121" s="66"/>
      <c r="E121" s="66"/>
      <c r="F121" s="83"/>
      <c r="G121" s="15"/>
      <c r="H121" s="15"/>
      <c r="I121" s="15"/>
      <c r="J121" s="15"/>
      <c r="K121" s="15"/>
      <c r="L121" s="15"/>
      <c r="M121" s="15"/>
      <c r="N121" s="15"/>
      <c r="O121" s="15"/>
      <c r="P121" s="15"/>
      <c r="Q121" s="15"/>
      <c r="R121" s="15"/>
      <c r="S121" s="15"/>
      <c r="T121" s="15"/>
      <c r="U121" s="15"/>
      <c r="V121" s="15"/>
      <c r="W121" s="15"/>
      <c r="X121" s="15"/>
    </row>
    <row r="122" spans="2:24" ht="11.8" customHeight="1" x14ac:dyDescent="0.3">
      <c r="B122" s="67"/>
      <c r="C122" s="67" t="s">
        <v>166</v>
      </c>
      <c r="D122" s="67"/>
      <c r="E122" s="68"/>
      <c r="F122" s="69"/>
      <c r="G122" s="69"/>
      <c r="H122" s="69"/>
      <c r="I122" s="69"/>
      <c r="J122" s="84"/>
      <c r="K122" s="69"/>
      <c r="L122" s="69"/>
      <c r="M122" s="69"/>
      <c r="N122" s="84"/>
      <c r="O122" s="84"/>
      <c r="P122" s="84"/>
      <c r="Q122" s="84"/>
      <c r="R122" s="84"/>
      <c r="S122" s="84"/>
      <c r="T122" s="84"/>
      <c r="U122" s="84"/>
      <c r="V122" s="84"/>
      <c r="W122" s="84"/>
      <c r="X122" s="84"/>
    </row>
    <row r="123" spans="2:24" ht="11.8" customHeight="1" x14ac:dyDescent="0.3">
      <c r="B123" s="72"/>
      <c r="C123" s="72" t="s">
        <v>167</v>
      </c>
      <c r="D123" s="72"/>
      <c r="E123" s="73"/>
      <c r="F123" s="74" t="s">
        <v>142</v>
      </c>
      <c r="G123" s="75">
        <f>IFERROR(G103*4/G113,"-")</f>
        <v>10656.582251950007</v>
      </c>
      <c r="H123" s="75">
        <f>IFERROR(H103*2/H113,"-")</f>
        <v>10647.291965726494</v>
      </c>
      <c r="I123" s="75">
        <f>IFERROR(I103*(4/3)/I113,"-")</f>
        <v>10573.358153274918</v>
      </c>
      <c r="J123" s="76">
        <f>IFERROR(J103/J113,"-")</f>
        <v>10789.666960925739</v>
      </c>
      <c r="K123" s="75">
        <f>IFERROR(K103*4/K113,"-")</f>
        <v>11333.086547827506</v>
      </c>
      <c r="L123" s="75">
        <f>IFERROR(L103*2/L113,"-")</f>
        <v>12430.611798699945</v>
      </c>
      <c r="M123" s="75">
        <f>IFERROR(M103*(4/3)/M113,"-")</f>
        <v>11008.481258259113</v>
      </c>
      <c r="N123" s="76">
        <f>IFERROR(N103/N113,"-")</f>
        <v>10106.971396642304</v>
      </c>
      <c r="O123" s="75">
        <f>IFERROR(O103*4/O113,"-")</f>
        <v>10343.500783186382</v>
      </c>
      <c r="P123" s="75">
        <f>IFERROR(P103*2/P113,"-")</f>
        <v>10488.245223317917</v>
      </c>
      <c r="Q123" s="75">
        <f>IFERROR(Q103*(4/3)/Q113,"-")</f>
        <v>10581.195795012507</v>
      </c>
      <c r="R123" s="76">
        <f>IFERROR(R103/R113,"-")</f>
        <v>11147.563137224359</v>
      </c>
      <c r="S123" s="75">
        <f>IFERROR(S103*4/S113,"-")</f>
        <v>11675.530938915947</v>
      </c>
      <c r="T123" s="75">
        <f>IFERROR(T103*2/T113,"-")</f>
        <v>12062.154402558157</v>
      </c>
      <c r="U123" s="75">
        <f>IFERROR(U103*(4/3)/U113,"-")</f>
        <v>11870.376039912111</v>
      </c>
      <c r="V123" s="76">
        <f>IFERROR(V103/V113,"-")</f>
        <v>11063.822440474602</v>
      </c>
      <c r="W123" s="75">
        <f>IFERROR(W103*4/W113,"-")</f>
        <v>11833.766502062426</v>
      </c>
      <c r="X123" s="75">
        <f>IFERROR(X103*2/X113,"-")</f>
        <v>11373.330243203503</v>
      </c>
    </row>
    <row r="124" spans="2:24" ht="11.8" customHeight="1" x14ac:dyDescent="0.3">
      <c r="B124" s="72"/>
      <c r="C124" s="72" t="s">
        <v>168</v>
      </c>
      <c r="D124" s="72"/>
      <c r="E124" s="72"/>
      <c r="F124" s="74" t="s">
        <v>142</v>
      </c>
      <c r="G124" s="75">
        <f t="shared" ref="G124:X124" si="24">IFERROR(G117/G118,"-")</f>
        <v>56903.894080996884</v>
      </c>
      <c r="H124" s="75">
        <f t="shared" si="24"/>
        <v>66408.154326054835</v>
      </c>
      <c r="I124" s="75">
        <f t="shared" si="24"/>
        <v>70626.18934034594</v>
      </c>
      <c r="J124" s="76">
        <f t="shared" si="24"/>
        <v>69979.898569499943</v>
      </c>
      <c r="K124" s="75">
        <f t="shared" si="24"/>
        <v>59546.088840128592</v>
      </c>
      <c r="L124" s="75">
        <f t="shared" si="24"/>
        <v>71067.380631238193</v>
      </c>
      <c r="M124" s="75">
        <f t="shared" si="24"/>
        <v>60959.402627226154</v>
      </c>
      <c r="N124" s="76">
        <f t="shared" si="24"/>
        <v>57900.959341077891</v>
      </c>
      <c r="O124" s="76">
        <f t="shared" si="24"/>
        <v>33181.013381201046</v>
      </c>
      <c r="P124" s="76">
        <f t="shared" si="24"/>
        <v>49754.330130362934</v>
      </c>
      <c r="Q124" s="76">
        <f t="shared" si="24"/>
        <v>49446.184087535054</v>
      </c>
      <c r="R124" s="76">
        <f t="shared" si="24"/>
        <v>46305.065662302462</v>
      </c>
      <c r="S124" s="76">
        <f t="shared" si="24"/>
        <v>42093.940233040914</v>
      </c>
      <c r="T124" s="76">
        <f t="shared" si="24"/>
        <v>39182.112404306965</v>
      </c>
      <c r="U124" s="76">
        <f t="shared" si="24"/>
        <v>49645.751518628014</v>
      </c>
      <c r="V124" s="76">
        <f t="shared" si="24"/>
        <v>47795.61839510125</v>
      </c>
      <c r="W124" s="76">
        <f t="shared" si="24"/>
        <v>47293.300938455592</v>
      </c>
      <c r="X124" s="76">
        <f t="shared" si="24"/>
        <v>87187.263696345166</v>
      </c>
    </row>
    <row r="125" spans="2:24" ht="11.8" customHeight="1" x14ac:dyDescent="0.3">
      <c r="B125" s="72"/>
      <c r="C125" s="72" t="s">
        <v>169</v>
      </c>
      <c r="D125" s="72"/>
      <c r="E125" s="73"/>
      <c r="F125" s="74" t="s">
        <v>142</v>
      </c>
      <c r="G125" s="75">
        <f t="shared" ref="G125:X125" si="25">IFERROR(G108/G114,"-")</f>
        <v>57995.531471435614</v>
      </c>
      <c r="H125" s="75">
        <f t="shared" si="25"/>
        <v>68810.657819854081</v>
      </c>
      <c r="I125" s="75">
        <f t="shared" si="25"/>
        <v>72064.177690641707</v>
      </c>
      <c r="J125" s="76">
        <f t="shared" si="25"/>
        <v>84700.885907004427</v>
      </c>
      <c r="K125" s="75">
        <f t="shared" si="25"/>
        <v>95690.895132319478</v>
      </c>
      <c r="L125" s="75">
        <f t="shared" si="25"/>
        <v>100105.02217765043</v>
      </c>
      <c r="M125" s="75">
        <f t="shared" si="25"/>
        <v>93041.121629519956</v>
      </c>
      <c r="N125" s="76">
        <f t="shared" si="25"/>
        <v>103841.94905643529</v>
      </c>
      <c r="O125" s="76">
        <f t="shared" si="25"/>
        <v>105200.77836096863</v>
      </c>
      <c r="P125" s="76">
        <f t="shared" si="25"/>
        <v>101416.3441011039</v>
      </c>
      <c r="Q125" s="76">
        <f t="shared" si="25"/>
        <v>101897.75945020295</v>
      </c>
      <c r="R125" s="76">
        <f t="shared" si="25"/>
        <v>106035.90157448473</v>
      </c>
      <c r="S125" s="76">
        <f t="shared" si="25"/>
        <v>63754.014299510891</v>
      </c>
      <c r="T125" s="76">
        <f t="shared" si="25"/>
        <v>65187.081287565525</v>
      </c>
      <c r="U125" s="76">
        <f t="shared" si="25"/>
        <v>63191.34299405288</v>
      </c>
      <c r="V125" s="76">
        <f t="shared" si="25"/>
        <v>68269.986302919191</v>
      </c>
      <c r="W125" s="76">
        <f t="shared" si="25"/>
        <v>87114.15931431725</v>
      </c>
      <c r="X125" s="76">
        <f t="shared" si="25"/>
        <v>109676.90341058385</v>
      </c>
    </row>
    <row r="126" spans="2:24" ht="11.8" customHeight="1" x14ac:dyDescent="0.3">
      <c r="B126" s="72"/>
      <c r="C126" s="72" t="s">
        <v>170</v>
      </c>
      <c r="D126" s="72"/>
      <c r="E126" s="72"/>
      <c r="F126" s="74" t="s">
        <v>142</v>
      </c>
      <c r="G126" s="75">
        <f t="shared" ref="G126:X126" si="26">IFERROR(G119/G120,"-")</f>
        <v>45617.593391101022</v>
      </c>
      <c r="H126" s="75">
        <f t="shared" si="26"/>
        <v>43231.232446519301</v>
      </c>
      <c r="I126" s="75">
        <f t="shared" si="26"/>
        <v>42369.48659101643</v>
      </c>
      <c r="J126" s="76">
        <f t="shared" si="26"/>
        <v>43427.360014924088</v>
      </c>
      <c r="K126" s="75">
        <f t="shared" si="26"/>
        <v>51135.188368675204</v>
      </c>
      <c r="L126" s="75">
        <f t="shared" si="26"/>
        <v>55603.438763989303</v>
      </c>
      <c r="M126" s="75">
        <f t="shared" si="26"/>
        <v>52956.426323666223</v>
      </c>
      <c r="N126" s="76">
        <f t="shared" si="26"/>
        <v>53471.288964813873</v>
      </c>
      <c r="O126" s="76">
        <f t="shared" si="26"/>
        <v>69089.182338980274</v>
      </c>
      <c r="P126" s="76">
        <f t="shared" si="26"/>
        <v>63676.148345025198</v>
      </c>
      <c r="Q126" s="76">
        <f t="shared" si="26"/>
        <v>59046.012139185448</v>
      </c>
      <c r="R126" s="76">
        <f t="shared" si="26"/>
        <v>61301.200732669546</v>
      </c>
      <c r="S126" s="76">
        <f t="shared" si="26"/>
        <v>56043.141441097978</v>
      </c>
      <c r="T126" s="76">
        <f t="shared" si="26"/>
        <v>58623.437100403615</v>
      </c>
      <c r="U126" s="76">
        <f t="shared" si="26"/>
        <v>66692.667305470226</v>
      </c>
      <c r="V126" s="76">
        <f t="shared" si="26"/>
        <v>49393.389802182814</v>
      </c>
      <c r="W126" s="76">
        <f t="shared" si="26"/>
        <v>66200.757209364645</v>
      </c>
      <c r="X126" s="76">
        <f t="shared" si="26"/>
        <v>62258.154660739965</v>
      </c>
    </row>
    <row r="127" spans="2:24" ht="11.8" customHeight="1" x14ac:dyDescent="0.3">
      <c r="E127" s="66"/>
      <c r="F127" s="83"/>
      <c r="G127" s="83"/>
      <c r="H127" s="83"/>
      <c r="I127" s="83"/>
      <c r="J127" s="83"/>
      <c r="K127" s="15"/>
      <c r="L127" s="15"/>
      <c r="M127" s="15"/>
      <c r="N127" s="15"/>
      <c r="O127" s="15"/>
      <c r="P127" s="15"/>
      <c r="Q127" s="15"/>
      <c r="R127" s="15"/>
      <c r="S127" s="15"/>
      <c r="T127" s="15"/>
      <c r="U127" s="15"/>
      <c r="V127" s="15"/>
      <c r="W127" s="15"/>
      <c r="X127" s="15"/>
    </row>
    <row r="128" spans="2:24" ht="11.8" customHeight="1" x14ac:dyDescent="0.3"/>
    <row r="129" spans="2:24" ht="29.95" customHeight="1" x14ac:dyDescent="0.3">
      <c r="B129" s="67"/>
      <c r="C129" s="67" t="s">
        <v>104</v>
      </c>
      <c r="D129" s="67"/>
      <c r="E129" s="68"/>
      <c r="F129" s="69" t="s">
        <v>122</v>
      </c>
      <c r="G129" s="70" t="str">
        <f t="shared" ref="G129:X129" si="27">G5</f>
        <v>2020
Q1</v>
      </c>
      <c r="H129" s="70" t="str">
        <f t="shared" si="27"/>
        <v>2020
Q2</v>
      </c>
      <c r="I129" s="70" t="str">
        <f t="shared" si="27"/>
        <v>2020
Q3</v>
      </c>
      <c r="J129" s="70" t="str">
        <f t="shared" si="27"/>
        <v>2020
Q4</v>
      </c>
      <c r="K129" s="70" t="str">
        <f t="shared" si="27"/>
        <v>2021
Q1</v>
      </c>
      <c r="L129" s="70" t="str">
        <f t="shared" si="27"/>
        <v>2021
Q2</v>
      </c>
      <c r="M129" s="70" t="str">
        <f t="shared" si="27"/>
        <v>2021
Q3</v>
      </c>
      <c r="N129" s="71" t="str">
        <f t="shared" si="27"/>
        <v>2021
Q4</v>
      </c>
      <c r="O129" s="71" t="str">
        <f t="shared" si="27"/>
        <v>2022
Q1</v>
      </c>
      <c r="P129" s="71" t="str">
        <f t="shared" si="27"/>
        <v>2022
Q2</v>
      </c>
      <c r="Q129" s="71" t="str">
        <f t="shared" si="27"/>
        <v>2022
Q3</v>
      </c>
      <c r="R129" s="71" t="str">
        <f t="shared" si="27"/>
        <v>2022
Q4</v>
      </c>
      <c r="S129" s="71" t="str">
        <f t="shared" si="27"/>
        <v>2023
Q1</v>
      </c>
      <c r="T129" s="71" t="str">
        <f t="shared" si="27"/>
        <v>2023
Q2</v>
      </c>
      <c r="U129" s="71" t="str">
        <f t="shared" si="27"/>
        <v>2023
Q3</v>
      </c>
      <c r="V129" s="71" t="str">
        <f t="shared" si="27"/>
        <v>2023
Q4</v>
      </c>
      <c r="W129" s="71" t="str">
        <f t="shared" si="27"/>
        <v>2024
Q1</v>
      </c>
      <c r="X129" s="71" t="str">
        <f t="shared" si="27"/>
        <v>2024
Q2</v>
      </c>
    </row>
    <row r="130" spans="2:24" ht="11.8" customHeight="1" collapsed="1" x14ac:dyDescent="0.3">
      <c r="B130" s="72"/>
      <c r="C130" s="72" t="s">
        <v>141</v>
      </c>
      <c r="D130" s="72"/>
      <c r="E130" s="73"/>
      <c r="F130" s="74" t="s">
        <v>142</v>
      </c>
      <c r="G130" s="75">
        <v>2658762132</v>
      </c>
      <c r="H130" s="75">
        <v>5277993948</v>
      </c>
      <c r="I130" s="75">
        <v>7982639564</v>
      </c>
      <c r="J130" s="76">
        <v>10740515363</v>
      </c>
      <c r="K130" s="75">
        <v>2859906181</v>
      </c>
      <c r="L130" s="75">
        <v>5724453808</v>
      </c>
      <c r="M130" s="75">
        <v>9568324495</v>
      </c>
      <c r="N130" s="76">
        <v>12920138574</v>
      </c>
      <c r="O130" s="76">
        <v>3994275944</v>
      </c>
      <c r="P130" s="76">
        <v>7951919723</v>
      </c>
      <c r="Q130" s="76">
        <v>12007217476</v>
      </c>
      <c r="R130" s="76">
        <v>16079452884</v>
      </c>
      <c r="S130" s="76">
        <v>4344326858</v>
      </c>
      <c r="T130" s="76">
        <v>8587423497</v>
      </c>
      <c r="U130" s="76">
        <v>13024077252</v>
      </c>
      <c r="V130" s="76">
        <v>17833553821</v>
      </c>
      <c r="W130" s="76">
        <v>4873912923</v>
      </c>
      <c r="X130" s="76">
        <v>9754506350</v>
      </c>
    </row>
    <row r="131" spans="2:24" ht="11.8" hidden="1" customHeight="1" outlineLevel="2" x14ac:dyDescent="0.3">
      <c r="B131" s="72"/>
      <c r="C131" s="78"/>
      <c r="D131" s="77" t="s">
        <v>143</v>
      </c>
      <c r="E131" s="72" t="s">
        <v>144</v>
      </c>
      <c r="F131" s="74" t="s">
        <v>142</v>
      </c>
      <c r="G131" s="75">
        <v>2240021774</v>
      </c>
      <c r="H131" s="75">
        <v>4451849688</v>
      </c>
      <c r="I131" s="75">
        <v>6743318539</v>
      </c>
      <c r="J131" s="76">
        <v>9084434065</v>
      </c>
      <c r="K131" s="75">
        <v>2440889931</v>
      </c>
      <c r="L131" s="75">
        <v>4900581453</v>
      </c>
      <c r="M131" s="75">
        <v>8247804532</v>
      </c>
      <c r="N131" s="76">
        <v>11158473283</v>
      </c>
      <c r="O131" s="76">
        <v>3518791177</v>
      </c>
      <c r="P131" s="76">
        <v>7000066585</v>
      </c>
      <c r="Q131" s="76">
        <v>10554719884</v>
      </c>
      <c r="R131" s="76">
        <v>14120504677</v>
      </c>
      <c r="S131" s="76">
        <v>3847808763</v>
      </c>
      <c r="T131" s="76">
        <v>7600865808</v>
      </c>
      <c r="U131" s="76">
        <v>11496034747</v>
      </c>
      <c r="V131" s="76">
        <v>15609092288</v>
      </c>
      <c r="W131" s="76">
        <v>4314512916</v>
      </c>
      <c r="X131" s="76">
        <v>8625133653</v>
      </c>
    </row>
    <row r="132" spans="2:24" ht="11.8" customHeight="1" collapsed="1" x14ac:dyDescent="0.3">
      <c r="B132" s="72"/>
      <c r="C132" s="72" t="s">
        <v>147</v>
      </c>
      <c r="D132" s="72"/>
      <c r="E132" s="72"/>
      <c r="F132" s="74" t="s">
        <v>142</v>
      </c>
      <c r="G132" s="75">
        <v>2606795836</v>
      </c>
      <c r="H132" s="75">
        <v>5239098963</v>
      </c>
      <c r="I132" s="75">
        <v>7961669564</v>
      </c>
      <c r="J132" s="76">
        <v>10734971572</v>
      </c>
      <c r="K132" s="75">
        <v>2795469804</v>
      </c>
      <c r="L132" s="75">
        <v>5683041450</v>
      </c>
      <c r="M132" s="75">
        <v>9539237143</v>
      </c>
      <c r="N132" s="76">
        <v>12901971638</v>
      </c>
      <c r="O132" s="76">
        <v>3925575071</v>
      </c>
      <c r="P132" s="76">
        <v>7900667395</v>
      </c>
      <c r="Q132" s="76">
        <v>11972351821</v>
      </c>
      <c r="R132" s="76">
        <v>16057747103</v>
      </c>
      <c r="S132" s="76">
        <v>4253033053</v>
      </c>
      <c r="T132" s="76">
        <v>8617433258</v>
      </c>
      <c r="U132" s="76">
        <v>13108593819</v>
      </c>
      <c r="V132" s="76">
        <v>17508510783</v>
      </c>
      <c r="W132" s="76">
        <v>4718449045</v>
      </c>
      <c r="X132" s="76">
        <v>9529360777</v>
      </c>
    </row>
    <row r="133" spans="2:24" ht="11.8" hidden="1" customHeight="1" outlineLevel="2" x14ac:dyDescent="0.3">
      <c r="B133" s="72"/>
      <c r="C133" s="78"/>
      <c r="D133" s="77" t="s">
        <v>143</v>
      </c>
      <c r="E133" s="72" t="s">
        <v>144</v>
      </c>
      <c r="F133" s="74" t="s">
        <v>142</v>
      </c>
      <c r="G133" s="75">
        <v>2190560049</v>
      </c>
      <c r="H133" s="75">
        <v>4422184870</v>
      </c>
      <c r="I133" s="75">
        <v>6731265849</v>
      </c>
      <c r="J133" s="76">
        <v>9079485437</v>
      </c>
      <c r="K133" s="75">
        <v>2381115922</v>
      </c>
      <c r="L133" s="75">
        <v>4863074807</v>
      </c>
      <c r="M133" s="75">
        <v>8222300015</v>
      </c>
      <c r="N133" s="76">
        <v>11144760972</v>
      </c>
      <c r="O133" s="76">
        <v>3453031137</v>
      </c>
      <c r="P133" s="76">
        <v>6951214089</v>
      </c>
      <c r="Q133" s="76">
        <v>10520416894</v>
      </c>
      <c r="R133" s="76">
        <v>14098332699</v>
      </c>
      <c r="S133" s="76">
        <v>3750105691</v>
      </c>
      <c r="T133" s="76">
        <v>7633666246</v>
      </c>
      <c r="U133" s="76">
        <v>11582105815</v>
      </c>
      <c r="V133" s="76">
        <v>15298641421</v>
      </c>
      <c r="W133" s="76">
        <v>4166660852</v>
      </c>
      <c r="X133" s="76">
        <v>8407492346</v>
      </c>
    </row>
    <row r="134" spans="2:24" ht="11.8" customHeight="1" x14ac:dyDescent="0.3">
      <c r="B134" s="72"/>
      <c r="C134" s="72" t="s">
        <v>161</v>
      </c>
      <c r="D134" s="72"/>
      <c r="E134" s="72"/>
      <c r="F134" s="74" t="s">
        <v>142</v>
      </c>
      <c r="G134" s="75">
        <v>6816469</v>
      </c>
      <c r="H134" s="75">
        <v>15055622</v>
      </c>
      <c r="I134" s="75">
        <v>23736898</v>
      </c>
      <c r="J134" s="76">
        <v>31039088</v>
      </c>
      <c r="K134" s="75">
        <v>-446034</v>
      </c>
      <c r="L134" s="75">
        <v>-343224</v>
      </c>
      <c r="M134" s="75">
        <v>-10126689</v>
      </c>
      <c r="N134" s="76">
        <v>16913801</v>
      </c>
      <c r="O134" s="76">
        <v>-1890045</v>
      </c>
      <c r="P134" s="76">
        <v>-389346</v>
      </c>
      <c r="Q134" s="76">
        <v>-415196</v>
      </c>
      <c r="R134" s="76">
        <v>28033354</v>
      </c>
      <c r="S134" s="76">
        <v>22413600</v>
      </c>
      <c r="T134" s="76">
        <v>15461150</v>
      </c>
      <c r="U134" s="76">
        <v>19164050</v>
      </c>
      <c r="V134" s="76">
        <v>63123025</v>
      </c>
      <c r="W134" s="76">
        <v>6112000</v>
      </c>
      <c r="X134" s="76">
        <v>8631000</v>
      </c>
    </row>
    <row r="135" spans="2:24" ht="11.8" customHeight="1" collapsed="1" x14ac:dyDescent="0.3">
      <c r="B135" s="72"/>
      <c r="C135" s="72" t="s">
        <v>148</v>
      </c>
      <c r="D135" s="72"/>
      <c r="E135" s="72"/>
      <c r="F135" s="74" t="s">
        <v>142</v>
      </c>
      <c r="G135" s="75">
        <v>801946146</v>
      </c>
      <c r="H135" s="75">
        <v>1390167735</v>
      </c>
      <c r="I135" s="75">
        <v>2208181475</v>
      </c>
      <c r="J135" s="76">
        <v>3046741645</v>
      </c>
      <c r="K135" s="75">
        <v>879406800</v>
      </c>
      <c r="L135" s="75">
        <v>1811214552</v>
      </c>
      <c r="M135" s="75">
        <v>2887008503</v>
      </c>
      <c r="N135" s="76">
        <v>3782428976</v>
      </c>
      <c r="O135" s="76">
        <v>1142436664</v>
      </c>
      <c r="P135" s="76">
        <v>2349397215</v>
      </c>
      <c r="Q135" s="76">
        <v>3242651733</v>
      </c>
      <c r="R135" s="76">
        <v>4406525040</v>
      </c>
      <c r="S135" s="76">
        <v>1286246573</v>
      </c>
      <c r="T135" s="76">
        <v>2465453736</v>
      </c>
      <c r="U135" s="76">
        <v>3593945339</v>
      </c>
      <c r="V135" s="76">
        <v>5032499594</v>
      </c>
      <c r="W135" s="76">
        <v>1522282502</v>
      </c>
      <c r="X135" s="76">
        <v>2917758799</v>
      </c>
    </row>
    <row r="136" spans="2:24" ht="11.8" hidden="1" customHeight="1" outlineLevel="2" x14ac:dyDescent="0.3">
      <c r="B136" s="72"/>
      <c r="C136" s="78"/>
      <c r="D136" s="77" t="s">
        <v>143</v>
      </c>
      <c r="E136" s="72" t="s">
        <v>144</v>
      </c>
      <c r="F136" s="74" t="s">
        <v>142</v>
      </c>
      <c r="G136" s="75">
        <v>662762620</v>
      </c>
      <c r="H136" s="75">
        <v>1162588692</v>
      </c>
      <c r="I136" s="75">
        <v>1835591149</v>
      </c>
      <c r="J136" s="76">
        <v>2580281057</v>
      </c>
      <c r="K136" s="75">
        <v>754139099</v>
      </c>
      <c r="L136" s="75">
        <v>1561606286</v>
      </c>
      <c r="M136" s="75">
        <v>2489328102</v>
      </c>
      <c r="N136" s="76">
        <v>3273251872</v>
      </c>
      <c r="O136" s="76">
        <v>995371540</v>
      </c>
      <c r="P136" s="76">
        <v>2040799840</v>
      </c>
      <c r="Q136" s="76">
        <v>2796559506</v>
      </c>
      <c r="R136" s="76">
        <v>3839613725</v>
      </c>
      <c r="S136" s="76">
        <v>972944920</v>
      </c>
      <c r="T136" s="76">
        <v>1964760794</v>
      </c>
      <c r="U136" s="76">
        <v>3006461057</v>
      </c>
      <c r="V136" s="76">
        <v>4315755818</v>
      </c>
      <c r="W136" s="76">
        <v>1316171461</v>
      </c>
      <c r="X136" s="76">
        <v>2532789878</v>
      </c>
    </row>
    <row r="137" spans="2:24" ht="11.8" customHeight="1" x14ac:dyDescent="0.3">
      <c r="B137" s="72"/>
      <c r="C137" s="72" t="s">
        <v>149</v>
      </c>
      <c r="D137" s="72"/>
      <c r="E137" s="72"/>
      <c r="F137" s="74" t="s">
        <v>142</v>
      </c>
      <c r="G137" s="75">
        <v>1013903409</v>
      </c>
      <c r="H137" s="75">
        <v>2124791932</v>
      </c>
      <c r="I137" s="75">
        <v>3331818386</v>
      </c>
      <c r="J137" s="76">
        <v>4411635277</v>
      </c>
      <c r="K137" s="75">
        <v>1318008328</v>
      </c>
      <c r="L137" s="75">
        <v>2922507264</v>
      </c>
      <c r="M137" s="75">
        <v>4788817215</v>
      </c>
      <c r="N137" s="76">
        <v>5992056311</v>
      </c>
      <c r="O137" s="76">
        <v>1688624882</v>
      </c>
      <c r="P137" s="76">
        <v>3303641263</v>
      </c>
      <c r="Q137" s="76">
        <v>5008691331</v>
      </c>
      <c r="R137" s="76">
        <v>6718078856</v>
      </c>
      <c r="S137" s="76">
        <v>1584166580</v>
      </c>
      <c r="T137" s="76">
        <v>3378564125</v>
      </c>
      <c r="U137" s="76">
        <v>5094875024</v>
      </c>
      <c r="V137" s="76">
        <v>7884703719</v>
      </c>
      <c r="W137" s="76">
        <v>2292242032</v>
      </c>
      <c r="X137" s="76">
        <v>4613742081</v>
      </c>
    </row>
    <row r="138" spans="2:24" ht="11.8" customHeight="1" x14ac:dyDescent="0.3">
      <c r="B138" s="72"/>
      <c r="C138" s="72" t="s">
        <v>154</v>
      </c>
      <c r="D138" s="72"/>
      <c r="E138" s="72"/>
      <c r="F138" s="74" t="s">
        <v>142</v>
      </c>
      <c r="G138" s="75">
        <v>728170328</v>
      </c>
      <c r="H138" s="75">
        <v>1404355930</v>
      </c>
      <c r="I138" s="75">
        <v>2177997859</v>
      </c>
      <c r="J138" s="76">
        <v>2616572929</v>
      </c>
      <c r="K138" s="75">
        <v>487153617</v>
      </c>
      <c r="L138" s="75">
        <v>1052113337</v>
      </c>
      <c r="M138" s="75">
        <v>1830451256</v>
      </c>
      <c r="N138" s="76">
        <v>2551154540</v>
      </c>
      <c r="O138" s="76">
        <v>684086617</v>
      </c>
      <c r="P138" s="76">
        <v>1286011381</v>
      </c>
      <c r="Q138" s="76">
        <v>1967532893</v>
      </c>
      <c r="R138" s="76">
        <v>2852700653</v>
      </c>
      <c r="S138" s="76">
        <v>976792486</v>
      </c>
      <c r="T138" s="76">
        <v>2106619939</v>
      </c>
      <c r="U138" s="76">
        <v>3122422201</v>
      </c>
      <c r="V138" s="76">
        <v>4473030018</v>
      </c>
      <c r="W138" s="76">
        <v>1196473913</v>
      </c>
      <c r="X138" s="76">
        <v>2409571982</v>
      </c>
    </row>
    <row r="139" spans="2:24" ht="11.8" customHeight="1" x14ac:dyDescent="0.3">
      <c r="B139" s="72"/>
      <c r="C139" s="72" t="s">
        <v>162</v>
      </c>
      <c r="D139" s="72"/>
      <c r="E139" s="72"/>
      <c r="F139" s="74" t="s">
        <v>142</v>
      </c>
      <c r="G139" s="75">
        <v>0</v>
      </c>
      <c r="H139" s="75">
        <v>0</v>
      </c>
      <c r="I139" s="75">
        <v>0</v>
      </c>
      <c r="J139" s="76">
        <v>0</v>
      </c>
      <c r="K139" s="75">
        <v>0</v>
      </c>
      <c r="L139" s="75">
        <v>0</v>
      </c>
      <c r="M139" s="75">
        <v>0</v>
      </c>
      <c r="N139" s="76">
        <v>0</v>
      </c>
      <c r="O139" s="76">
        <v>0</v>
      </c>
      <c r="P139" s="76">
        <v>0</v>
      </c>
      <c r="Q139" s="76">
        <v>0</v>
      </c>
      <c r="R139" s="76">
        <v>0</v>
      </c>
      <c r="S139" s="76">
        <v>0</v>
      </c>
      <c r="T139" s="76">
        <v>0</v>
      </c>
      <c r="U139" s="76">
        <v>0</v>
      </c>
      <c r="V139" s="76">
        <v>121149038</v>
      </c>
      <c r="W139" s="76">
        <v>31304846</v>
      </c>
      <c r="X139" s="76">
        <v>58272691</v>
      </c>
    </row>
    <row r="140" spans="2:24" ht="11.8" customHeight="1" x14ac:dyDescent="0.3">
      <c r="B140" s="79"/>
      <c r="C140" s="79" t="s">
        <v>155</v>
      </c>
      <c r="D140" s="79"/>
      <c r="E140" s="79"/>
      <c r="F140" s="80" t="s">
        <v>156</v>
      </c>
      <c r="G140" s="81">
        <v>1188752</v>
      </c>
      <c r="H140" s="81">
        <v>1210153</v>
      </c>
      <c r="I140" s="81">
        <v>1222526</v>
      </c>
      <c r="J140" s="82">
        <v>1282744</v>
      </c>
      <c r="K140" s="81">
        <v>1267778</v>
      </c>
      <c r="L140" s="81">
        <v>1209082</v>
      </c>
      <c r="M140" s="81">
        <v>1255055</v>
      </c>
      <c r="N140" s="82">
        <v>1501028</v>
      </c>
      <c r="O140" s="82">
        <v>1514193</v>
      </c>
      <c r="P140" s="82">
        <v>1644830</v>
      </c>
      <c r="Q140" s="82">
        <v>1679676</v>
      </c>
      <c r="R140" s="82">
        <v>1605014</v>
      </c>
      <c r="S140" s="82">
        <v>1620573</v>
      </c>
      <c r="T140" s="82">
        <v>1655137</v>
      </c>
      <c r="U140" s="82">
        <v>1701550</v>
      </c>
      <c r="V140" s="82">
        <v>1715505</v>
      </c>
      <c r="W140" s="82">
        <v>1747126</v>
      </c>
      <c r="X140" s="82">
        <v>1791846</v>
      </c>
    </row>
    <row r="141" spans="2:24" ht="11.8" customHeight="1" x14ac:dyDescent="0.3">
      <c r="B141" s="72"/>
      <c r="C141" s="72" t="s">
        <v>157</v>
      </c>
      <c r="D141" s="72"/>
      <c r="E141" s="72"/>
      <c r="F141" s="74" t="s">
        <v>156</v>
      </c>
      <c r="G141" s="75">
        <v>42682</v>
      </c>
      <c r="H141" s="75">
        <v>83414</v>
      </c>
      <c r="I141" s="75">
        <v>130720</v>
      </c>
      <c r="J141" s="76">
        <v>172158</v>
      </c>
      <c r="K141" s="75">
        <v>39176</v>
      </c>
      <c r="L141" s="75">
        <v>79679</v>
      </c>
      <c r="M141" s="75">
        <v>132083</v>
      </c>
      <c r="N141" s="76">
        <v>181771</v>
      </c>
      <c r="O141" s="76">
        <v>58590</v>
      </c>
      <c r="P141" s="76">
        <v>120100</v>
      </c>
      <c r="Q141" s="76">
        <v>180547</v>
      </c>
      <c r="R141" s="76">
        <v>239567</v>
      </c>
      <c r="S141" s="76">
        <v>63792</v>
      </c>
      <c r="T141" s="76">
        <v>132699</v>
      </c>
      <c r="U141" s="76">
        <v>190116</v>
      </c>
      <c r="V141" s="76">
        <v>250302</v>
      </c>
      <c r="W141" s="76">
        <v>67754</v>
      </c>
      <c r="X141" s="76">
        <v>135403</v>
      </c>
    </row>
    <row r="142" spans="2:24" ht="11.8" customHeight="1" x14ac:dyDescent="0.3">
      <c r="B142" s="66"/>
      <c r="C142" s="66"/>
      <c r="D142" s="66"/>
      <c r="E142" s="66"/>
      <c r="F142" s="83"/>
      <c r="G142" s="15"/>
      <c r="H142" s="15"/>
      <c r="I142" s="15"/>
      <c r="J142" s="15"/>
      <c r="K142" s="15"/>
      <c r="L142" s="15"/>
      <c r="M142" s="15"/>
      <c r="N142" s="15"/>
      <c r="O142" s="15"/>
      <c r="P142" s="15"/>
      <c r="Q142" s="15"/>
      <c r="R142" s="15"/>
      <c r="S142" s="15"/>
      <c r="T142" s="15"/>
      <c r="U142" s="15"/>
      <c r="V142" s="15"/>
      <c r="W142" s="15"/>
      <c r="X142" s="15"/>
    </row>
    <row r="143" spans="2:24" ht="11.8" customHeight="1" x14ac:dyDescent="0.3">
      <c r="B143" s="67"/>
      <c r="C143" s="67" t="s">
        <v>163</v>
      </c>
      <c r="D143" s="67"/>
      <c r="E143" s="68"/>
      <c r="F143" s="69"/>
      <c r="G143" s="69"/>
      <c r="H143" s="69"/>
      <c r="I143" s="69"/>
      <c r="J143" s="84"/>
      <c r="K143" s="69"/>
      <c r="L143" s="69"/>
      <c r="M143" s="69"/>
      <c r="N143" s="84"/>
      <c r="O143" s="84"/>
      <c r="P143" s="84"/>
      <c r="Q143" s="84"/>
      <c r="R143" s="84"/>
      <c r="S143" s="84"/>
      <c r="T143" s="84"/>
      <c r="U143" s="84"/>
      <c r="V143" s="84"/>
      <c r="W143" s="84"/>
      <c r="X143" s="84"/>
    </row>
    <row r="144" spans="2:24" ht="11.8" customHeight="1" x14ac:dyDescent="0.3">
      <c r="B144" s="72"/>
      <c r="C144" s="72" t="s">
        <v>158</v>
      </c>
      <c r="D144" s="72"/>
      <c r="E144" s="73"/>
      <c r="F144" s="74" t="s">
        <v>142</v>
      </c>
      <c r="G144" s="75">
        <v>152451110</v>
      </c>
      <c r="H144" s="75">
        <v>528464825</v>
      </c>
      <c r="I144" s="75">
        <v>1003612803</v>
      </c>
      <c r="J144" s="76">
        <v>1637686973</v>
      </c>
      <c r="K144" s="75">
        <v>162353254</v>
      </c>
      <c r="L144" s="75">
        <v>367371830</v>
      </c>
      <c r="M144" s="75">
        <v>802082048</v>
      </c>
      <c r="N144" s="76">
        <v>1330242578</v>
      </c>
      <c r="O144" s="76">
        <v>261698892</v>
      </c>
      <c r="P144" s="76">
        <v>754254723</v>
      </c>
      <c r="Q144" s="76">
        <v>1260106420</v>
      </c>
      <c r="R144" s="76">
        <v>1918780165</v>
      </c>
      <c r="S144" s="76">
        <v>336660118</v>
      </c>
      <c r="T144" s="76">
        <v>747108278</v>
      </c>
      <c r="U144" s="76">
        <v>1271871785</v>
      </c>
      <c r="V144" s="76">
        <v>1962769946</v>
      </c>
      <c r="W144" s="76">
        <v>386632503</v>
      </c>
      <c r="X144" s="76">
        <v>917947116</v>
      </c>
    </row>
    <row r="145" spans="2:24" ht="11.8" customHeight="1" x14ac:dyDescent="0.3">
      <c r="B145" s="72"/>
      <c r="C145" s="72" t="s">
        <v>159</v>
      </c>
      <c r="D145" s="72"/>
      <c r="E145" s="72"/>
      <c r="F145" s="74" t="s">
        <v>156</v>
      </c>
      <c r="G145" s="75">
        <v>70325</v>
      </c>
      <c r="H145" s="75">
        <v>128566</v>
      </c>
      <c r="I145" s="75">
        <v>186120</v>
      </c>
      <c r="J145" s="76">
        <v>266349</v>
      </c>
      <c r="K145" s="75">
        <v>65873</v>
      </c>
      <c r="L145" s="75">
        <v>135644</v>
      </c>
      <c r="M145" s="75">
        <v>220612</v>
      </c>
      <c r="N145" s="76">
        <v>297374</v>
      </c>
      <c r="O145" s="76">
        <v>89217</v>
      </c>
      <c r="P145" s="76">
        <v>204639</v>
      </c>
      <c r="Q145" s="76">
        <v>314112</v>
      </c>
      <c r="R145" s="76">
        <v>438560</v>
      </c>
      <c r="S145" s="76">
        <v>88929</v>
      </c>
      <c r="T145" s="76">
        <v>165951</v>
      </c>
      <c r="U145" s="76">
        <v>266038</v>
      </c>
      <c r="V145" s="76">
        <v>357509</v>
      </c>
      <c r="W145" s="76">
        <v>94751</v>
      </c>
      <c r="X145" s="76">
        <v>199592</v>
      </c>
    </row>
    <row r="146" spans="2:24" ht="11.8" customHeight="1" x14ac:dyDescent="0.3">
      <c r="B146" s="72"/>
      <c r="C146" s="72" t="s">
        <v>164</v>
      </c>
      <c r="D146" s="72"/>
      <c r="E146" s="73"/>
      <c r="F146" s="74" t="s">
        <v>142</v>
      </c>
      <c r="G146" s="75">
        <v>27625275</v>
      </c>
      <c r="H146" s="75">
        <v>50059491</v>
      </c>
      <c r="I146" s="75">
        <v>73080128</v>
      </c>
      <c r="J146" s="76">
        <v>103005953</v>
      </c>
      <c r="K146" s="75">
        <v>2416328</v>
      </c>
      <c r="L146" s="75">
        <v>4479881</v>
      </c>
      <c r="M146" s="75">
        <v>6814112</v>
      </c>
      <c r="N146" s="76">
        <v>9240033</v>
      </c>
      <c r="O146" s="76">
        <v>47990851</v>
      </c>
      <c r="P146" s="76">
        <v>71485748</v>
      </c>
      <c r="Q146" s="76">
        <v>236601417</v>
      </c>
      <c r="R146" s="76">
        <v>239998999</v>
      </c>
      <c r="S146" s="76">
        <v>66673788</v>
      </c>
      <c r="T146" s="76">
        <v>162646641</v>
      </c>
      <c r="U146" s="76">
        <v>182098855</v>
      </c>
      <c r="V146" s="76">
        <v>369443717</v>
      </c>
      <c r="W146" s="76">
        <v>84420686</v>
      </c>
      <c r="X146" s="76">
        <v>207002000</v>
      </c>
    </row>
    <row r="147" spans="2:24" ht="11.8" customHeight="1" x14ac:dyDescent="0.3">
      <c r="B147" s="72"/>
      <c r="C147" s="72" t="s">
        <v>165</v>
      </c>
      <c r="D147" s="72"/>
      <c r="E147" s="72"/>
      <c r="F147" s="74" t="s">
        <v>156</v>
      </c>
      <c r="G147" s="75">
        <v>14577</v>
      </c>
      <c r="H147" s="75">
        <v>28250</v>
      </c>
      <c r="I147" s="75">
        <v>40354</v>
      </c>
      <c r="J147" s="76">
        <v>55719</v>
      </c>
      <c r="K147" s="75">
        <v>14360</v>
      </c>
      <c r="L147" s="75">
        <v>33606</v>
      </c>
      <c r="M147" s="75">
        <v>45808</v>
      </c>
      <c r="N147" s="76">
        <v>62659</v>
      </c>
      <c r="O147" s="76">
        <v>21565</v>
      </c>
      <c r="P147" s="76">
        <v>40908</v>
      </c>
      <c r="Q147" s="76">
        <v>63484</v>
      </c>
      <c r="R147" s="76">
        <v>85842</v>
      </c>
      <c r="S147" s="76">
        <v>21270</v>
      </c>
      <c r="T147" s="76">
        <v>46029</v>
      </c>
      <c r="U147" s="76">
        <v>71524</v>
      </c>
      <c r="V147" s="76">
        <v>123570</v>
      </c>
      <c r="W147" s="76">
        <v>29547</v>
      </c>
      <c r="X147" s="76">
        <v>58201</v>
      </c>
    </row>
    <row r="148" spans="2:24" ht="11.8" customHeight="1" x14ac:dyDescent="0.3">
      <c r="B148" s="66"/>
      <c r="C148" s="66"/>
      <c r="D148" s="66"/>
      <c r="E148" s="66"/>
      <c r="F148" s="83"/>
      <c r="G148" s="15"/>
      <c r="H148" s="15"/>
      <c r="I148" s="15"/>
      <c r="J148" s="15"/>
      <c r="K148" s="15"/>
      <c r="L148" s="15"/>
      <c r="M148" s="15"/>
      <c r="N148" s="15"/>
      <c r="O148" s="15"/>
      <c r="P148" s="15"/>
      <c r="Q148" s="15"/>
      <c r="R148" s="15"/>
      <c r="S148" s="15"/>
      <c r="T148" s="15"/>
      <c r="U148" s="15"/>
      <c r="V148" s="15"/>
      <c r="W148" s="15"/>
      <c r="X148" s="15"/>
    </row>
    <row r="149" spans="2:24" ht="11.8" customHeight="1" x14ac:dyDescent="0.3">
      <c r="B149" s="67"/>
      <c r="C149" s="67" t="s">
        <v>166</v>
      </c>
      <c r="D149" s="67"/>
      <c r="E149" s="68"/>
      <c r="F149" s="69"/>
      <c r="G149" s="69"/>
      <c r="H149" s="69"/>
      <c r="I149" s="69"/>
      <c r="J149" s="84"/>
      <c r="K149" s="69"/>
      <c r="L149" s="69"/>
      <c r="M149" s="69"/>
      <c r="N149" s="84"/>
      <c r="O149" s="84"/>
      <c r="P149" s="84"/>
      <c r="Q149" s="84"/>
      <c r="R149" s="84"/>
      <c r="S149" s="84"/>
      <c r="T149" s="84"/>
      <c r="U149" s="84"/>
      <c r="V149" s="84"/>
      <c r="W149" s="84"/>
      <c r="X149" s="84"/>
    </row>
    <row r="150" spans="2:24" ht="11.8" customHeight="1" x14ac:dyDescent="0.3">
      <c r="B150" s="72"/>
      <c r="C150" s="72" t="s">
        <v>167</v>
      </c>
      <c r="D150" s="72"/>
      <c r="E150" s="73"/>
      <c r="F150" s="74" t="s">
        <v>142</v>
      </c>
      <c r="G150" s="75">
        <f>IFERROR(G130*4/G140,"-")</f>
        <v>8946.3980106868385</v>
      </c>
      <c r="H150" s="75">
        <f>IFERROR(H130*2/H140,"-")</f>
        <v>8722.8539663992906</v>
      </c>
      <c r="I150" s="75">
        <f>IFERROR(I130*(4/3)/I140,"-")</f>
        <v>8706.1701907907609</v>
      </c>
      <c r="J150" s="76">
        <f>IFERROR(J130/J140,"-")</f>
        <v>8373.077841720562</v>
      </c>
      <c r="K150" s="75">
        <f>IFERROR(K130*4/K140,"-")</f>
        <v>9023.3658605844248</v>
      </c>
      <c r="L150" s="75">
        <f>IFERROR(L130*2/L140,"-")</f>
        <v>9469.0911087916284</v>
      </c>
      <c r="M150" s="75">
        <f>IFERROR(M130*(4/3)/M140,"-")</f>
        <v>10165.10510960343</v>
      </c>
      <c r="N150" s="76">
        <f>IFERROR(N130/N140,"-")</f>
        <v>8607.5266910410737</v>
      </c>
      <c r="O150" s="75">
        <f>IFERROR(O130*4/O140,"-")</f>
        <v>10551.563622338765</v>
      </c>
      <c r="P150" s="75">
        <f>IFERROR(P130*2/P140,"-")</f>
        <v>9668.9867317595126</v>
      </c>
      <c r="Q150" s="75">
        <f>IFERROR(Q130*(4/3)/Q140,"-")</f>
        <v>9531.3758732834976</v>
      </c>
      <c r="R150" s="76">
        <f>IFERROR(R130/R140,"-")</f>
        <v>10018.26331982151</v>
      </c>
      <c r="S150" s="75">
        <f>IFERROR(S130*4/S140,"-")</f>
        <v>10722.940239038908</v>
      </c>
      <c r="T150" s="75">
        <f>IFERROR(T130*2/T140,"-")</f>
        <v>10376.692076849227</v>
      </c>
      <c r="U150" s="75">
        <f>IFERROR(U130*(4/3)/U140,"-")</f>
        <v>10205.657392377538</v>
      </c>
      <c r="V150" s="76">
        <f>IFERROR(V130/V140,"-")</f>
        <v>10395.512587255647</v>
      </c>
      <c r="W150" s="75">
        <f>IFERROR(W130*4/W140,"-")</f>
        <v>11158.698166016648</v>
      </c>
      <c r="X150" s="75">
        <f>IFERROR(X130*2/X140,"-")</f>
        <v>10887.661495463337</v>
      </c>
    </row>
    <row r="151" spans="2:24" ht="11.8" customHeight="1" x14ac:dyDescent="0.3">
      <c r="B151" s="72"/>
      <c r="C151" s="72" t="s">
        <v>168</v>
      </c>
      <c r="D151" s="72"/>
      <c r="E151" s="72"/>
      <c r="F151" s="74" t="s">
        <v>142</v>
      </c>
      <c r="G151" s="75">
        <f t="shared" ref="G151:X151" si="28">IFERROR(G144/G145,"-")</f>
        <v>2167.8081763242089</v>
      </c>
      <c r="H151" s="75">
        <f t="shared" si="28"/>
        <v>4110.4555247888247</v>
      </c>
      <c r="I151" s="75">
        <f t="shared" si="28"/>
        <v>5392.2888620245003</v>
      </c>
      <c r="J151" s="76">
        <f t="shared" si="28"/>
        <v>6148.6507289308393</v>
      </c>
      <c r="K151" s="75">
        <f t="shared" si="28"/>
        <v>2464.6403534073143</v>
      </c>
      <c r="L151" s="75">
        <f t="shared" si="28"/>
        <v>2708.3529680634601</v>
      </c>
      <c r="M151" s="75">
        <f t="shared" si="28"/>
        <v>3635.7135967218464</v>
      </c>
      <c r="N151" s="76">
        <f t="shared" si="28"/>
        <v>4473.2981968833856</v>
      </c>
      <c r="O151" s="76">
        <f t="shared" si="28"/>
        <v>2933.2850465718416</v>
      </c>
      <c r="P151" s="76">
        <f t="shared" si="28"/>
        <v>3685.7819037426884</v>
      </c>
      <c r="Q151" s="76">
        <f t="shared" si="28"/>
        <v>4011.646864812551</v>
      </c>
      <c r="R151" s="76">
        <f t="shared" si="28"/>
        <v>4375.1827914082451</v>
      </c>
      <c r="S151" s="76">
        <f t="shared" si="28"/>
        <v>3785.7180222424631</v>
      </c>
      <c r="T151" s="76">
        <f t="shared" si="28"/>
        <v>4501.9811751661637</v>
      </c>
      <c r="U151" s="76">
        <f t="shared" si="28"/>
        <v>4780.7899059532847</v>
      </c>
      <c r="V151" s="76">
        <f t="shared" si="28"/>
        <v>5490.1273702200506</v>
      </c>
      <c r="W151" s="76">
        <f t="shared" si="28"/>
        <v>4080.5110552922924</v>
      </c>
      <c r="X151" s="76">
        <f t="shared" si="28"/>
        <v>4599.1177802717548</v>
      </c>
    </row>
    <row r="152" spans="2:24" ht="11.8" customHeight="1" x14ac:dyDescent="0.3">
      <c r="B152" s="72"/>
      <c r="C152" s="72" t="s">
        <v>169</v>
      </c>
      <c r="D152" s="72"/>
      <c r="E152" s="73"/>
      <c r="F152" s="74" t="s">
        <v>142</v>
      </c>
      <c r="G152" s="75">
        <f t="shared" ref="G152:X152" si="29">IFERROR(G135/G141,"-")</f>
        <v>18788.860550114801</v>
      </c>
      <c r="H152" s="75">
        <f t="shared" si="29"/>
        <v>16665.880247920013</v>
      </c>
      <c r="I152" s="75">
        <f t="shared" si="29"/>
        <v>16892.453144124847</v>
      </c>
      <c r="J152" s="76">
        <f t="shared" si="29"/>
        <v>17697.357340350143</v>
      </c>
      <c r="K152" s="75">
        <f t="shared" si="29"/>
        <v>22447.590361445782</v>
      </c>
      <c r="L152" s="75">
        <f t="shared" si="29"/>
        <v>22731.391608830432</v>
      </c>
      <c r="M152" s="75">
        <f t="shared" si="29"/>
        <v>21857.532786202613</v>
      </c>
      <c r="N152" s="76">
        <f t="shared" si="29"/>
        <v>20808.759241023046</v>
      </c>
      <c r="O152" s="76">
        <f t="shared" si="29"/>
        <v>19498.833657620755</v>
      </c>
      <c r="P152" s="76">
        <f t="shared" si="29"/>
        <v>19562.008451290592</v>
      </c>
      <c r="Q152" s="76">
        <f t="shared" si="29"/>
        <v>17960.152940785501</v>
      </c>
      <c r="R152" s="76">
        <f t="shared" si="29"/>
        <v>18393.706311804213</v>
      </c>
      <c r="S152" s="76">
        <f t="shared" si="29"/>
        <v>20163.132885001254</v>
      </c>
      <c r="T152" s="76">
        <f t="shared" si="29"/>
        <v>18579.294011258564</v>
      </c>
      <c r="U152" s="76">
        <f t="shared" si="29"/>
        <v>18903.960418902145</v>
      </c>
      <c r="V152" s="76">
        <f t="shared" si="29"/>
        <v>20105.710677501578</v>
      </c>
      <c r="W152" s="76">
        <f t="shared" si="29"/>
        <v>22467.787909200932</v>
      </c>
      <c r="X152" s="76">
        <f t="shared" si="29"/>
        <v>21548.70127692887</v>
      </c>
    </row>
    <row r="153" spans="2:24" ht="11.8" customHeight="1" x14ac:dyDescent="0.3">
      <c r="B153" s="72"/>
      <c r="C153" s="72" t="s">
        <v>170</v>
      </c>
      <c r="D153" s="72"/>
      <c r="E153" s="72"/>
      <c r="F153" s="74" t="s">
        <v>142</v>
      </c>
      <c r="G153" s="75">
        <f t="shared" ref="G153:X153" si="30">IFERROR(G146/G147,"-")</f>
        <v>1895.1275982712493</v>
      </c>
      <c r="H153" s="75">
        <f t="shared" si="30"/>
        <v>1772.0173805309735</v>
      </c>
      <c r="I153" s="75">
        <f t="shared" si="30"/>
        <v>1810.9760618526045</v>
      </c>
      <c r="J153" s="76">
        <f t="shared" si="30"/>
        <v>1848.6683716506038</v>
      </c>
      <c r="K153" s="75">
        <f t="shared" si="30"/>
        <v>168.26796657381615</v>
      </c>
      <c r="L153" s="75">
        <f t="shared" si="30"/>
        <v>133.30598702612627</v>
      </c>
      <c r="M153" s="75">
        <f t="shared" si="30"/>
        <v>148.75375480265456</v>
      </c>
      <c r="N153" s="76">
        <f t="shared" si="30"/>
        <v>147.46537608324422</v>
      </c>
      <c r="O153" s="76">
        <f t="shared" si="30"/>
        <v>2225.4046371435197</v>
      </c>
      <c r="P153" s="76">
        <f t="shared" si="30"/>
        <v>1747.47599491542</v>
      </c>
      <c r="Q153" s="76">
        <f t="shared" si="30"/>
        <v>3726.9456398462603</v>
      </c>
      <c r="R153" s="76">
        <f t="shared" si="30"/>
        <v>2795.8225460730177</v>
      </c>
      <c r="S153" s="76">
        <f t="shared" si="30"/>
        <v>3134.6397743300422</v>
      </c>
      <c r="T153" s="76">
        <f t="shared" si="30"/>
        <v>3533.5688587629538</v>
      </c>
      <c r="U153" s="76">
        <f t="shared" si="30"/>
        <v>2545.9825373301269</v>
      </c>
      <c r="V153" s="76">
        <f t="shared" si="30"/>
        <v>2989.7525046532328</v>
      </c>
      <c r="W153" s="76">
        <f t="shared" si="30"/>
        <v>2857.1660743899552</v>
      </c>
      <c r="X153" s="76">
        <f t="shared" si="30"/>
        <v>3556.6742839470112</v>
      </c>
    </row>
    <row r="154" spans="2:24" ht="11.8" customHeight="1" x14ac:dyDescent="0.3">
      <c r="E154" s="66"/>
      <c r="F154" s="83"/>
      <c r="G154" s="83"/>
      <c r="H154" s="83"/>
      <c r="I154" s="83"/>
      <c r="J154" s="83"/>
      <c r="K154" s="15"/>
      <c r="L154" s="15"/>
      <c r="M154" s="15"/>
      <c r="N154" s="15"/>
      <c r="O154" s="15"/>
      <c r="P154" s="15"/>
      <c r="Q154" s="15"/>
      <c r="R154" s="15"/>
      <c r="S154" s="15"/>
      <c r="T154" s="15"/>
      <c r="U154" s="15"/>
      <c r="V154" s="15"/>
      <c r="W154" s="15"/>
      <c r="X154" s="15"/>
    </row>
  </sheetData>
  <pageMargins left="0.7" right="0.7" top="0.78740157499999996" bottom="0.78740157499999996" header="0.3" footer="0.3"/>
  <pageSetup paperSize="9" orientation="portrait" r:id="rId1"/>
  <ignoredErrors>
    <ignoredError sqref="A1:X152"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6B408-E200-4821-B095-822179EF124B}">
  <sheetPr codeName="List7">
    <tabColor rgb="FF002060"/>
    <outlinePr summaryBelow="0" summaryRight="0"/>
  </sheetPr>
  <dimension ref="B2:X458"/>
  <sheetViews>
    <sheetView zoomScaleNormal="100" workbookViewId="0"/>
  </sheetViews>
  <sheetFormatPr defaultColWidth="10.77734375" defaultRowHeight="11.8" outlineLevelRow="2" outlineLevelCol="1" x14ac:dyDescent="0.3"/>
  <cols>
    <col min="1" max="2" width="1.77734375" style="1" customWidth="1"/>
    <col min="3" max="4" width="2.77734375" style="1" customWidth="1"/>
    <col min="5" max="5" width="70.77734375" style="1" customWidth="1"/>
    <col min="6" max="6" width="6.77734375" style="1" customWidth="1" collapsed="1"/>
    <col min="7" max="16" width="15.77734375" style="1" hidden="1" customWidth="1" outlineLevel="1"/>
    <col min="17" max="24" width="15.77734375" style="1" customWidth="1"/>
    <col min="25" max="16384" width="10.77734375" style="1"/>
  </cols>
  <sheetData>
    <row r="2" spans="2:24" ht="20.149999999999999" customHeight="1" x14ac:dyDescent="0.3">
      <c r="X2" s="2" t="s">
        <v>17</v>
      </c>
    </row>
    <row r="3" spans="2:24" ht="20.149999999999999" customHeight="1" x14ac:dyDescent="0.3">
      <c r="X3" s="2" t="s">
        <v>1</v>
      </c>
    </row>
    <row r="5" spans="2:24" ht="29.95" customHeight="1" x14ac:dyDescent="0.3">
      <c r="B5" s="85"/>
      <c r="C5" s="85" t="s">
        <v>171</v>
      </c>
      <c r="D5" s="85"/>
      <c r="E5" s="86"/>
      <c r="F5" s="87" t="s">
        <v>122</v>
      </c>
      <c r="G5" s="88" t="s">
        <v>123</v>
      </c>
      <c r="H5" s="88" t="s">
        <v>124</v>
      </c>
      <c r="I5" s="89" t="s">
        <v>125</v>
      </c>
      <c r="J5" s="89" t="s">
        <v>126</v>
      </c>
      <c r="K5" s="88" t="s">
        <v>127</v>
      </c>
      <c r="L5" s="88" t="s">
        <v>128</v>
      </c>
      <c r="M5" s="89" t="s">
        <v>129</v>
      </c>
      <c r="N5" s="89" t="s">
        <v>130</v>
      </c>
      <c r="O5" s="89" t="s">
        <v>131</v>
      </c>
      <c r="P5" s="89" t="s">
        <v>132</v>
      </c>
      <c r="Q5" s="89" t="s">
        <v>133</v>
      </c>
      <c r="R5" s="89" t="s">
        <v>134</v>
      </c>
      <c r="S5" s="89" t="s">
        <v>135</v>
      </c>
      <c r="T5" s="89" t="s">
        <v>136</v>
      </c>
      <c r="U5" s="89" t="s">
        <v>137</v>
      </c>
      <c r="V5" s="89" t="s">
        <v>138</v>
      </c>
      <c r="W5" s="89" t="s">
        <v>139</v>
      </c>
      <c r="X5" s="89" t="s">
        <v>140</v>
      </c>
    </row>
    <row r="6" spans="2:24" ht="11.8" customHeight="1" collapsed="1" x14ac:dyDescent="0.3">
      <c r="B6" s="90"/>
      <c r="C6" s="90" t="s">
        <v>141</v>
      </c>
      <c r="D6" s="90"/>
      <c r="E6" s="90"/>
      <c r="F6" s="91" t="s">
        <v>142</v>
      </c>
      <c r="G6" s="92">
        <f>G8+G9+G11</f>
        <v>27236049875</v>
      </c>
      <c r="H6" s="92">
        <f t="shared" ref="H6:J6" si="0">H8+H9+H11</f>
        <v>52717101198</v>
      </c>
      <c r="I6" s="93">
        <f t="shared" si="0"/>
        <v>78254337558</v>
      </c>
      <c r="J6" s="93">
        <f t="shared" si="0"/>
        <v>103708969754</v>
      </c>
      <c r="K6" s="92">
        <f>K8+K9+K11</f>
        <v>28096002853</v>
      </c>
      <c r="L6" s="92">
        <f t="shared" ref="L6:X6" si="1">L8+L9+L11</f>
        <v>55476169909</v>
      </c>
      <c r="M6" s="93">
        <f t="shared" si="1"/>
        <v>84968611633</v>
      </c>
      <c r="N6" s="93">
        <f t="shared" si="1"/>
        <v>112603427561</v>
      </c>
      <c r="O6" s="93">
        <f t="shared" si="1"/>
        <v>33022858003</v>
      </c>
      <c r="P6" s="93">
        <f t="shared" si="1"/>
        <v>65015832213</v>
      </c>
      <c r="Q6" s="93">
        <f t="shared" si="1"/>
        <v>96714994378</v>
      </c>
      <c r="R6" s="93">
        <f t="shared" si="1"/>
        <v>127414865688</v>
      </c>
      <c r="S6" s="93">
        <f t="shared" si="1"/>
        <v>35656814166</v>
      </c>
      <c r="T6" s="93">
        <f t="shared" si="1"/>
        <v>70449759747</v>
      </c>
      <c r="U6" s="93">
        <f t="shared" si="1"/>
        <v>105373946586</v>
      </c>
      <c r="V6" s="93">
        <f t="shared" si="1"/>
        <v>139341947305</v>
      </c>
      <c r="W6" s="93">
        <f t="shared" si="1"/>
        <v>39329659751</v>
      </c>
      <c r="X6" s="93">
        <f t="shared" si="1"/>
        <v>77243380747</v>
      </c>
    </row>
    <row r="7" spans="2:24" ht="11.8" hidden="1" customHeight="1" outlineLevel="2" x14ac:dyDescent="0.3">
      <c r="B7" s="90"/>
      <c r="C7" s="90"/>
      <c r="D7" s="94" t="s">
        <v>143</v>
      </c>
      <c r="E7" s="90" t="s">
        <v>144</v>
      </c>
      <c r="F7" s="91" t="s">
        <v>142</v>
      </c>
      <c r="G7" s="92">
        <f>G10+G12</f>
        <v>18500703734</v>
      </c>
      <c r="H7" s="92">
        <f t="shared" ref="H7:J7" si="2">H10+H12</f>
        <v>38181493627</v>
      </c>
      <c r="I7" s="93">
        <f t="shared" si="2"/>
        <v>55245145203</v>
      </c>
      <c r="J7" s="93">
        <f t="shared" si="2"/>
        <v>72993763689</v>
      </c>
      <c r="K7" s="92">
        <f>K10+K12</f>
        <v>18836592005</v>
      </c>
      <c r="L7" s="92">
        <f t="shared" ref="L7:X7" si="3">L10+L12</f>
        <v>38164118180</v>
      </c>
      <c r="M7" s="93">
        <f t="shared" si="3"/>
        <v>59483325052</v>
      </c>
      <c r="N7" s="93">
        <f t="shared" si="3"/>
        <v>78971603676</v>
      </c>
      <c r="O7" s="93">
        <f t="shared" si="3"/>
        <v>21989797505</v>
      </c>
      <c r="P7" s="93">
        <f t="shared" si="3"/>
        <v>44553512446</v>
      </c>
      <c r="Q7" s="93">
        <f t="shared" si="3"/>
        <v>66906779884</v>
      </c>
      <c r="R7" s="93">
        <f t="shared" si="3"/>
        <v>88476235642</v>
      </c>
      <c r="S7" s="93">
        <f t="shared" si="3"/>
        <v>24292107216</v>
      </c>
      <c r="T7" s="93">
        <f t="shared" si="3"/>
        <v>48996050366</v>
      </c>
      <c r="U7" s="93">
        <f t="shared" si="3"/>
        <v>73751298997</v>
      </c>
      <c r="V7" s="93">
        <f t="shared" si="3"/>
        <v>97484264309</v>
      </c>
      <c r="W7" s="93">
        <f t="shared" si="3"/>
        <v>26819301995</v>
      </c>
      <c r="X7" s="93">
        <f t="shared" si="3"/>
        <v>53736178673</v>
      </c>
    </row>
    <row r="8" spans="2:24" ht="11.8" hidden="1" customHeight="1" outlineLevel="1" x14ac:dyDescent="0.3">
      <c r="B8" s="90"/>
      <c r="C8" s="94" t="s">
        <v>143</v>
      </c>
      <c r="D8" s="90" t="s">
        <v>145</v>
      </c>
      <c r="E8" s="90"/>
      <c r="F8" s="91" t="s">
        <v>142</v>
      </c>
      <c r="G8" s="92">
        <f t="shared" ref="G8:X8" si="4">G54+G88+G122+G156+G190+G224+G258+G292+G326+G360+G394</f>
        <v>26434460037</v>
      </c>
      <c r="H8" s="92">
        <f t="shared" si="4"/>
        <v>51208117831</v>
      </c>
      <c r="I8" s="93">
        <f t="shared" si="4"/>
        <v>75892430781</v>
      </c>
      <c r="J8" s="93">
        <f t="shared" si="4"/>
        <v>100525400358</v>
      </c>
      <c r="K8" s="92">
        <f t="shared" si="4"/>
        <v>27274922372</v>
      </c>
      <c r="L8" s="92">
        <f t="shared" si="4"/>
        <v>54113260775</v>
      </c>
      <c r="M8" s="93">
        <f t="shared" si="4"/>
        <v>82587569968</v>
      </c>
      <c r="N8" s="93">
        <f t="shared" si="4"/>
        <v>109361495324</v>
      </c>
      <c r="O8" s="93">
        <f t="shared" si="4"/>
        <v>31777858485</v>
      </c>
      <c r="P8" s="93">
        <f t="shared" si="4"/>
        <v>62866975880</v>
      </c>
      <c r="Q8" s="93">
        <f t="shared" si="4"/>
        <v>93696954256</v>
      </c>
      <c r="R8" s="93">
        <f t="shared" si="4"/>
        <v>123456062000</v>
      </c>
      <c r="S8" s="93">
        <f t="shared" si="4"/>
        <v>34633472093</v>
      </c>
      <c r="T8" s="93">
        <f t="shared" si="4"/>
        <v>68577426755</v>
      </c>
      <c r="U8" s="93">
        <f t="shared" si="4"/>
        <v>102451335481</v>
      </c>
      <c r="V8" s="93">
        <f t="shared" si="4"/>
        <v>135583498495</v>
      </c>
      <c r="W8" s="93">
        <f t="shared" si="4"/>
        <v>38111801857</v>
      </c>
      <c r="X8" s="93">
        <f t="shared" si="4"/>
        <v>75028695782</v>
      </c>
    </row>
    <row r="9" spans="2:24" ht="11.8" hidden="1" customHeight="1" outlineLevel="1" x14ac:dyDescent="0.3">
      <c r="B9" s="90"/>
      <c r="C9" s="94" t="s">
        <v>143</v>
      </c>
      <c r="D9" s="90" t="s">
        <v>172</v>
      </c>
      <c r="E9" s="90"/>
      <c r="F9" s="91" t="s">
        <v>142</v>
      </c>
      <c r="G9" s="92">
        <f t="shared" ref="G9:X9" si="5">G55+G89+G123+G157+G191+G225+G259+G293+G327+G361+G395</f>
        <v>768661978</v>
      </c>
      <c r="H9" s="92">
        <f t="shared" si="5"/>
        <v>1441005645</v>
      </c>
      <c r="I9" s="93">
        <f t="shared" si="5"/>
        <v>2258355770</v>
      </c>
      <c r="J9" s="93">
        <f t="shared" si="5"/>
        <v>3022858922</v>
      </c>
      <c r="K9" s="92">
        <f t="shared" si="5"/>
        <v>788125140</v>
      </c>
      <c r="L9" s="92">
        <f t="shared" si="5"/>
        <v>1292558331</v>
      </c>
      <c r="M9" s="93">
        <f t="shared" si="5"/>
        <v>2273527943</v>
      </c>
      <c r="N9" s="93">
        <f t="shared" si="5"/>
        <v>3060769167</v>
      </c>
      <c r="O9" s="93">
        <f t="shared" si="5"/>
        <v>1208340395</v>
      </c>
      <c r="P9" s="93">
        <f t="shared" si="5"/>
        <v>2076450827</v>
      </c>
      <c r="Q9" s="93">
        <f t="shared" si="5"/>
        <v>2909385365</v>
      </c>
      <c r="R9" s="93">
        <f t="shared" si="5"/>
        <v>3786345658</v>
      </c>
      <c r="S9" s="93">
        <f t="shared" si="5"/>
        <v>980100245</v>
      </c>
      <c r="T9" s="93">
        <f t="shared" si="5"/>
        <v>1789258838</v>
      </c>
      <c r="U9" s="93">
        <f t="shared" si="5"/>
        <v>2675344190</v>
      </c>
      <c r="V9" s="93">
        <f t="shared" si="5"/>
        <v>3558927988</v>
      </c>
      <c r="W9" s="93">
        <f t="shared" si="5"/>
        <v>1166970332</v>
      </c>
      <c r="X9" s="93">
        <f t="shared" si="5"/>
        <v>2112904205</v>
      </c>
    </row>
    <row r="10" spans="2:24" ht="11.8" hidden="1" customHeight="1" outlineLevel="2" x14ac:dyDescent="0.3">
      <c r="B10" s="90"/>
      <c r="C10" s="94"/>
      <c r="D10" s="94" t="s">
        <v>143</v>
      </c>
      <c r="E10" s="90" t="s">
        <v>144</v>
      </c>
      <c r="F10" s="91" t="s">
        <v>142</v>
      </c>
      <c r="G10" s="92">
        <f t="shared" ref="G10:X10" si="6">G56+G90+G124+G158+G192+G226+G260+G294+G328+G362+G396</f>
        <v>18500907992</v>
      </c>
      <c r="H10" s="92">
        <f t="shared" si="6"/>
        <v>38181697885</v>
      </c>
      <c r="I10" s="93">
        <f t="shared" si="6"/>
        <v>55245349461</v>
      </c>
      <c r="J10" s="93">
        <f t="shared" si="6"/>
        <v>72993967947</v>
      </c>
      <c r="K10" s="92">
        <f t="shared" si="6"/>
        <v>18836592005</v>
      </c>
      <c r="L10" s="92">
        <f t="shared" si="6"/>
        <v>38164118180</v>
      </c>
      <c r="M10" s="93">
        <f t="shared" si="6"/>
        <v>59483325052</v>
      </c>
      <c r="N10" s="93">
        <f t="shared" si="6"/>
        <v>78971603676</v>
      </c>
      <c r="O10" s="93">
        <f t="shared" si="6"/>
        <v>21989797505</v>
      </c>
      <c r="P10" s="93">
        <f t="shared" si="6"/>
        <v>44553898997</v>
      </c>
      <c r="Q10" s="93">
        <f t="shared" si="6"/>
        <v>66907166435</v>
      </c>
      <c r="R10" s="93">
        <f t="shared" si="6"/>
        <v>88476622193</v>
      </c>
      <c r="S10" s="93">
        <f t="shared" si="6"/>
        <v>24292107216</v>
      </c>
      <c r="T10" s="93">
        <f t="shared" si="6"/>
        <v>48996050366</v>
      </c>
      <c r="U10" s="93">
        <f t="shared" si="6"/>
        <v>73627665540</v>
      </c>
      <c r="V10" s="93">
        <f t="shared" si="6"/>
        <v>97484264309</v>
      </c>
      <c r="W10" s="93">
        <f t="shared" si="6"/>
        <v>26819301995</v>
      </c>
      <c r="X10" s="93">
        <f t="shared" si="6"/>
        <v>53736178673</v>
      </c>
    </row>
    <row r="11" spans="2:24" ht="11.8" hidden="1" customHeight="1" outlineLevel="1" x14ac:dyDescent="0.3">
      <c r="B11" s="90"/>
      <c r="C11" s="94" t="s">
        <v>143</v>
      </c>
      <c r="D11" s="90" t="s">
        <v>173</v>
      </c>
      <c r="E11" s="90"/>
      <c r="F11" s="91" t="s">
        <v>142</v>
      </c>
      <c r="G11" s="92">
        <v>32927860</v>
      </c>
      <c r="H11" s="92">
        <v>67977722</v>
      </c>
      <c r="I11" s="93">
        <v>103551007</v>
      </c>
      <c r="J11" s="93">
        <v>160710474</v>
      </c>
      <c r="K11" s="92">
        <v>32955341</v>
      </c>
      <c r="L11" s="92">
        <v>70350803</v>
      </c>
      <c r="M11" s="93">
        <v>107513722</v>
      </c>
      <c r="N11" s="93">
        <v>181163070</v>
      </c>
      <c r="O11" s="93">
        <v>36659123</v>
      </c>
      <c r="P11" s="93">
        <v>72405506</v>
      </c>
      <c r="Q11" s="93">
        <v>108654757</v>
      </c>
      <c r="R11" s="93">
        <v>172458030</v>
      </c>
      <c r="S11" s="93">
        <v>43241828</v>
      </c>
      <c r="T11" s="93">
        <v>83074154</v>
      </c>
      <c r="U11" s="93">
        <v>247266915</v>
      </c>
      <c r="V11" s="93">
        <v>199520822</v>
      </c>
      <c r="W11" s="93">
        <v>50887562</v>
      </c>
      <c r="X11" s="93">
        <v>101780760</v>
      </c>
    </row>
    <row r="12" spans="2:24" ht="11.8" hidden="1" customHeight="1" outlineLevel="2" x14ac:dyDescent="0.3">
      <c r="B12" s="90"/>
      <c r="C12" s="94"/>
      <c r="D12" s="94" t="s">
        <v>143</v>
      </c>
      <c r="E12" s="90" t="s">
        <v>144</v>
      </c>
      <c r="F12" s="91" t="s">
        <v>142</v>
      </c>
      <c r="G12" s="92">
        <v>-204258</v>
      </c>
      <c r="H12" s="92">
        <v>-204258</v>
      </c>
      <c r="I12" s="93">
        <v>-204258</v>
      </c>
      <c r="J12" s="93">
        <v>-204258</v>
      </c>
      <c r="K12" s="92">
        <v>0</v>
      </c>
      <c r="L12" s="92">
        <v>0</v>
      </c>
      <c r="M12" s="93">
        <v>0</v>
      </c>
      <c r="N12" s="93">
        <v>0</v>
      </c>
      <c r="O12" s="93">
        <v>0</v>
      </c>
      <c r="P12" s="93">
        <v>-386551</v>
      </c>
      <c r="Q12" s="93">
        <v>-386551</v>
      </c>
      <c r="R12" s="93">
        <v>-386551</v>
      </c>
      <c r="S12" s="93">
        <v>0</v>
      </c>
      <c r="T12" s="93">
        <v>0</v>
      </c>
      <c r="U12" s="93">
        <v>123633457</v>
      </c>
      <c r="V12" s="93">
        <v>0</v>
      </c>
      <c r="W12" s="93">
        <v>0</v>
      </c>
      <c r="X12" s="93">
        <v>0</v>
      </c>
    </row>
    <row r="13" spans="2:24" ht="11.8" customHeight="1" collapsed="1" x14ac:dyDescent="0.3">
      <c r="B13" s="90"/>
      <c r="C13" s="90" t="s">
        <v>147</v>
      </c>
      <c r="D13" s="90"/>
      <c r="E13" s="90"/>
      <c r="F13" s="91" t="s">
        <v>142</v>
      </c>
      <c r="G13" s="92">
        <f>G15+G16+G18</f>
        <v>25020989049</v>
      </c>
      <c r="H13" s="92">
        <f t="shared" ref="H13:J13" si="7">H15+H16+H18</f>
        <v>50043856994</v>
      </c>
      <c r="I13" s="93">
        <f t="shared" si="7"/>
        <v>75909913395</v>
      </c>
      <c r="J13" s="93">
        <f t="shared" si="7"/>
        <v>101917025154</v>
      </c>
      <c r="K13" s="92">
        <f>K15+K16+K18</f>
        <v>25795806895</v>
      </c>
      <c r="L13" s="92">
        <f t="shared" ref="L13:X13" si="8">L15+L16+L18</f>
        <v>52249030141</v>
      </c>
      <c r="M13" s="93">
        <f t="shared" si="8"/>
        <v>82185399514</v>
      </c>
      <c r="N13" s="93">
        <f t="shared" si="8"/>
        <v>110711417129</v>
      </c>
      <c r="O13" s="93">
        <f t="shared" si="8"/>
        <v>29573497364</v>
      </c>
      <c r="P13" s="93">
        <f t="shared" si="8"/>
        <v>60467875854</v>
      </c>
      <c r="Q13" s="93">
        <f t="shared" si="8"/>
        <v>92890875019</v>
      </c>
      <c r="R13" s="93">
        <f t="shared" si="8"/>
        <v>124748719353</v>
      </c>
      <c r="S13" s="93">
        <f t="shared" si="8"/>
        <v>31883268882</v>
      </c>
      <c r="T13" s="93">
        <f t="shared" si="8"/>
        <v>65143794728</v>
      </c>
      <c r="U13" s="93">
        <f t="shared" si="8"/>
        <v>100377396515</v>
      </c>
      <c r="V13" s="93">
        <f t="shared" si="8"/>
        <v>135104899400</v>
      </c>
      <c r="W13" s="93">
        <f t="shared" si="8"/>
        <v>35164436380</v>
      </c>
      <c r="X13" s="93">
        <f t="shared" si="8"/>
        <v>71515705951</v>
      </c>
    </row>
    <row r="14" spans="2:24" ht="11.8" hidden="1" customHeight="1" outlineLevel="2" x14ac:dyDescent="0.3">
      <c r="B14" s="90"/>
      <c r="C14" s="90"/>
      <c r="D14" s="94" t="s">
        <v>143</v>
      </c>
      <c r="E14" s="90" t="s">
        <v>144</v>
      </c>
      <c r="F14" s="91" t="s">
        <v>142</v>
      </c>
      <c r="G14" s="92">
        <f>G17+G19</f>
        <v>17452125843</v>
      </c>
      <c r="H14" s="92">
        <f t="shared" ref="H14:J14" si="9">H17+H19</f>
        <v>35059544953</v>
      </c>
      <c r="I14" s="93">
        <f t="shared" si="9"/>
        <v>53212915823</v>
      </c>
      <c r="J14" s="93">
        <f t="shared" si="9"/>
        <v>71283980731</v>
      </c>
      <c r="K14" s="92">
        <f>K17+K19</f>
        <v>18166175828</v>
      </c>
      <c r="L14" s="92">
        <f t="shared" ref="L14:X14" si="10">L17+L19</f>
        <v>36524956893</v>
      </c>
      <c r="M14" s="93">
        <f t="shared" si="10"/>
        <v>57216246724</v>
      </c>
      <c r="N14" s="93">
        <f t="shared" si="10"/>
        <v>77073319258</v>
      </c>
      <c r="O14" s="93">
        <f t="shared" si="10"/>
        <v>20458829904</v>
      </c>
      <c r="P14" s="93">
        <f t="shared" si="10"/>
        <v>41962152206</v>
      </c>
      <c r="Q14" s="93">
        <f t="shared" si="10"/>
        <v>64485751748</v>
      </c>
      <c r="R14" s="93">
        <f t="shared" si="10"/>
        <v>86553217516</v>
      </c>
      <c r="S14" s="93">
        <f t="shared" si="10"/>
        <v>22101115502</v>
      </c>
      <c r="T14" s="93">
        <f t="shared" si="10"/>
        <v>45283145426</v>
      </c>
      <c r="U14" s="93">
        <f t="shared" si="10"/>
        <v>69899503555</v>
      </c>
      <c r="V14" s="93">
        <f t="shared" si="10"/>
        <v>93811271852</v>
      </c>
      <c r="W14" s="93">
        <f t="shared" si="10"/>
        <v>24346999199</v>
      </c>
      <c r="X14" s="93">
        <f t="shared" si="10"/>
        <v>49582131396</v>
      </c>
    </row>
    <row r="15" spans="2:24" ht="11.8" hidden="1" customHeight="1" outlineLevel="1" x14ac:dyDescent="0.3">
      <c r="B15" s="90"/>
      <c r="C15" s="94" t="s">
        <v>143</v>
      </c>
      <c r="D15" s="90" t="s">
        <v>145</v>
      </c>
      <c r="E15" s="90"/>
      <c r="F15" s="91" t="s">
        <v>142</v>
      </c>
      <c r="G15" s="92">
        <f t="shared" ref="G15:X15" si="11">G58+G92+G126+G160+G194+G228+G262+G296+G330+G364+G398</f>
        <v>24244005785</v>
      </c>
      <c r="H15" s="92">
        <f t="shared" si="11"/>
        <v>48482135988</v>
      </c>
      <c r="I15" s="93">
        <f t="shared" si="11"/>
        <v>73470793747</v>
      </c>
      <c r="J15" s="93">
        <f t="shared" si="11"/>
        <v>98636811010</v>
      </c>
      <c r="K15" s="92">
        <f t="shared" si="11"/>
        <v>25049479376</v>
      </c>
      <c r="L15" s="92">
        <f t="shared" si="11"/>
        <v>50924481472</v>
      </c>
      <c r="M15" s="93">
        <f t="shared" si="11"/>
        <v>79808371455</v>
      </c>
      <c r="N15" s="93">
        <f t="shared" si="11"/>
        <v>107440265170</v>
      </c>
      <c r="O15" s="93">
        <f t="shared" si="11"/>
        <v>28677960761</v>
      </c>
      <c r="P15" s="93">
        <f t="shared" si="11"/>
        <v>58590106549</v>
      </c>
      <c r="Q15" s="93">
        <f t="shared" si="11"/>
        <v>90046601685</v>
      </c>
      <c r="R15" s="93">
        <f t="shared" si="11"/>
        <v>120841450785</v>
      </c>
      <c r="S15" s="93">
        <f t="shared" si="11"/>
        <v>31079036441</v>
      </c>
      <c r="T15" s="93">
        <f t="shared" si="11"/>
        <v>63486354091</v>
      </c>
      <c r="U15" s="93">
        <f t="shared" si="11"/>
        <v>97611561289</v>
      </c>
      <c r="V15" s="93">
        <f t="shared" si="11"/>
        <v>131403587366</v>
      </c>
      <c r="W15" s="93">
        <f t="shared" si="11"/>
        <v>34195462685</v>
      </c>
      <c r="X15" s="93">
        <f t="shared" si="11"/>
        <v>69500762279</v>
      </c>
    </row>
    <row r="16" spans="2:24" ht="11.8" hidden="1" customHeight="1" outlineLevel="1" x14ac:dyDescent="0.3">
      <c r="B16" s="90"/>
      <c r="C16" s="94" t="s">
        <v>143</v>
      </c>
      <c r="D16" s="90" t="s">
        <v>172</v>
      </c>
      <c r="E16" s="90"/>
      <c r="F16" s="91" t="s">
        <v>142</v>
      </c>
      <c r="G16" s="92">
        <f t="shared" ref="G16:X16" si="12">G59+G93+G127+G161+G195+G229+G263+G297+G331+G365+G399</f>
        <v>744055404</v>
      </c>
      <c r="H16" s="92">
        <f t="shared" si="12"/>
        <v>1493743284</v>
      </c>
      <c r="I16" s="93">
        <f t="shared" si="12"/>
        <v>2335568641</v>
      </c>
      <c r="J16" s="93">
        <f t="shared" si="12"/>
        <v>3119503670</v>
      </c>
      <c r="K16" s="92">
        <f t="shared" si="12"/>
        <v>713372178</v>
      </c>
      <c r="L16" s="92">
        <f t="shared" si="12"/>
        <v>1254197866</v>
      </c>
      <c r="M16" s="93">
        <f t="shared" si="12"/>
        <v>2269514337</v>
      </c>
      <c r="N16" s="93">
        <f t="shared" si="12"/>
        <v>3089988889</v>
      </c>
      <c r="O16" s="93">
        <f t="shared" si="12"/>
        <v>858877480</v>
      </c>
      <c r="P16" s="93">
        <f t="shared" si="12"/>
        <v>1805363799</v>
      </c>
      <c r="Q16" s="93">
        <f t="shared" si="12"/>
        <v>2735618577</v>
      </c>
      <c r="R16" s="93">
        <f t="shared" si="12"/>
        <v>3734810538</v>
      </c>
      <c r="S16" s="93">
        <f t="shared" si="12"/>
        <v>761304603</v>
      </c>
      <c r="T16" s="93">
        <f t="shared" si="12"/>
        <v>1574430628</v>
      </c>
      <c r="U16" s="93">
        <f t="shared" si="12"/>
        <v>2518068000</v>
      </c>
      <c r="V16" s="93">
        <f t="shared" si="12"/>
        <v>3501541056</v>
      </c>
      <c r="W16" s="93">
        <f t="shared" si="12"/>
        <v>917542368</v>
      </c>
      <c r="X16" s="93">
        <f t="shared" si="12"/>
        <v>1913142714</v>
      </c>
    </row>
    <row r="17" spans="2:24" ht="11.8" hidden="1" customHeight="1" outlineLevel="2" x14ac:dyDescent="0.3">
      <c r="B17" s="90"/>
      <c r="C17" s="94"/>
      <c r="D17" s="94" t="s">
        <v>143</v>
      </c>
      <c r="E17" s="90" t="s">
        <v>144</v>
      </c>
      <c r="F17" s="91" t="s">
        <v>142</v>
      </c>
      <c r="G17" s="92">
        <f t="shared" ref="G17:X17" si="13">G60+G94+G128+G162+G196+G230+G264+G298+G332+G366+G400</f>
        <v>17452330101</v>
      </c>
      <c r="H17" s="92">
        <f t="shared" si="13"/>
        <v>35059749211</v>
      </c>
      <c r="I17" s="93">
        <f t="shared" si="13"/>
        <v>53213120081</v>
      </c>
      <c r="J17" s="93">
        <f t="shared" si="13"/>
        <v>71284184989</v>
      </c>
      <c r="K17" s="92">
        <f t="shared" si="13"/>
        <v>18166175828</v>
      </c>
      <c r="L17" s="92">
        <f t="shared" si="13"/>
        <v>36524956893</v>
      </c>
      <c r="M17" s="93">
        <f t="shared" si="13"/>
        <v>57216246724</v>
      </c>
      <c r="N17" s="93">
        <f t="shared" si="13"/>
        <v>77073319258</v>
      </c>
      <c r="O17" s="93">
        <f t="shared" si="13"/>
        <v>20458829904</v>
      </c>
      <c r="P17" s="93">
        <f t="shared" si="13"/>
        <v>41962538757</v>
      </c>
      <c r="Q17" s="93">
        <f t="shared" si="13"/>
        <v>64486138299</v>
      </c>
      <c r="R17" s="93">
        <f t="shared" si="13"/>
        <v>86553604067</v>
      </c>
      <c r="S17" s="93">
        <f t="shared" si="13"/>
        <v>22101115502</v>
      </c>
      <c r="T17" s="93">
        <f t="shared" si="13"/>
        <v>45283145426</v>
      </c>
      <c r="U17" s="93">
        <f t="shared" si="13"/>
        <v>69775619942</v>
      </c>
      <c r="V17" s="93">
        <f t="shared" si="13"/>
        <v>93811271852</v>
      </c>
      <c r="W17" s="93">
        <f t="shared" si="13"/>
        <v>24346999199</v>
      </c>
      <c r="X17" s="93">
        <f t="shared" si="13"/>
        <v>49582131396</v>
      </c>
    </row>
    <row r="18" spans="2:24" ht="11.8" hidden="1" customHeight="1" outlineLevel="1" x14ac:dyDescent="0.3">
      <c r="B18" s="90"/>
      <c r="C18" s="94" t="s">
        <v>143</v>
      </c>
      <c r="D18" s="90" t="s">
        <v>173</v>
      </c>
      <c r="E18" s="90"/>
      <c r="F18" s="91" t="s">
        <v>142</v>
      </c>
      <c r="G18" s="92">
        <v>32927860</v>
      </c>
      <c r="H18" s="92">
        <v>67977722</v>
      </c>
      <c r="I18" s="93">
        <v>103551007</v>
      </c>
      <c r="J18" s="93">
        <v>160710474</v>
      </c>
      <c r="K18" s="92">
        <v>32955341</v>
      </c>
      <c r="L18" s="92">
        <v>70350803</v>
      </c>
      <c r="M18" s="93">
        <v>107513722</v>
      </c>
      <c r="N18" s="93">
        <v>181163070</v>
      </c>
      <c r="O18" s="93">
        <v>36659123</v>
      </c>
      <c r="P18" s="93">
        <v>72405506</v>
      </c>
      <c r="Q18" s="93">
        <v>108654757</v>
      </c>
      <c r="R18" s="93">
        <v>172458030</v>
      </c>
      <c r="S18" s="93">
        <v>42927838</v>
      </c>
      <c r="T18" s="93">
        <v>83010009</v>
      </c>
      <c r="U18" s="93">
        <v>247767226</v>
      </c>
      <c r="V18" s="93">
        <v>199770978</v>
      </c>
      <c r="W18" s="93">
        <v>51431327</v>
      </c>
      <c r="X18" s="93">
        <v>101800958</v>
      </c>
    </row>
    <row r="19" spans="2:24" ht="11.8" hidden="1" customHeight="1" outlineLevel="2" x14ac:dyDescent="0.3">
      <c r="B19" s="90"/>
      <c r="C19" s="94"/>
      <c r="D19" s="94" t="s">
        <v>143</v>
      </c>
      <c r="E19" s="90" t="s">
        <v>144</v>
      </c>
      <c r="F19" s="91" t="s">
        <v>142</v>
      </c>
      <c r="G19" s="92">
        <v>-204258</v>
      </c>
      <c r="H19" s="92">
        <v>-204258</v>
      </c>
      <c r="I19" s="93">
        <v>-204258</v>
      </c>
      <c r="J19" s="93">
        <v>-204258</v>
      </c>
      <c r="K19" s="92">
        <v>0</v>
      </c>
      <c r="L19" s="92">
        <v>0</v>
      </c>
      <c r="M19" s="93">
        <v>0</v>
      </c>
      <c r="N19" s="93">
        <v>0</v>
      </c>
      <c r="O19" s="93">
        <v>0</v>
      </c>
      <c r="P19" s="93">
        <v>-386551</v>
      </c>
      <c r="Q19" s="93">
        <v>-386551</v>
      </c>
      <c r="R19" s="93">
        <v>-386551</v>
      </c>
      <c r="S19" s="93">
        <v>0</v>
      </c>
      <c r="T19" s="93">
        <v>0</v>
      </c>
      <c r="U19" s="93">
        <v>123883613</v>
      </c>
      <c r="V19" s="93">
        <v>0</v>
      </c>
      <c r="W19" s="93">
        <v>0</v>
      </c>
      <c r="X19" s="93">
        <v>0</v>
      </c>
    </row>
    <row r="20" spans="2:24" ht="11.8" customHeight="1" collapsed="1" x14ac:dyDescent="0.3">
      <c r="B20" s="90"/>
      <c r="C20" s="90" t="s">
        <v>148</v>
      </c>
      <c r="D20" s="90"/>
      <c r="E20" s="90"/>
      <c r="F20" s="91" t="s">
        <v>142</v>
      </c>
      <c r="G20" s="92">
        <f>G22+G23+G25</f>
        <v>12164994377</v>
      </c>
      <c r="H20" s="92">
        <f t="shared" ref="H20:J20" si="14">H22+H23+H25</f>
        <v>23523674410</v>
      </c>
      <c r="I20" s="93">
        <f t="shared" si="14"/>
        <v>36363213826</v>
      </c>
      <c r="J20" s="93">
        <f t="shared" si="14"/>
        <v>48018668028</v>
      </c>
      <c r="K20" s="92">
        <f>K22+K23+K25</f>
        <v>10613331492</v>
      </c>
      <c r="L20" s="92">
        <f t="shared" ref="L20:X20" si="15">L22+L23+L25</f>
        <v>26851296466</v>
      </c>
      <c r="M20" s="93">
        <f t="shared" si="15"/>
        <v>42613592802</v>
      </c>
      <c r="N20" s="93">
        <f t="shared" si="15"/>
        <v>56919671586</v>
      </c>
      <c r="O20" s="93">
        <f t="shared" si="15"/>
        <v>13916667069</v>
      </c>
      <c r="P20" s="93">
        <f t="shared" si="15"/>
        <v>29268168045</v>
      </c>
      <c r="Q20" s="93">
        <f t="shared" si="15"/>
        <v>44791365555</v>
      </c>
      <c r="R20" s="93">
        <f t="shared" si="15"/>
        <v>58824740081</v>
      </c>
      <c r="S20" s="93">
        <f t="shared" si="15"/>
        <v>14484467982</v>
      </c>
      <c r="T20" s="93">
        <f t="shared" si="15"/>
        <v>30508246562</v>
      </c>
      <c r="U20" s="93">
        <f t="shared" si="15"/>
        <v>49294612908</v>
      </c>
      <c r="V20" s="93">
        <f t="shared" si="15"/>
        <v>65637772064</v>
      </c>
      <c r="W20" s="93">
        <f t="shared" si="15"/>
        <v>16611936222</v>
      </c>
      <c r="X20" s="93">
        <f t="shared" si="15"/>
        <v>34574643783</v>
      </c>
    </row>
    <row r="21" spans="2:24" ht="11.8" hidden="1" customHeight="1" outlineLevel="2" x14ac:dyDescent="0.3">
      <c r="B21" s="90"/>
      <c r="C21" s="90"/>
      <c r="D21" s="94" t="s">
        <v>143</v>
      </c>
      <c r="E21" s="90" t="s">
        <v>144</v>
      </c>
      <c r="F21" s="91" t="s">
        <v>142</v>
      </c>
      <c r="G21" s="92">
        <f>G24+G26</f>
        <v>8804470612</v>
      </c>
      <c r="H21" s="92">
        <f t="shared" ref="H21:J21" si="16">H24+H26</f>
        <v>17184149280</v>
      </c>
      <c r="I21" s="93">
        <f t="shared" si="16"/>
        <v>26220050665</v>
      </c>
      <c r="J21" s="93">
        <f t="shared" si="16"/>
        <v>34266221714</v>
      </c>
      <c r="K21" s="92">
        <f>K24+K26</f>
        <v>8244120427</v>
      </c>
      <c r="L21" s="92">
        <f t="shared" ref="L21:X21" si="17">L24+L26</f>
        <v>17634180298</v>
      </c>
      <c r="M21" s="93">
        <f t="shared" si="17"/>
        <v>27711046130</v>
      </c>
      <c r="N21" s="93">
        <f t="shared" si="17"/>
        <v>36301784596</v>
      </c>
      <c r="O21" s="93">
        <f t="shared" si="17"/>
        <v>9881425246</v>
      </c>
      <c r="P21" s="93">
        <f t="shared" si="17"/>
        <v>20585873863</v>
      </c>
      <c r="Q21" s="93">
        <f t="shared" si="17"/>
        <v>31471943453</v>
      </c>
      <c r="R21" s="93">
        <f t="shared" si="17"/>
        <v>41463592413</v>
      </c>
      <c r="S21" s="93">
        <f t="shared" si="17"/>
        <v>10253852779</v>
      </c>
      <c r="T21" s="93">
        <f t="shared" si="17"/>
        <v>21866696595</v>
      </c>
      <c r="U21" s="93">
        <f t="shared" si="17"/>
        <v>35078393044</v>
      </c>
      <c r="V21" s="93">
        <f t="shared" si="17"/>
        <v>46806658724</v>
      </c>
      <c r="W21" s="93">
        <f t="shared" si="17"/>
        <v>12115337256</v>
      </c>
      <c r="X21" s="93">
        <f t="shared" si="17"/>
        <v>25520904930</v>
      </c>
    </row>
    <row r="22" spans="2:24" ht="11.8" hidden="1" customHeight="1" outlineLevel="1" x14ac:dyDescent="0.3">
      <c r="B22" s="90"/>
      <c r="C22" s="94" t="s">
        <v>143</v>
      </c>
      <c r="D22" s="90" t="s">
        <v>145</v>
      </c>
      <c r="E22" s="90"/>
      <c r="F22" s="91" t="s">
        <v>142</v>
      </c>
      <c r="G22" s="92">
        <f t="shared" ref="G22:X22" si="18">G62+G96+G130+G164+G198+G232+G266+G300+G334+G368+G402</f>
        <v>11880153288</v>
      </c>
      <c r="H22" s="92">
        <f t="shared" si="18"/>
        <v>22932324896</v>
      </c>
      <c r="I22" s="93">
        <f t="shared" si="18"/>
        <v>35421969847</v>
      </c>
      <c r="J22" s="93">
        <f t="shared" si="18"/>
        <v>46833661792</v>
      </c>
      <c r="K22" s="92">
        <f t="shared" si="18"/>
        <v>10276750371</v>
      </c>
      <c r="L22" s="92">
        <f t="shared" si="18"/>
        <v>26322542025</v>
      </c>
      <c r="M22" s="93">
        <f t="shared" si="18"/>
        <v>41202730925</v>
      </c>
      <c r="N22" s="93">
        <f t="shared" si="18"/>
        <v>54359885000</v>
      </c>
      <c r="O22" s="93">
        <f t="shared" si="18"/>
        <v>13604469794</v>
      </c>
      <c r="P22" s="93">
        <f t="shared" si="18"/>
        <v>28389238657</v>
      </c>
      <c r="Q22" s="93">
        <f t="shared" si="18"/>
        <v>43449829079</v>
      </c>
      <c r="R22" s="93">
        <f t="shared" si="18"/>
        <v>56620672163</v>
      </c>
      <c r="S22" s="93">
        <f t="shared" si="18"/>
        <v>14502387515</v>
      </c>
      <c r="T22" s="93">
        <f t="shared" si="18"/>
        <v>30090687304</v>
      </c>
      <c r="U22" s="93">
        <f t="shared" si="18"/>
        <v>48354185823</v>
      </c>
      <c r="V22" s="93">
        <f t="shared" si="18"/>
        <v>64465398094</v>
      </c>
      <c r="W22" s="93">
        <f t="shared" si="18"/>
        <v>16276109715</v>
      </c>
      <c r="X22" s="93">
        <f t="shared" si="18"/>
        <v>34075778394</v>
      </c>
    </row>
    <row r="23" spans="2:24" ht="11.8" hidden="1" customHeight="1" outlineLevel="1" x14ac:dyDescent="0.3">
      <c r="B23" s="90"/>
      <c r="C23" s="94" t="s">
        <v>143</v>
      </c>
      <c r="D23" s="90" t="s">
        <v>172</v>
      </c>
      <c r="E23" s="90"/>
      <c r="F23" s="91" t="s">
        <v>142</v>
      </c>
      <c r="G23" s="92">
        <f t="shared" ref="G23:X23" si="19">G63+G97+G131+G165+G199+G233+G267+G301+G335+G369+G403</f>
        <v>249690828</v>
      </c>
      <c r="H23" s="92">
        <f t="shared" si="19"/>
        <v>554615747</v>
      </c>
      <c r="I23" s="93">
        <f t="shared" si="19"/>
        <v>842060995</v>
      </c>
      <c r="J23" s="93">
        <f t="shared" si="19"/>
        <v>1062671164</v>
      </c>
      <c r="K23" s="92">
        <f t="shared" si="19"/>
        <v>344161277</v>
      </c>
      <c r="L23" s="92">
        <f t="shared" si="19"/>
        <v>533904171</v>
      </c>
      <c r="M23" s="93">
        <f t="shared" si="19"/>
        <v>1437619647</v>
      </c>
      <c r="N23" s="93">
        <f t="shared" si="19"/>
        <v>2607871271</v>
      </c>
      <c r="O23" s="93">
        <f t="shared" si="19"/>
        <v>316817540</v>
      </c>
      <c r="P23" s="93">
        <f t="shared" si="19"/>
        <v>876023274</v>
      </c>
      <c r="Q23" s="93">
        <f t="shared" si="19"/>
        <v>1361316512</v>
      </c>
      <c r="R23" s="93">
        <f t="shared" si="19"/>
        <v>2204257744</v>
      </c>
      <c r="S23" s="93">
        <f t="shared" si="19"/>
        <v>-33053433</v>
      </c>
      <c r="T23" s="93">
        <f t="shared" si="19"/>
        <v>399819253</v>
      </c>
      <c r="U23" s="93">
        <f t="shared" si="19"/>
        <v>895695168</v>
      </c>
      <c r="V23" s="93">
        <f t="shared" si="19"/>
        <v>1146546336</v>
      </c>
      <c r="W23" s="93">
        <f t="shared" si="19"/>
        <v>334349605</v>
      </c>
      <c r="X23" s="93">
        <f t="shared" si="19"/>
        <v>469724659</v>
      </c>
    </row>
    <row r="24" spans="2:24" ht="11.8" hidden="1" customHeight="1" outlineLevel="2" x14ac:dyDescent="0.3">
      <c r="B24" s="90"/>
      <c r="C24" s="94"/>
      <c r="D24" s="94" t="s">
        <v>143</v>
      </c>
      <c r="E24" s="90" t="s">
        <v>144</v>
      </c>
      <c r="F24" s="91" t="s">
        <v>142</v>
      </c>
      <c r="G24" s="92">
        <f t="shared" ref="G24:X24" si="20">G64+G98+G132+G166+G200+G234+G268+G302+G336+G370+G404</f>
        <v>8804512656</v>
      </c>
      <c r="H24" s="92">
        <f t="shared" si="20"/>
        <v>17184147079</v>
      </c>
      <c r="I24" s="93">
        <f t="shared" si="20"/>
        <v>26220047687</v>
      </c>
      <c r="J24" s="93">
        <f t="shared" si="20"/>
        <v>34266220332</v>
      </c>
      <c r="K24" s="92">
        <f t="shared" si="20"/>
        <v>8244120592</v>
      </c>
      <c r="L24" s="92">
        <f t="shared" si="20"/>
        <v>17634181556</v>
      </c>
      <c r="M24" s="93">
        <f t="shared" si="20"/>
        <v>27711047371</v>
      </c>
      <c r="N24" s="93">
        <f t="shared" si="20"/>
        <v>36301786888</v>
      </c>
      <c r="O24" s="93">
        <f t="shared" si="20"/>
        <v>9881425246</v>
      </c>
      <c r="P24" s="93">
        <f t="shared" si="20"/>
        <v>20593600165</v>
      </c>
      <c r="Q24" s="93">
        <f t="shared" si="20"/>
        <v>31479669755</v>
      </c>
      <c r="R24" s="93">
        <f t="shared" si="20"/>
        <v>41463592413</v>
      </c>
      <c r="S24" s="93">
        <f t="shared" si="20"/>
        <v>10253852779</v>
      </c>
      <c r="T24" s="93">
        <f t="shared" si="20"/>
        <v>21866696595</v>
      </c>
      <c r="U24" s="93">
        <f t="shared" si="20"/>
        <v>35056027086</v>
      </c>
      <c r="V24" s="93">
        <f t="shared" si="20"/>
        <v>46806658724</v>
      </c>
      <c r="W24" s="93">
        <f t="shared" si="20"/>
        <v>12115337256</v>
      </c>
      <c r="X24" s="93">
        <f t="shared" si="20"/>
        <v>25520904930</v>
      </c>
    </row>
    <row r="25" spans="2:24" ht="11.8" hidden="1" customHeight="1" outlineLevel="1" x14ac:dyDescent="0.3">
      <c r="B25" s="90"/>
      <c r="C25" s="94" t="s">
        <v>143</v>
      </c>
      <c r="D25" s="90" t="s">
        <v>173</v>
      </c>
      <c r="E25" s="90"/>
      <c r="F25" s="91" t="s">
        <v>142</v>
      </c>
      <c r="G25" s="92">
        <v>35150261</v>
      </c>
      <c r="H25" s="92">
        <v>36733767</v>
      </c>
      <c r="I25" s="93">
        <v>99182984</v>
      </c>
      <c r="J25" s="93">
        <v>122335072</v>
      </c>
      <c r="K25" s="92">
        <v>-7580156</v>
      </c>
      <c r="L25" s="92">
        <v>-5149730</v>
      </c>
      <c r="M25" s="93">
        <v>-26757770</v>
      </c>
      <c r="N25" s="93">
        <v>-48084685</v>
      </c>
      <c r="O25" s="93">
        <v>-4620265</v>
      </c>
      <c r="P25" s="93">
        <v>2906114</v>
      </c>
      <c r="Q25" s="93">
        <v>-19780036</v>
      </c>
      <c r="R25" s="93">
        <v>-189826</v>
      </c>
      <c r="S25" s="93">
        <v>15133900</v>
      </c>
      <c r="T25" s="93">
        <v>17740005</v>
      </c>
      <c r="U25" s="93">
        <v>44731917</v>
      </c>
      <c r="V25" s="93">
        <v>25827634</v>
      </c>
      <c r="W25" s="93">
        <v>1476902</v>
      </c>
      <c r="X25" s="93">
        <v>29140730</v>
      </c>
    </row>
    <row r="26" spans="2:24" ht="11.8" hidden="1" customHeight="1" outlineLevel="2" x14ac:dyDescent="0.3">
      <c r="B26" s="90"/>
      <c r="C26" s="94"/>
      <c r="D26" s="94" t="s">
        <v>143</v>
      </c>
      <c r="E26" s="90" t="s">
        <v>144</v>
      </c>
      <c r="F26" s="91" t="s">
        <v>142</v>
      </c>
      <c r="G26" s="92">
        <v>-42044</v>
      </c>
      <c r="H26" s="92">
        <v>2201</v>
      </c>
      <c r="I26" s="93">
        <v>2978</v>
      </c>
      <c r="J26" s="93">
        <v>1382</v>
      </c>
      <c r="K26" s="92">
        <v>-165</v>
      </c>
      <c r="L26" s="92">
        <v>-1258</v>
      </c>
      <c r="M26" s="93">
        <v>-1241</v>
      </c>
      <c r="N26" s="93">
        <v>-2292</v>
      </c>
      <c r="O26" s="93">
        <v>0</v>
      </c>
      <c r="P26" s="93">
        <v>-7726302</v>
      </c>
      <c r="Q26" s="93">
        <v>-7726302</v>
      </c>
      <c r="R26" s="93">
        <v>0</v>
      </c>
      <c r="S26" s="93">
        <v>0</v>
      </c>
      <c r="T26" s="93">
        <v>0</v>
      </c>
      <c r="U26" s="93">
        <v>22365958</v>
      </c>
      <c r="V26" s="93">
        <v>0</v>
      </c>
      <c r="W26" s="93">
        <v>0</v>
      </c>
      <c r="X26" s="93">
        <v>0</v>
      </c>
    </row>
    <row r="27" spans="2:24" ht="11.8" customHeight="1" collapsed="1" x14ac:dyDescent="0.3">
      <c r="B27" s="90"/>
      <c r="C27" s="90" t="s">
        <v>149</v>
      </c>
      <c r="D27" s="90"/>
      <c r="E27" s="90"/>
      <c r="F27" s="91" t="s">
        <v>142</v>
      </c>
      <c r="G27" s="92">
        <f t="shared" ref="G27:X27" si="21">G28+G29</f>
        <v>6005762746</v>
      </c>
      <c r="H27" s="92">
        <f t="shared" si="21"/>
        <v>11996906327</v>
      </c>
      <c r="I27" s="93">
        <f t="shared" si="21"/>
        <v>18567002979</v>
      </c>
      <c r="J27" s="93">
        <f t="shared" si="21"/>
        <v>25194017753</v>
      </c>
      <c r="K27" s="92">
        <f t="shared" si="21"/>
        <v>6375087867</v>
      </c>
      <c r="L27" s="92">
        <f t="shared" si="21"/>
        <v>12913149258</v>
      </c>
      <c r="M27" s="93">
        <f t="shared" si="21"/>
        <v>20089529260</v>
      </c>
      <c r="N27" s="93">
        <f t="shared" si="21"/>
        <v>28212082744</v>
      </c>
      <c r="O27" s="93">
        <f t="shared" si="21"/>
        <v>7759085620</v>
      </c>
      <c r="P27" s="93">
        <f t="shared" si="21"/>
        <v>15487149696</v>
      </c>
      <c r="Q27" s="93">
        <f t="shared" si="21"/>
        <v>23943055267</v>
      </c>
      <c r="R27" s="93">
        <f t="shared" si="21"/>
        <v>32175257792</v>
      </c>
      <c r="S27" s="93">
        <f t="shared" si="21"/>
        <v>8259627711</v>
      </c>
      <c r="T27" s="93">
        <f t="shared" si="21"/>
        <v>17150009023</v>
      </c>
      <c r="U27" s="93">
        <f t="shared" si="21"/>
        <v>26354716442</v>
      </c>
      <c r="V27" s="93">
        <f t="shared" si="21"/>
        <v>35819854188</v>
      </c>
      <c r="W27" s="93">
        <f t="shared" si="21"/>
        <v>9045060039</v>
      </c>
      <c r="X27" s="93">
        <f t="shared" si="21"/>
        <v>18650177508</v>
      </c>
    </row>
    <row r="28" spans="2:24" ht="11.8" hidden="1" customHeight="1" outlineLevel="1" x14ac:dyDescent="0.3">
      <c r="B28" s="90"/>
      <c r="C28" s="94" t="s">
        <v>143</v>
      </c>
      <c r="D28" s="90" t="s">
        <v>174</v>
      </c>
      <c r="E28" s="90"/>
      <c r="F28" s="91" t="s">
        <v>142</v>
      </c>
      <c r="G28" s="92">
        <f t="shared" ref="G28:X28" si="22">G65+G99+G133+G167+G201+G235+G269+G303+G337+G371+G405</f>
        <v>6006009144</v>
      </c>
      <c r="H28" s="92">
        <f t="shared" si="22"/>
        <v>11997675371</v>
      </c>
      <c r="I28" s="93">
        <f t="shared" si="22"/>
        <v>18567008322</v>
      </c>
      <c r="J28" s="93">
        <f t="shared" si="22"/>
        <v>25194774069</v>
      </c>
      <c r="K28" s="92">
        <f t="shared" si="22"/>
        <v>6375192768</v>
      </c>
      <c r="L28" s="92">
        <f t="shared" si="22"/>
        <v>12913348360</v>
      </c>
      <c r="M28" s="93">
        <f t="shared" si="22"/>
        <v>20089505981</v>
      </c>
      <c r="N28" s="93">
        <f t="shared" si="22"/>
        <v>28212919408</v>
      </c>
      <c r="O28" s="93">
        <f t="shared" si="22"/>
        <v>7759094332</v>
      </c>
      <c r="P28" s="93">
        <f t="shared" si="22"/>
        <v>15487177736</v>
      </c>
      <c r="Q28" s="93">
        <f t="shared" si="22"/>
        <v>23943083307</v>
      </c>
      <c r="R28" s="93">
        <f t="shared" si="22"/>
        <v>32176090962</v>
      </c>
      <c r="S28" s="93">
        <f t="shared" si="22"/>
        <v>8259642299</v>
      </c>
      <c r="T28" s="93">
        <f t="shared" si="22"/>
        <v>17150023611</v>
      </c>
      <c r="U28" s="93">
        <f t="shared" si="22"/>
        <v>26354731030</v>
      </c>
      <c r="V28" s="93">
        <f t="shared" si="22"/>
        <v>35820878122</v>
      </c>
      <c r="W28" s="93">
        <f t="shared" si="22"/>
        <v>9045062018</v>
      </c>
      <c r="X28" s="93">
        <f t="shared" si="22"/>
        <v>18650179487</v>
      </c>
    </row>
    <row r="29" spans="2:24" ht="11.8" hidden="1" customHeight="1" outlineLevel="1" x14ac:dyDescent="0.3">
      <c r="B29" s="90"/>
      <c r="C29" s="94" t="s">
        <v>143</v>
      </c>
      <c r="D29" s="90" t="s">
        <v>173</v>
      </c>
      <c r="E29" s="90"/>
      <c r="F29" s="91" t="s">
        <v>142</v>
      </c>
      <c r="G29" s="92">
        <v>-246398</v>
      </c>
      <c r="H29" s="92">
        <v>-769044</v>
      </c>
      <c r="I29" s="93">
        <v>-5343</v>
      </c>
      <c r="J29" s="93">
        <v>-756316</v>
      </c>
      <c r="K29" s="92">
        <v>-104901</v>
      </c>
      <c r="L29" s="92">
        <v>-199102</v>
      </c>
      <c r="M29" s="93">
        <v>23279</v>
      </c>
      <c r="N29" s="93">
        <v>-836664</v>
      </c>
      <c r="O29" s="93">
        <v>-8712</v>
      </c>
      <c r="P29" s="93">
        <v>-28040</v>
      </c>
      <c r="Q29" s="93">
        <v>-28040</v>
      </c>
      <c r="R29" s="93">
        <v>-833170</v>
      </c>
      <c r="S29" s="93">
        <v>-14588</v>
      </c>
      <c r="T29" s="93">
        <v>-14588</v>
      </c>
      <c r="U29" s="93">
        <v>-14588</v>
      </c>
      <c r="V29" s="93">
        <v>-1023934</v>
      </c>
      <c r="W29" s="93">
        <v>-1979</v>
      </c>
      <c r="X29" s="93">
        <v>-1979</v>
      </c>
    </row>
    <row r="30" spans="2:24" ht="11.8" customHeight="1" x14ac:dyDescent="0.3">
      <c r="B30" s="90"/>
      <c r="C30" s="90" t="s">
        <v>152</v>
      </c>
      <c r="D30" s="90"/>
      <c r="E30" s="90"/>
      <c r="F30" s="91" t="s">
        <v>142</v>
      </c>
      <c r="G30" s="92">
        <v>1780726926</v>
      </c>
      <c r="H30" s="92">
        <v>3340328922</v>
      </c>
      <c r="I30" s="93">
        <v>4743197106</v>
      </c>
      <c r="J30" s="93">
        <v>5765346868</v>
      </c>
      <c r="K30" s="92">
        <v>1745580173</v>
      </c>
      <c r="L30" s="92">
        <v>3194138116</v>
      </c>
      <c r="M30" s="93">
        <v>4884794601</v>
      </c>
      <c r="N30" s="93">
        <v>6576152167</v>
      </c>
      <c r="O30" s="93">
        <v>1839746760</v>
      </c>
      <c r="P30" s="93">
        <v>3464378915</v>
      </c>
      <c r="Q30" s="93">
        <v>5128700893</v>
      </c>
      <c r="R30" s="93">
        <v>6971217631</v>
      </c>
      <c r="S30" s="93">
        <v>1932384032</v>
      </c>
      <c r="T30" s="93">
        <v>3634365077</v>
      </c>
      <c r="U30" s="93">
        <v>5426024522</v>
      </c>
      <c r="V30" s="93">
        <v>5790019584</v>
      </c>
      <c r="W30" s="93">
        <v>1629472504</v>
      </c>
      <c r="X30" s="93">
        <v>3205318467</v>
      </c>
    </row>
    <row r="31" spans="2:24" ht="11.8" customHeight="1" x14ac:dyDescent="0.3">
      <c r="B31" s="90"/>
      <c r="C31" s="90" t="s">
        <v>153</v>
      </c>
      <c r="D31" s="90"/>
      <c r="E31" s="90"/>
      <c r="F31" s="91" t="s">
        <v>142</v>
      </c>
      <c r="G31" s="92">
        <f t="shared" ref="G31:X31" si="23">G27+G30</f>
        <v>7786489672</v>
      </c>
      <c r="H31" s="92">
        <f t="shared" si="23"/>
        <v>15337235249</v>
      </c>
      <c r="I31" s="93">
        <f t="shared" si="23"/>
        <v>23310200085</v>
      </c>
      <c r="J31" s="93">
        <f t="shared" si="23"/>
        <v>30959364621</v>
      </c>
      <c r="K31" s="92">
        <f t="shared" si="23"/>
        <v>8120668040</v>
      </c>
      <c r="L31" s="92">
        <f t="shared" si="23"/>
        <v>16107287374</v>
      </c>
      <c r="M31" s="93">
        <f t="shared" si="23"/>
        <v>24974323861</v>
      </c>
      <c r="N31" s="93">
        <f t="shared" si="23"/>
        <v>34788234911</v>
      </c>
      <c r="O31" s="93">
        <f t="shared" si="23"/>
        <v>9598832380</v>
      </c>
      <c r="P31" s="93">
        <f t="shared" si="23"/>
        <v>18951528611</v>
      </c>
      <c r="Q31" s="93">
        <f t="shared" si="23"/>
        <v>29071756160</v>
      </c>
      <c r="R31" s="93">
        <f t="shared" si="23"/>
        <v>39146475423</v>
      </c>
      <c r="S31" s="93">
        <f t="shared" si="23"/>
        <v>10192011743</v>
      </c>
      <c r="T31" s="93">
        <f t="shared" si="23"/>
        <v>20784374100</v>
      </c>
      <c r="U31" s="93">
        <f t="shared" si="23"/>
        <v>31780740964</v>
      </c>
      <c r="V31" s="93">
        <f t="shared" si="23"/>
        <v>41609873772</v>
      </c>
      <c r="W31" s="93">
        <f t="shared" si="23"/>
        <v>10674532543</v>
      </c>
      <c r="X31" s="93">
        <f t="shared" si="23"/>
        <v>21855495975</v>
      </c>
    </row>
    <row r="32" spans="2:24" ht="11.8" customHeight="1" x14ac:dyDescent="0.3">
      <c r="B32" s="95"/>
      <c r="C32" s="95" t="s">
        <v>154</v>
      </c>
      <c r="D32" s="95"/>
      <c r="E32" s="95"/>
      <c r="F32" s="96" t="s">
        <v>142</v>
      </c>
      <c r="G32" s="97">
        <f t="shared" ref="G32:X32" si="24">G66+G100+G134+G168+G202+G236+G270+G304+G338+G372+G406</f>
        <v>2140820870</v>
      </c>
      <c r="H32" s="97">
        <f t="shared" si="24"/>
        <v>4220190547</v>
      </c>
      <c r="I32" s="98">
        <f t="shared" si="24"/>
        <v>6505437631</v>
      </c>
      <c r="J32" s="98">
        <f t="shared" si="24"/>
        <v>8395633403</v>
      </c>
      <c r="K32" s="97">
        <f t="shared" si="24"/>
        <v>2316512564</v>
      </c>
      <c r="L32" s="97">
        <f t="shared" si="24"/>
        <v>4937258202</v>
      </c>
      <c r="M32" s="98">
        <f t="shared" si="24"/>
        <v>7718147770</v>
      </c>
      <c r="N32" s="98">
        <f t="shared" si="24"/>
        <v>10236403026</v>
      </c>
      <c r="O32" s="98">
        <f t="shared" si="24"/>
        <v>2812637150</v>
      </c>
      <c r="P32" s="98">
        <f t="shared" si="24"/>
        <v>5694615788</v>
      </c>
      <c r="Q32" s="98">
        <f t="shared" si="24"/>
        <v>8784502776</v>
      </c>
      <c r="R32" s="98">
        <f t="shared" si="24"/>
        <v>12290003346</v>
      </c>
      <c r="S32" s="98">
        <f t="shared" si="24"/>
        <v>3123708368</v>
      </c>
      <c r="T32" s="98">
        <f t="shared" si="24"/>
        <v>6397460211</v>
      </c>
      <c r="U32" s="98">
        <f t="shared" si="24"/>
        <v>9863566631</v>
      </c>
      <c r="V32" s="98">
        <f t="shared" si="24"/>
        <v>13628820548</v>
      </c>
      <c r="W32" s="98">
        <f t="shared" si="24"/>
        <v>3485617570</v>
      </c>
      <c r="X32" s="98">
        <f t="shared" si="24"/>
        <v>7500742883</v>
      </c>
    </row>
    <row r="33" spans="2:24" ht="11.8" customHeight="1" x14ac:dyDescent="0.3">
      <c r="B33" s="99"/>
      <c r="C33" s="99" t="s">
        <v>155</v>
      </c>
      <c r="D33" s="99"/>
      <c r="E33" s="99"/>
      <c r="F33" s="100" t="s">
        <v>156</v>
      </c>
      <c r="G33" s="101">
        <f t="shared" ref="G33:X33" si="25">G67+G101+G135+G169+G203+G237+G271+G305+G339+G373+G407</f>
        <v>22307780</v>
      </c>
      <c r="H33" s="101">
        <f t="shared" si="25"/>
        <v>21783219</v>
      </c>
      <c r="I33" s="102">
        <f t="shared" si="25"/>
        <v>21781278</v>
      </c>
      <c r="J33" s="102">
        <f t="shared" si="25"/>
        <v>22208372</v>
      </c>
      <c r="K33" s="101">
        <f t="shared" si="25"/>
        <v>21789770</v>
      </c>
      <c r="L33" s="101">
        <f t="shared" si="25"/>
        <v>22052867</v>
      </c>
      <c r="M33" s="102">
        <f t="shared" si="25"/>
        <v>22751684</v>
      </c>
      <c r="N33" s="102">
        <f t="shared" si="25"/>
        <v>23881314</v>
      </c>
      <c r="O33" s="102">
        <f t="shared" si="25"/>
        <v>24395235</v>
      </c>
      <c r="P33" s="102">
        <f t="shared" si="25"/>
        <v>24267104</v>
      </c>
      <c r="Q33" s="102">
        <f t="shared" si="25"/>
        <v>23971890</v>
      </c>
      <c r="R33" s="102">
        <f t="shared" si="25"/>
        <v>23578666</v>
      </c>
      <c r="S33" s="102">
        <f t="shared" si="25"/>
        <v>23727344</v>
      </c>
      <c r="T33" s="102">
        <f t="shared" si="25"/>
        <v>23944779</v>
      </c>
      <c r="U33" s="102">
        <f t="shared" si="25"/>
        <v>24302931</v>
      </c>
      <c r="V33" s="102">
        <f t="shared" si="25"/>
        <v>24345648</v>
      </c>
      <c r="W33" s="102">
        <f t="shared" si="25"/>
        <v>24620920</v>
      </c>
      <c r="X33" s="102">
        <f t="shared" si="25"/>
        <v>25036695</v>
      </c>
    </row>
    <row r="34" spans="2:24" ht="11.8" customHeight="1" x14ac:dyDescent="0.3">
      <c r="B34" s="90"/>
      <c r="C34" s="90" t="s">
        <v>175</v>
      </c>
      <c r="D34" s="90"/>
      <c r="E34" s="90"/>
      <c r="F34" s="91" t="s">
        <v>156</v>
      </c>
      <c r="G34" s="92">
        <f t="shared" ref="G34:X34" si="26">G68+G102+G136+G170+G204+G238+G272+G306+G340+G374+G408</f>
        <v>68408387</v>
      </c>
      <c r="H34" s="92">
        <f t="shared" si="26"/>
        <v>69960233</v>
      </c>
      <c r="I34" s="93">
        <f t="shared" si="26"/>
        <v>66862136</v>
      </c>
      <c r="J34" s="93">
        <f t="shared" si="26"/>
        <v>72070125</v>
      </c>
      <c r="K34" s="92">
        <f t="shared" si="26"/>
        <v>72377189</v>
      </c>
      <c r="L34" s="92">
        <f t="shared" si="26"/>
        <v>73915034</v>
      </c>
      <c r="M34" s="93">
        <f t="shared" si="26"/>
        <v>75825136</v>
      </c>
      <c r="N34" s="93">
        <f t="shared" si="26"/>
        <v>80799697</v>
      </c>
      <c r="O34" s="93">
        <f t="shared" si="26"/>
        <v>82493742</v>
      </c>
      <c r="P34" s="93">
        <f t="shared" si="26"/>
        <v>84046109</v>
      </c>
      <c r="Q34" s="93">
        <f t="shared" si="26"/>
        <v>85337112</v>
      </c>
      <c r="R34" s="93">
        <f t="shared" si="26"/>
        <v>86465762</v>
      </c>
      <c r="S34" s="93">
        <f t="shared" si="26"/>
        <v>87111904</v>
      </c>
      <c r="T34" s="93">
        <f t="shared" si="26"/>
        <v>89042263</v>
      </c>
      <c r="U34" s="93">
        <f t="shared" si="26"/>
        <v>90503819</v>
      </c>
      <c r="V34" s="93">
        <f t="shared" si="26"/>
        <v>92584552</v>
      </c>
      <c r="W34" s="93">
        <f t="shared" si="26"/>
        <v>93916174</v>
      </c>
      <c r="X34" s="93">
        <f t="shared" si="26"/>
        <v>95987455</v>
      </c>
    </row>
    <row r="35" spans="2:24" ht="11.8" customHeight="1" x14ac:dyDescent="0.3">
      <c r="B35" s="103"/>
      <c r="C35" s="103" t="s">
        <v>157</v>
      </c>
      <c r="D35" s="103"/>
      <c r="E35" s="103"/>
      <c r="F35" s="91" t="s">
        <v>156</v>
      </c>
      <c r="G35" s="92">
        <f t="shared" ref="G35:X35" si="27">G69+G103+G137+G171+G205+G239+G273+G307+G341+G375+G409</f>
        <v>528566</v>
      </c>
      <c r="H35" s="92">
        <f t="shared" si="27"/>
        <v>976264</v>
      </c>
      <c r="I35" s="93">
        <f t="shared" si="27"/>
        <v>1383503</v>
      </c>
      <c r="J35" s="93">
        <f t="shared" si="27"/>
        <v>1903461</v>
      </c>
      <c r="K35" s="92">
        <f t="shared" si="27"/>
        <v>451584</v>
      </c>
      <c r="L35" s="92">
        <f t="shared" si="27"/>
        <v>1016038</v>
      </c>
      <c r="M35" s="93">
        <f t="shared" si="27"/>
        <v>1506658</v>
      </c>
      <c r="N35" s="93">
        <f t="shared" si="27"/>
        <v>2059183</v>
      </c>
      <c r="O35" s="93">
        <f t="shared" si="27"/>
        <v>570562</v>
      </c>
      <c r="P35" s="93">
        <f t="shared" si="27"/>
        <v>1152943</v>
      </c>
      <c r="Q35" s="93">
        <f t="shared" si="27"/>
        <v>1741018</v>
      </c>
      <c r="R35" s="93">
        <f t="shared" si="27"/>
        <v>2294536</v>
      </c>
      <c r="S35" s="93">
        <f t="shared" si="27"/>
        <v>580215</v>
      </c>
      <c r="T35" s="93">
        <f t="shared" si="27"/>
        <v>1171427</v>
      </c>
      <c r="U35" s="93">
        <f t="shared" si="27"/>
        <v>1797556</v>
      </c>
      <c r="V35" s="93">
        <f t="shared" si="27"/>
        <v>2463410</v>
      </c>
      <c r="W35" s="93">
        <f t="shared" si="27"/>
        <v>631005</v>
      </c>
      <c r="X35" s="93">
        <f t="shared" si="27"/>
        <v>1309555</v>
      </c>
    </row>
    <row r="36" spans="2:24" ht="11.8" customHeight="1" x14ac:dyDescent="0.3"/>
    <row r="37" spans="2:24" ht="11.8" customHeight="1" x14ac:dyDescent="0.3">
      <c r="B37" s="85"/>
      <c r="C37" s="85" t="s">
        <v>163</v>
      </c>
      <c r="D37" s="85"/>
      <c r="E37" s="86"/>
      <c r="F37" s="87"/>
      <c r="G37" s="87"/>
      <c r="H37" s="87"/>
      <c r="I37" s="104"/>
      <c r="J37" s="104"/>
      <c r="K37" s="87"/>
      <c r="L37" s="87"/>
      <c r="M37" s="104"/>
      <c r="N37" s="104"/>
      <c r="O37" s="104"/>
      <c r="P37" s="104"/>
      <c r="Q37" s="104"/>
      <c r="R37" s="104"/>
      <c r="S37" s="104"/>
      <c r="T37" s="104"/>
      <c r="U37" s="104"/>
      <c r="V37" s="104"/>
      <c r="W37" s="104"/>
      <c r="X37" s="104"/>
    </row>
    <row r="38" spans="2:24" ht="11.8" customHeight="1" x14ac:dyDescent="0.3">
      <c r="B38" s="90"/>
      <c r="C38" s="90" t="s">
        <v>158</v>
      </c>
      <c r="D38" s="90"/>
      <c r="E38" s="103"/>
      <c r="F38" s="105" t="s">
        <v>142</v>
      </c>
      <c r="G38" s="92">
        <f t="shared" ref="G38:X38" si="28">G72+G106+G140+G174+G208+G242+G276+G310+G344+G378+G412</f>
        <v>6630737954</v>
      </c>
      <c r="H38" s="92">
        <f t="shared" si="28"/>
        <v>12669847643</v>
      </c>
      <c r="I38" s="93">
        <f t="shared" si="28"/>
        <v>19266246139</v>
      </c>
      <c r="J38" s="93">
        <f t="shared" si="28"/>
        <v>26415843124</v>
      </c>
      <c r="K38" s="92">
        <f t="shared" si="28"/>
        <v>6683796016</v>
      </c>
      <c r="L38" s="92">
        <f t="shared" si="28"/>
        <v>13823903044</v>
      </c>
      <c r="M38" s="93">
        <f t="shared" si="28"/>
        <v>21228353791</v>
      </c>
      <c r="N38" s="93">
        <f t="shared" si="28"/>
        <v>28641631513</v>
      </c>
      <c r="O38" s="93">
        <f t="shared" si="28"/>
        <v>11170092582</v>
      </c>
      <c r="P38" s="93">
        <f t="shared" si="28"/>
        <v>21177492017</v>
      </c>
      <c r="Q38" s="93">
        <f t="shared" si="28"/>
        <v>30533119605</v>
      </c>
      <c r="R38" s="93">
        <f t="shared" si="28"/>
        <v>39566695976</v>
      </c>
      <c r="S38" s="93">
        <f t="shared" si="28"/>
        <v>12603830731</v>
      </c>
      <c r="T38" s="93">
        <f t="shared" si="28"/>
        <v>23311795569</v>
      </c>
      <c r="U38" s="93">
        <f t="shared" si="28"/>
        <v>33809364828</v>
      </c>
      <c r="V38" s="93">
        <f t="shared" si="28"/>
        <v>45116060266</v>
      </c>
      <c r="W38" s="93">
        <f t="shared" si="28"/>
        <v>12747565942</v>
      </c>
      <c r="X38" s="93">
        <f t="shared" si="28"/>
        <v>24160972956</v>
      </c>
    </row>
    <row r="39" spans="2:24" ht="11.8" customHeight="1" x14ac:dyDescent="0.3">
      <c r="B39" s="90"/>
      <c r="C39" s="90" t="s">
        <v>159</v>
      </c>
      <c r="D39" s="90"/>
      <c r="E39" s="103"/>
      <c r="F39" s="105" t="s">
        <v>156</v>
      </c>
      <c r="G39" s="92">
        <f t="shared" ref="G39:X39" si="29">G73+G107+G141+G175+G209+G243+G277+G311+G345+G379+G413</f>
        <v>2426208</v>
      </c>
      <c r="H39" s="92">
        <f t="shared" si="29"/>
        <v>4142484</v>
      </c>
      <c r="I39" s="93">
        <f t="shared" si="29"/>
        <v>6396969</v>
      </c>
      <c r="J39" s="93">
        <f t="shared" si="29"/>
        <v>8237356</v>
      </c>
      <c r="K39" s="92">
        <f t="shared" si="29"/>
        <v>1759773</v>
      </c>
      <c r="L39" s="92">
        <f t="shared" si="29"/>
        <v>3940972</v>
      </c>
      <c r="M39" s="93">
        <f t="shared" si="29"/>
        <v>6435525</v>
      </c>
      <c r="N39" s="93">
        <f t="shared" si="29"/>
        <v>8434751</v>
      </c>
      <c r="O39" s="93">
        <f t="shared" si="29"/>
        <v>2352583</v>
      </c>
      <c r="P39" s="93">
        <f t="shared" si="29"/>
        <v>5313803</v>
      </c>
      <c r="Q39" s="93">
        <f t="shared" si="29"/>
        <v>7682515</v>
      </c>
      <c r="R39" s="93">
        <f t="shared" si="29"/>
        <v>9823632</v>
      </c>
      <c r="S39" s="93">
        <f t="shared" si="29"/>
        <v>2672011</v>
      </c>
      <c r="T39" s="93">
        <f t="shared" si="29"/>
        <v>5419932</v>
      </c>
      <c r="U39" s="93">
        <f t="shared" si="29"/>
        <v>8951966</v>
      </c>
      <c r="V39" s="93">
        <f t="shared" si="29"/>
        <v>11429912</v>
      </c>
      <c r="W39" s="93">
        <f t="shared" si="29"/>
        <v>3090185</v>
      </c>
      <c r="X39" s="93">
        <f t="shared" si="29"/>
        <v>6471200</v>
      </c>
    </row>
    <row r="40" spans="2:24" ht="11.8" customHeight="1" x14ac:dyDescent="0.3">
      <c r="B40" s="103"/>
      <c r="C40" s="103" t="s">
        <v>176</v>
      </c>
      <c r="D40" s="103"/>
      <c r="E40" s="103"/>
      <c r="F40" s="105" t="s">
        <v>156</v>
      </c>
      <c r="G40" s="92">
        <f t="shared" ref="G40:X40" si="30">G74+G108+G142+G176+G210+G244+G278+G312+G346+G380+G414</f>
        <v>6734630</v>
      </c>
      <c r="H40" s="92">
        <f t="shared" si="30"/>
        <v>11688759</v>
      </c>
      <c r="I40" s="93">
        <f t="shared" si="30"/>
        <v>17926675</v>
      </c>
      <c r="J40" s="93">
        <f t="shared" si="30"/>
        <v>23850025</v>
      </c>
      <c r="K40" s="92">
        <f t="shared" si="30"/>
        <v>5430318</v>
      </c>
      <c r="L40" s="92">
        <f t="shared" si="30"/>
        <v>12065135</v>
      </c>
      <c r="M40" s="93">
        <f t="shared" si="30"/>
        <v>20601892</v>
      </c>
      <c r="N40" s="93">
        <f t="shared" si="30"/>
        <v>26761278</v>
      </c>
      <c r="O40" s="93">
        <f t="shared" si="30"/>
        <v>7616337</v>
      </c>
      <c r="P40" s="93">
        <f t="shared" si="30"/>
        <v>17111873</v>
      </c>
      <c r="Q40" s="93">
        <f t="shared" si="30"/>
        <v>25364375</v>
      </c>
      <c r="R40" s="93">
        <f t="shared" si="30"/>
        <v>32668325</v>
      </c>
      <c r="S40" s="93">
        <f t="shared" si="30"/>
        <v>8889514</v>
      </c>
      <c r="T40" s="93">
        <f t="shared" si="30"/>
        <v>18806934</v>
      </c>
      <c r="U40" s="93">
        <f t="shared" si="30"/>
        <v>31195116</v>
      </c>
      <c r="V40" s="93">
        <f t="shared" si="30"/>
        <v>40019996</v>
      </c>
      <c r="W40" s="93">
        <f t="shared" si="30"/>
        <v>9816878</v>
      </c>
      <c r="X40" s="93">
        <f t="shared" si="30"/>
        <v>21331608</v>
      </c>
    </row>
    <row r="41" spans="2:24" ht="11.8" customHeight="1" x14ac:dyDescent="0.3">
      <c r="B41" s="103"/>
      <c r="C41" s="103" t="s">
        <v>165</v>
      </c>
      <c r="D41" s="103"/>
      <c r="E41" s="103"/>
      <c r="F41" s="105" t="s">
        <v>156</v>
      </c>
      <c r="G41" s="92">
        <f t="shared" ref="G41:X41" si="31">G75+G109+G143+G177+G211+G245+G279+G313+G347+G381+G415</f>
        <v>1093076</v>
      </c>
      <c r="H41" s="92">
        <f t="shared" si="31"/>
        <v>1829063</v>
      </c>
      <c r="I41" s="93">
        <f t="shared" si="31"/>
        <v>2623439</v>
      </c>
      <c r="J41" s="93">
        <f t="shared" si="31"/>
        <v>3444328</v>
      </c>
      <c r="K41" s="92">
        <f t="shared" si="31"/>
        <v>1025950</v>
      </c>
      <c r="L41" s="92">
        <f t="shared" si="31"/>
        <v>2059300</v>
      </c>
      <c r="M41" s="93">
        <f t="shared" si="31"/>
        <v>3056870</v>
      </c>
      <c r="N41" s="93">
        <f t="shared" si="31"/>
        <v>4081081</v>
      </c>
      <c r="O41" s="93">
        <f t="shared" si="31"/>
        <v>1171562</v>
      </c>
      <c r="P41" s="93">
        <f t="shared" si="31"/>
        <v>2574769</v>
      </c>
      <c r="Q41" s="93">
        <f t="shared" si="31"/>
        <v>3658471</v>
      </c>
      <c r="R41" s="93">
        <f t="shared" si="31"/>
        <v>4828225</v>
      </c>
      <c r="S41" s="93">
        <f t="shared" si="31"/>
        <v>1387227</v>
      </c>
      <c r="T41" s="93">
        <f t="shared" si="31"/>
        <v>2579515</v>
      </c>
      <c r="U41" s="93">
        <f t="shared" si="31"/>
        <v>3880269</v>
      </c>
      <c r="V41" s="93">
        <f t="shared" si="31"/>
        <v>4612310</v>
      </c>
      <c r="W41" s="93">
        <f t="shared" si="31"/>
        <v>1297604</v>
      </c>
      <c r="X41" s="93">
        <f t="shared" si="31"/>
        <v>2641285</v>
      </c>
    </row>
    <row r="42" spans="2:24" ht="11.8" customHeight="1" x14ac:dyDescent="0.3">
      <c r="J42" s="34"/>
    </row>
    <row r="43" spans="2:24" ht="11.8" customHeight="1" x14ac:dyDescent="0.3">
      <c r="B43" s="85"/>
      <c r="C43" s="85" t="s">
        <v>166</v>
      </c>
      <c r="D43" s="85"/>
      <c r="E43" s="86"/>
      <c r="F43" s="87"/>
      <c r="G43" s="87"/>
      <c r="H43" s="87"/>
      <c r="I43" s="104"/>
      <c r="J43" s="104"/>
      <c r="K43" s="87"/>
      <c r="L43" s="87"/>
      <c r="M43" s="104"/>
      <c r="N43" s="104"/>
      <c r="O43" s="104"/>
      <c r="P43" s="104"/>
      <c r="Q43" s="104"/>
      <c r="R43" s="104"/>
      <c r="S43" s="104"/>
      <c r="T43" s="104"/>
      <c r="U43" s="104"/>
      <c r="V43" s="104"/>
      <c r="W43" s="104"/>
      <c r="X43" s="104"/>
    </row>
    <row r="44" spans="2:24" ht="11.8" customHeight="1" x14ac:dyDescent="0.3">
      <c r="B44" s="90"/>
      <c r="C44" s="90" t="s">
        <v>167</v>
      </c>
      <c r="D44" s="90"/>
      <c r="E44" s="103"/>
      <c r="F44" s="105" t="s">
        <v>142</v>
      </c>
      <c r="G44" s="92">
        <f>IFERROR(G6*4/G33,"-")</f>
        <v>4883.6862968883497</v>
      </c>
      <c r="H44" s="92">
        <f>IFERROR(H6*2/H33,"-")</f>
        <v>4840.1571134183614</v>
      </c>
      <c r="I44" s="93">
        <f>IFERROR(I6*(4/3)/I33,"-")</f>
        <v>4790.3119708586428</v>
      </c>
      <c r="J44" s="93">
        <f>IFERROR(J6/J33,"-")</f>
        <v>4669.814147295443</v>
      </c>
      <c r="K44" s="92">
        <f>IFERROR(K6*4/K33,"-")</f>
        <v>5157.6501914430492</v>
      </c>
      <c r="L44" s="92">
        <f>IFERROR(L6*2/L33,"-")</f>
        <v>5031.1979761180255</v>
      </c>
      <c r="M44" s="93">
        <f>IFERROR(M6*(4/3)/M33,"-")</f>
        <v>4979.4767797114855</v>
      </c>
      <c r="N44" s="93">
        <f>IFERROR(N6/N33,"-")</f>
        <v>4715.1269633237098</v>
      </c>
      <c r="O44" s="92">
        <f>IFERROR(O6*4/O33,"-")</f>
        <v>5414.6406874949143</v>
      </c>
      <c r="P44" s="92">
        <f>IFERROR(P6*2/P33,"-")</f>
        <v>5358.3511417761265</v>
      </c>
      <c r="Q44" s="93">
        <f>IFERROR(Q6*(4/3)/Q33,"-")</f>
        <v>5379.3558137190403</v>
      </c>
      <c r="R44" s="93">
        <f>IFERROR(R6/R33,"-")</f>
        <v>5403.8199484228662</v>
      </c>
      <c r="S44" s="92">
        <f>IFERROR(S6*4/S33,"-")</f>
        <v>6011.0923778068036</v>
      </c>
      <c r="T44" s="92">
        <f>IFERROR(T6*2/T33,"-")</f>
        <v>5884.3524717434229</v>
      </c>
      <c r="U44" s="93">
        <f>IFERROR(U6*(4/3)/U33,"-")</f>
        <v>5781.1378984699413</v>
      </c>
      <c r="V44" s="93">
        <f>IFERROR(V6/V33,"-")</f>
        <v>5723.4848423422536</v>
      </c>
      <c r="W44" s="92">
        <f>IFERROR(W6*4/W33,"-")</f>
        <v>6389.6328408524132</v>
      </c>
      <c r="X44" s="92">
        <f>IFERROR(X6*2/X33,"-")</f>
        <v>6170.4135267853844</v>
      </c>
    </row>
    <row r="45" spans="2:24" ht="11.8" customHeight="1" x14ac:dyDescent="0.3">
      <c r="B45" s="90"/>
      <c r="C45" s="90" t="s">
        <v>168</v>
      </c>
      <c r="D45" s="90"/>
      <c r="E45" s="103"/>
      <c r="F45" s="105" t="s">
        <v>142</v>
      </c>
      <c r="G45" s="92">
        <f>IFERROR(G38/G39,"-")</f>
        <v>2732.9635192036299</v>
      </c>
      <c r="H45" s="92">
        <f t="shared" ref="H45:J45" si="32">IFERROR(H38/H39,"-")</f>
        <v>3058.5145634841319</v>
      </c>
      <c r="I45" s="93">
        <f t="shared" si="32"/>
        <v>3011.7773181330094</v>
      </c>
      <c r="J45" s="93">
        <f t="shared" si="32"/>
        <v>3206.8351937199268</v>
      </c>
      <c r="K45" s="92">
        <f>IFERROR(K38/K39,"-")</f>
        <v>3798.1012414669394</v>
      </c>
      <c r="L45" s="92">
        <f t="shared" ref="L45:X45" si="33">IFERROR(L38/L39,"-")</f>
        <v>3507.7394723941202</v>
      </c>
      <c r="M45" s="93">
        <f t="shared" si="33"/>
        <v>3298.6203597997055</v>
      </c>
      <c r="N45" s="93">
        <f t="shared" si="33"/>
        <v>3395.6700693357752</v>
      </c>
      <c r="O45" s="93">
        <f t="shared" si="33"/>
        <v>4748.0121134939764</v>
      </c>
      <c r="P45" s="93">
        <f t="shared" si="33"/>
        <v>3985.3739434826621</v>
      </c>
      <c r="Q45" s="93">
        <f t="shared" si="33"/>
        <v>3974.3651141585797</v>
      </c>
      <c r="R45" s="93">
        <f t="shared" si="33"/>
        <v>4027.7054327767978</v>
      </c>
      <c r="S45" s="93">
        <f t="shared" si="33"/>
        <v>4716.9831003689733</v>
      </c>
      <c r="T45" s="93">
        <f t="shared" si="33"/>
        <v>4301.123255605421</v>
      </c>
      <c r="U45" s="93">
        <f t="shared" si="33"/>
        <v>3776.7530426277312</v>
      </c>
      <c r="V45" s="93">
        <f t="shared" si="33"/>
        <v>3947.1922676220079</v>
      </c>
      <c r="W45" s="93">
        <f t="shared" si="33"/>
        <v>4125.1788944674836</v>
      </c>
      <c r="X45" s="93">
        <f t="shared" si="33"/>
        <v>3733.6155513660528</v>
      </c>
    </row>
    <row r="46" spans="2:24" ht="11.8" customHeight="1" x14ac:dyDescent="0.3">
      <c r="B46" s="90"/>
      <c r="C46" s="90" t="s">
        <v>169</v>
      </c>
      <c r="D46" s="90"/>
      <c r="E46" s="103"/>
      <c r="F46" s="105" t="s">
        <v>142</v>
      </c>
      <c r="G46" s="92">
        <f t="shared" ref="G46:X46" si="34">IFERROR(G20/G35,"-")</f>
        <v>23015.090597957493</v>
      </c>
      <c r="H46" s="92">
        <f t="shared" si="34"/>
        <v>24095.607755689034</v>
      </c>
      <c r="I46" s="93">
        <f t="shared" si="34"/>
        <v>26283.436917737079</v>
      </c>
      <c r="J46" s="93">
        <f t="shared" si="34"/>
        <v>25227.030145613702</v>
      </c>
      <c r="K46" s="92">
        <f t="shared" si="34"/>
        <v>23502.452460671768</v>
      </c>
      <c r="L46" s="92">
        <f t="shared" si="34"/>
        <v>26427.452975183998</v>
      </c>
      <c r="M46" s="93">
        <f t="shared" si="34"/>
        <v>28283.520747243238</v>
      </c>
      <c r="N46" s="93">
        <f t="shared" si="34"/>
        <v>27641.871356746826</v>
      </c>
      <c r="O46" s="93">
        <f t="shared" si="34"/>
        <v>24391.156559672745</v>
      </c>
      <c r="P46" s="93">
        <f t="shared" si="34"/>
        <v>25385.615806679081</v>
      </c>
      <c r="Q46" s="93">
        <f t="shared" si="34"/>
        <v>25727.112272819697</v>
      </c>
      <c r="R46" s="93">
        <f t="shared" si="34"/>
        <v>25636.878253816893</v>
      </c>
      <c r="S46" s="93">
        <f t="shared" si="34"/>
        <v>24963.966774385357</v>
      </c>
      <c r="T46" s="93">
        <f t="shared" si="34"/>
        <v>26043.660050519578</v>
      </c>
      <c r="U46" s="93">
        <f t="shared" si="34"/>
        <v>27423.130577294949</v>
      </c>
      <c r="V46" s="93">
        <f t="shared" si="34"/>
        <v>26645.086308815829</v>
      </c>
      <c r="W46" s="93">
        <f t="shared" si="34"/>
        <v>26326.156245988543</v>
      </c>
      <c r="X46" s="93">
        <f t="shared" si="34"/>
        <v>26401.826408970985</v>
      </c>
    </row>
    <row r="47" spans="2:24" ht="11.8" customHeight="1" x14ac:dyDescent="0.3">
      <c r="B47" s="90"/>
      <c r="C47" s="90" t="s">
        <v>177</v>
      </c>
      <c r="D47" s="90"/>
      <c r="E47" s="103"/>
      <c r="F47" s="105" t="s">
        <v>14</v>
      </c>
      <c r="G47" s="106">
        <f>IFERROR(G35*4/G33,"-")</f>
        <v>9.4776979152564708E-2</v>
      </c>
      <c r="H47" s="106">
        <f>IFERROR(H35*2/H33,"-")</f>
        <v>8.9634502595782567E-2</v>
      </c>
      <c r="I47" s="107">
        <f>IFERROR(I35*(4/3)/I33,"-")</f>
        <v>8.4690653444057157E-2</v>
      </c>
      <c r="J47" s="107">
        <f t="shared" ref="J47" si="35">IFERROR(J35/J33,"-")</f>
        <v>8.5709164093612983E-2</v>
      </c>
      <c r="K47" s="106">
        <f>IFERROR(K35*4/K33,"-")</f>
        <v>8.2898350923392039E-2</v>
      </c>
      <c r="L47" s="106">
        <f>IFERROR(L35*2/L33,"-")</f>
        <v>9.21456606979945E-2</v>
      </c>
      <c r="M47" s="107">
        <f>IFERROR(M35*(4/3)/M33,"-")</f>
        <v>8.8295764539158217E-2</v>
      </c>
      <c r="N47" s="107">
        <f t="shared" ref="N47" si="36">IFERROR(N35/N33,"-")</f>
        <v>8.6225699306160461E-2</v>
      </c>
      <c r="O47" s="106">
        <f>IFERROR(O35*4/O33,"-")</f>
        <v>9.3553023776979397E-2</v>
      </c>
      <c r="P47" s="106">
        <f>IFERROR(P35*2/P33,"-")</f>
        <v>9.5021062257779093E-2</v>
      </c>
      <c r="Q47" s="107">
        <f>IFERROR(Q35*(4/3)/Q33,"-")</f>
        <v>9.6836642139327897E-2</v>
      </c>
      <c r="R47" s="107">
        <f t="shared" ref="R47" si="37">IFERROR(R35/R33,"-")</f>
        <v>9.7314071966581997E-2</v>
      </c>
      <c r="S47" s="106">
        <f>IFERROR(S35*4/S33,"-")</f>
        <v>9.7813729172552988E-2</v>
      </c>
      <c r="T47" s="106">
        <f>IFERROR(T35*2/T33,"-")</f>
        <v>9.7844043580439813E-2</v>
      </c>
      <c r="U47" s="107">
        <f>IFERROR(U35*(4/3)/U33,"-")</f>
        <v>9.8619435381408646E-2</v>
      </c>
      <c r="V47" s="107">
        <f t="shared" ref="V47" si="38">IFERROR(V35/V33,"-")</f>
        <v>0.10118481956200139</v>
      </c>
      <c r="W47" s="106">
        <f>IFERROR(W35*4/W33,"-")</f>
        <v>0.10251525938104669</v>
      </c>
      <c r="X47" s="106">
        <f>IFERROR(X35*2/X33,"-")</f>
        <v>0.10461085219115382</v>
      </c>
    </row>
    <row r="48" spans="2:24" ht="11.8" customHeight="1" x14ac:dyDescent="0.3">
      <c r="B48" s="90"/>
      <c r="C48" s="90" t="s">
        <v>178</v>
      </c>
      <c r="D48" s="90"/>
      <c r="E48" s="103"/>
      <c r="F48" s="105" t="s">
        <v>14</v>
      </c>
      <c r="G48" s="106">
        <f t="shared" ref="G48:X48" si="39">IFERROR(G20/G13,"-")</f>
        <v>0.48619158711818355</v>
      </c>
      <c r="H48" s="106">
        <f t="shared" si="39"/>
        <v>0.47006117879403991</v>
      </c>
      <c r="I48" s="107">
        <f t="shared" si="39"/>
        <v>0.47903115943213759</v>
      </c>
      <c r="J48" s="107">
        <f t="shared" si="39"/>
        <v>0.47115452943649211</v>
      </c>
      <c r="K48" s="106">
        <f t="shared" si="39"/>
        <v>0.41143630572212037</v>
      </c>
      <c r="L48" s="106">
        <f t="shared" si="39"/>
        <v>0.51390994997493156</v>
      </c>
      <c r="M48" s="107">
        <f t="shared" si="39"/>
        <v>0.51850563547775808</v>
      </c>
      <c r="N48" s="107">
        <f t="shared" si="39"/>
        <v>0.51412648362795033</v>
      </c>
      <c r="O48" s="107">
        <f t="shared" si="39"/>
        <v>0.47057900855313933</v>
      </c>
      <c r="P48" s="107">
        <f t="shared" si="39"/>
        <v>0.48402838088224143</v>
      </c>
      <c r="Q48" s="107">
        <f t="shared" si="39"/>
        <v>0.48219338601168654</v>
      </c>
      <c r="R48" s="107">
        <f t="shared" si="39"/>
        <v>0.47154584340496769</v>
      </c>
      <c r="S48" s="107">
        <f t="shared" si="39"/>
        <v>0.45429682996455056</v>
      </c>
      <c r="T48" s="107">
        <f t="shared" si="39"/>
        <v>0.46832160590864375</v>
      </c>
      <c r="U48" s="107">
        <f t="shared" si="39"/>
        <v>0.49109276211037817</v>
      </c>
      <c r="V48" s="107">
        <f t="shared" si="39"/>
        <v>0.48582821463541981</v>
      </c>
      <c r="W48" s="107">
        <f t="shared" si="39"/>
        <v>0.47240729362146539</v>
      </c>
      <c r="X48" s="107">
        <f t="shared" si="39"/>
        <v>0.48345525396462291</v>
      </c>
    </row>
    <row r="49" spans="2:24" ht="11.8" customHeight="1" x14ac:dyDescent="0.3">
      <c r="B49" s="90"/>
      <c r="C49" s="90" t="s">
        <v>179</v>
      </c>
      <c r="D49" s="90"/>
      <c r="E49" s="103"/>
      <c r="F49" s="105" t="s">
        <v>14</v>
      </c>
      <c r="G49" s="106">
        <f t="shared" ref="G49:X49" si="40">IFERROR((G20+G31)/G13,"-")</f>
        <v>0.79738990372954066</v>
      </c>
      <c r="H49" s="106">
        <f t="shared" si="40"/>
        <v>0.77653706155501212</v>
      </c>
      <c r="I49" s="107">
        <f t="shared" si="40"/>
        <v>0.78610831236873124</v>
      </c>
      <c r="J49" s="107">
        <f t="shared" si="40"/>
        <v>0.774924822713983</v>
      </c>
      <c r="K49" s="106">
        <f t="shared" si="40"/>
        <v>0.72624204423049898</v>
      </c>
      <c r="L49" s="106">
        <f t="shared" si="40"/>
        <v>0.82218911478493162</v>
      </c>
      <c r="M49" s="107">
        <f t="shared" si="40"/>
        <v>0.82238350196845644</v>
      </c>
      <c r="N49" s="107">
        <f t="shared" si="40"/>
        <v>0.82835094044675384</v>
      </c>
      <c r="O49" s="107">
        <f t="shared" si="40"/>
        <v>0.79515449794671778</v>
      </c>
      <c r="P49" s="107">
        <f t="shared" si="40"/>
        <v>0.79744320393239387</v>
      </c>
      <c r="Q49" s="107">
        <f t="shared" si="40"/>
        <v>0.79516014570744387</v>
      </c>
      <c r="R49" s="107">
        <f t="shared" si="40"/>
        <v>0.78534846699926431</v>
      </c>
      <c r="S49" s="107">
        <f t="shared" si="40"/>
        <v>0.77396329141555931</v>
      </c>
      <c r="T49" s="107">
        <f t="shared" si="40"/>
        <v>0.78737538818802477</v>
      </c>
      <c r="U49" s="107">
        <f t="shared" si="40"/>
        <v>0.80770528711495737</v>
      </c>
      <c r="V49" s="107">
        <f t="shared" si="40"/>
        <v>0.79381018980278373</v>
      </c>
      <c r="W49" s="107">
        <f t="shared" si="40"/>
        <v>0.77596775532336859</v>
      </c>
      <c r="X49" s="107">
        <f t="shared" si="40"/>
        <v>0.78905939622079535</v>
      </c>
    </row>
    <row r="50" spans="2:24" ht="11.8" customHeight="1" x14ac:dyDescent="0.3"/>
    <row r="51" spans="2:24" ht="11.8" customHeight="1" x14ac:dyDescent="0.3"/>
    <row r="52" spans="2:24" ht="29.95" customHeight="1" x14ac:dyDescent="0.3">
      <c r="B52" s="85"/>
      <c r="C52" s="85" t="s">
        <v>196</v>
      </c>
      <c r="D52" s="85"/>
      <c r="E52" s="86"/>
      <c r="F52" s="87" t="s">
        <v>122</v>
      </c>
      <c r="G52" s="88" t="str">
        <f t="shared" ref="G52:X52" si="41">G5</f>
        <v>2020
Q1</v>
      </c>
      <c r="H52" s="88" t="str">
        <f t="shared" si="41"/>
        <v>2020
Q2</v>
      </c>
      <c r="I52" s="89" t="str">
        <f t="shared" si="41"/>
        <v>2020
Q3</v>
      </c>
      <c r="J52" s="89" t="str">
        <f t="shared" si="41"/>
        <v>2020
Q4</v>
      </c>
      <c r="K52" s="88" t="str">
        <f t="shared" si="41"/>
        <v>2021
Q1</v>
      </c>
      <c r="L52" s="88" t="str">
        <f t="shared" si="41"/>
        <v>2021
Q2</v>
      </c>
      <c r="M52" s="89" t="str">
        <f t="shared" si="41"/>
        <v>2021
Q3</v>
      </c>
      <c r="N52" s="89" t="str">
        <f t="shared" si="41"/>
        <v>2021
Q4</v>
      </c>
      <c r="O52" s="89" t="str">
        <f t="shared" si="41"/>
        <v>2022
Q1</v>
      </c>
      <c r="P52" s="89" t="str">
        <f t="shared" si="41"/>
        <v>2022
Q2</v>
      </c>
      <c r="Q52" s="89" t="str">
        <f t="shared" si="41"/>
        <v>2022
Q3</v>
      </c>
      <c r="R52" s="89" t="str">
        <f t="shared" si="41"/>
        <v>2022
Q4</v>
      </c>
      <c r="S52" s="89" t="str">
        <f t="shared" si="41"/>
        <v>2023
Q1</v>
      </c>
      <c r="T52" s="89" t="str">
        <f t="shared" si="41"/>
        <v>2023
Q2</v>
      </c>
      <c r="U52" s="89" t="str">
        <f t="shared" si="41"/>
        <v>2023
Q3</v>
      </c>
      <c r="V52" s="89" t="str">
        <f t="shared" si="41"/>
        <v>2023
Q4</v>
      </c>
      <c r="W52" s="89" t="str">
        <f t="shared" si="41"/>
        <v>2024
Q1</v>
      </c>
      <c r="X52" s="89" t="str">
        <f t="shared" si="41"/>
        <v>2024
Q2</v>
      </c>
    </row>
    <row r="53" spans="2:24" ht="11.8" customHeight="1" collapsed="1" x14ac:dyDescent="0.3">
      <c r="B53" s="90"/>
      <c r="C53" s="90" t="s">
        <v>141</v>
      </c>
      <c r="D53" s="90"/>
      <c r="E53" s="90"/>
      <c r="F53" s="91" t="s">
        <v>142</v>
      </c>
      <c r="G53" s="92">
        <f>SUM(G54:G55)</f>
        <v>375758777</v>
      </c>
      <c r="H53" s="92">
        <f t="shared" ref="H53:J53" si="42">SUM(H54:H55)</f>
        <v>640427400</v>
      </c>
      <c r="I53" s="93">
        <f t="shared" si="42"/>
        <v>1062480938</v>
      </c>
      <c r="J53" s="93">
        <f t="shared" si="42"/>
        <v>1333124054</v>
      </c>
      <c r="K53" s="92">
        <f>SUM(K54:K55)</f>
        <v>285236630</v>
      </c>
      <c r="L53" s="92">
        <f t="shared" ref="L53:X53" si="43">SUM(L54:L55)</f>
        <v>631998037</v>
      </c>
      <c r="M53" s="93">
        <f t="shared" si="43"/>
        <v>1145211438</v>
      </c>
      <c r="N53" s="93">
        <f t="shared" si="43"/>
        <v>1445663279</v>
      </c>
      <c r="O53" s="93">
        <f t="shared" si="43"/>
        <v>420229333</v>
      </c>
      <c r="P53" s="93">
        <f t="shared" si="43"/>
        <v>885420598</v>
      </c>
      <c r="Q53" s="93">
        <f t="shared" si="43"/>
        <v>1551106927</v>
      </c>
      <c r="R53" s="93">
        <f t="shared" si="43"/>
        <v>1922602773</v>
      </c>
      <c r="S53" s="93">
        <f t="shared" si="43"/>
        <v>487578829</v>
      </c>
      <c r="T53" s="93">
        <f t="shared" si="43"/>
        <v>1014542282</v>
      </c>
      <c r="U53" s="93">
        <f t="shared" si="43"/>
        <v>1770061679</v>
      </c>
      <c r="V53" s="93">
        <f t="shared" si="43"/>
        <v>2274519182</v>
      </c>
      <c r="W53" s="93">
        <f t="shared" si="43"/>
        <v>645194533</v>
      </c>
      <c r="X53" s="93">
        <f t="shared" si="43"/>
        <v>1325686021</v>
      </c>
    </row>
    <row r="54" spans="2:24" ht="11.8" hidden="1" customHeight="1" outlineLevel="1" x14ac:dyDescent="0.3">
      <c r="B54" s="90"/>
      <c r="C54" s="94" t="s">
        <v>143</v>
      </c>
      <c r="D54" s="90" t="s">
        <v>145</v>
      </c>
      <c r="E54" s="90"/>
      <c r="F54" s="91" t="s">
        <v>142</v>
      </c>
      <c r="G54" s="92">
        <v>374336101</v>
      </c>
      <c r="H54" s="92">
        <v>637668509</v>
      </c>
      <c r="I54" s="93">
        <v>1059285974</v>
      </c>
      <c r="J54" s="93">
        <v>1329210710</v>
      </c>
      <c r="K54" s="92">
        <v>284801393</v>
      </c>
      <c r="L54" s="92">
        <v>631562800</v>
      </c>
      <c r="M54" s="93">
        <v>1144632403</v>
      </c>
      <c r="N54" s="93">
        <v>1444261610</v>
      </c>
      <c r="O54" s="93">
        <v>419287557</v>
      </c>
      <c r="P54" s="93">
        <v>884019064</v>
      </c>
      <c r="Q54" s="93">
        <v>1549572857</v>
      </c>
      <c r="R54" s="93">
        <v>1918669498</v>
      </c>
      <c r="S54" s="93">
        <v>488528057</v>
      </c>
      <c r="T54" s="93">
        <v>1013997429</v>
      </c>
      <c r="U54" s="93">
        <v>1768892348</v>
      </c>
      <c r="V54" s="93">
        <v>2271753814</v>
      </c>
      <c r="W54" s="93">
        <v>645027308</v>
      </c>
      <c r="X54" s="93">
        <v>1325362868</v>
      </c>
    </row>
    <row r="55" spans="2:24" ht="11.8" hidden="1" customHeight="1" outlineLevel="1" x14ac:dyDescent="0.3">
      <c r="B55" s="90"/>
      <c r="C55" s="94" t="s">
        <v>143</v>
      </c>
      <c r="D55" s="90" t="s">
        <v>172</v>
      </c>
      <c r="E55" s="90"/>
      <c r="F55" s="91" t="s">
        <v>142</v>
      </c>
      <c r="G55" s="92">
        <v>1422676</v>
      </c>
      <c r="H55" s="92">
        <v>2758891</v>
      </c>
      <c r="I55" s="93">
        <v>3194964</v>
      </c>
      <c r="J55" s="93">
        <v>3913344</v>
      </c>
      <c r="K55" s="92">
        <v>435237</v>
      </c>
      <c r="L55" s="92">
        <v>435237</v>
      </c>
      <c r="M55" s="93">
        <v>579035</v>
      </c>
      <c r="N55" s="93">
        <v>1401669</v>
      </c>
      <c r="O55" s="93">
        <v>941776</v>
      </c>
      <c r="P55" s="93">
        <v>1401534</v>
      </c>
      <c r="Q55" s="93">
        <v>1534070</v>
      </c>
      <c r="R55" s="93">
        <v>3933275</v>
      </c>
      <c r="S55" s="93">
        <v>-949228</v>
      </c>
      <c r="T55" s="93">
        <v>544853</v>
      </c>
      <c r="U55" s="93">
        <v>1169331</v>
      </c>
      <c r="V55" s="93">
        <v>2765368</v>
      </c>
      <c r="W55" s="93">
        <v>167225</v>
      </c>
      <c r="X55" s="93">
        <v>323153</v>
      </c>
    </row>
    <row r="56" spans="2:24" ht="11.8" hidden="1" customHeight="1" outlineLevel="2" x14ac:dyDescent="0.3">
      <c r="B56" s="90"/>
      <c r="C56" s="94"/>
      <c r="D56" s="94" t="s">
        <v>143</v>
      </c>
      <c r="E56" s="90" t="s">
        <v>144</v>
      </c>
      <c r="F56" s="91" t="s">
        <v>142</v>
      </c>
      <c r="G56" s="92">
        <v>339795579</v>
      </c>
      <c r="H56" s="92">
        <v>589237967</v>
      </c>
      <c r="I56" s="93">
        <v>977661580</v>
      </c>
      <c r="J56" s="93">
        <v>1227108855</v>
      </c>
      <c r="K56" s="92">
        <v>273418323</v>
      </c>
      <c r="L56" s="92">
        <v>595470947</v>
      </c>
      <c r="M56" s="93">
        <v>1049395988</v>
      </c>
      <c r="N56" s="93">
        <v>1324674118</v>
      </c>
      <c r="O56" s="93">
        <v>339011632</v>
      </c>
      <c r="P56" s="93">
        <v>703227292</v>
      </c>
      <c r="Q56" s="93">
        <v>1155914734</v>
      </c>
      <c r="R56" s="93">
        <v>1422468838</v>
      </c>
      <c r="S56" s="93">
        <v>375151045</v>
      </c>
      <c r="T56" s="93">
        <v>753779787</v>
      </c>
      <c r="U56" s="93">
        <v>1292454902</v>
      </c>
      <c r="V56" s="93">
        <v>1675583788</v>
      </c>
      <c r="W56" s="93">
        <v>483742105</v>
      </c>
      <c r="X56" s="93">
        <v>1018544919</v>
      </c>
    </row>
    <row r="57" spans="2:24" ht="11.8" customHeight="1" collapsed="1" x14ac:dyDescent="0.3">
      <c r="B57" s="103"/>
      <c r="C57" s="103" t="s">
        <v>147</v>
      </c>
      <c r="D57" s="103"/>
      <c r="E57" s="103"/>
      <c r="F57" s="91" t="s">
        <v>142</v>
      </c>
      <c r="G57" s="92">
        <f>SUM(G58:G59)</f>
        <v>374596732</v>
      </c>
      <c r="H57" s="92">
        <f t="shared" ref="H57:J57" si="44">SUM(H58:H59)</f>
        <v>679852728</v>
      </c>
      <c r="I57" s="93">
        <f t="shared" si="44"/>
        <v>1049119547</v>
      </c>
      <c r="J57" s="93">
        <f t="shared" si="44"/>
        <v>1348901592</v>
      </c>
      <c r="K57" s="92">
        <f>SUM(K58:K59)</f>
        <v>304098377</v>
      </c>
      <c r="L57" s="92">
        <f t="shared" ref="L57:X57" si="45">SUM(L58:L59)</f>
        <v>636257338</v>
      </c>
      <c r="M57" s="93">
        <f t="shared" si="45"/>
        <v>1108401035</v>
      </c>
      <c r="N57" s="93">
        <f t="shared" si="45"/>
        <v>1470969999</v>
      </c>
      <c r="O57" s="93">
        <f t="shared" si="45"/>
        <v>433235884</v>
      </c>
      <c r="P57" s="93">
        <f t="shared" si="45"/>
        <v>933205743</v>
      </c>
      <c r="Q57" s="93">
        <f t="shared" si="45"/>
        <v>1705254347</v>
      </c>
      <c r="R57" s="93">
        <f t="shared" si="45"/>
        <v>2123389224</v>
      </c>
      <c r="S57" s="93">
        <f t="shared" si="45"/>
        <v>438614111</v>
      </c>
      <c r="T57" s="93">
        <f t="shared" si="45"/>
        <v>976784218</v>
      </c>
      <c r="U57" s="93">
        <f t="shared" si="45"/>
        <v>1783912378</v>
      </c>
      <c r="V57" s="93">
        <f t="shared" si="45"/>
        <v>2220603285</v>
      </c>
      <c r="W57" s="93">
        <f t="shared" si="45"/>
        <v>544522582</v>
      </c>
      <c r="X57" s="93">
        <f t="shared" si="45"/>
        <v>1126610715</v>
      </c>
    </row>
    <row r="58" spans="2:24" ht="11.8" hidden="1" customHeight="1" outlineLevel="1" x14ac:dyDescent="0.3">
      <c r="B58" s="90"/>
      <c r="C58" s="94" t="s">
        <v>143</v>
      </c>
      <c r="D58" s="90" t="s">
        <v>145</v>
      </c>
      <c r="E58" s="90"/>
      <c r="F58" s="91" t="s">
        <v>142</v>
      </c>
      <c r="G58" s="92">
        <v>373164031</v>
      </c>
      <c r="H58" s="92">
        <v>677079705</v>
      </c>
      <c r="I58" s="93">
        <v>1045910449</v>
      </c>
      <c r="J58" s="93">
        <v>1344974109</v>
      </c>
      <c r="K58" s="92">
        <v>303739081</v>
      </c>
      <c r="L58" s="92">
        <v>635822096</v>
      </c>
      <c r="M58" s="93">
        <v>1107821816</v>
      </c>
      <c r="N58" s="93">
        <v>1469568146</v>
      </c>
      <c r="O58" s="93">
        <v>432383890</v>
      </c>
      <c r="P58" s="93">
        <v>931846401</v>
      </c>
      <c r="Q58" s="93">
        <v>1703801153</v>
      </c>
      <c r="R58" s="93">
        <v>2120007290</v>
      </c>
      <c r="S58" s="93">
        <v>439011998</v>
      </c>
      <c r="T58" s="93">
        <v>975688025</v>
      </c>
      <c r="U58" s="93">
        <v>1782191707</v>
      </c>
      <c r="V58" s="93">
        <v>2217286577</v>
      </c>
      <c r="W58" s="93">
        <v>544355357</v>
      </c>
      <c r="X58" s="93">
        <v>1126295924</v>
      </c>
    </row>
    <row r="59" spans="2:24" ht="11.8" hidden="1" customHeight="1" outlineLevel="1" x14ac:dyDescent="0.3">
      <c r="B59" s="90"/>
      <c r="C59" s="94" t="s">
        <v>143</v>
      </c>
      <c r="D59" s="90" t="s">
        <v>172</v>
      </c>
      <c r="E59" s="90"/>
      <c r="F59" s="91" t="s">
        <v>142</v>
      </c>
      <c r="G59" s="92">
        <v>1432701</v>
      </c>
      <c r="H59" s="92">
        <v>2773023</v>
      </c>
      <c r="I59" s="93">
        <v>3209098</v>
      </c>
      <c r="J59" s="93">
        <v>3927483</v>
      </c>
      <c r="K59" s="92">
        <v>359296</v>
      </c>
      <c r="L59" s="92">
        <v>435242</v>
      </c>
      <c r="M59" s="93">
        <v>579219</v>
      </c>
      <c r="N59" s="93">
        <v>1401853</v>
      </c>
      <c r="O59" s="93">
        <v>851994</v>
      </c>
      <c r="P59" s="93">
        <v>1359342</v>
      </c>
      <c r="Q59" s="93">
        <v>1453194</v>
      </c>
      <c r="R59" s="93">
        <v>3381934</v>
      </c>
      <c r="S59" s="93">
        <v>-397887</v>
      </c>
      <c r="T59" s="93">
        <v>1096193</v>
      </c>
      <c r="U59" s="93">
        <v>1720671</v>
      </c>
      <c r="V59" s="93">
        <v>3316708</v>
      </c>
      <c r="W59" s="93">
        <v>167225</v>
      </c>
      <c r="X59" s="93">
        <v>314791</v>
      </c>
    </row>
    <row r="60" spans="2:24" ht="11.8" hidden="1" customHeight="1" outlineLevel="2" x14ac:dyDescent="0.3">
      <c r="B60" s="90"/>
      <c r="C60" s="94"/>
      <c r="D60" s="94" t="s">
        <v>143</v>
      </c>
      <c r="E60" s="90" t="s">
        <v>144</v>
      </c>
      <c r="F60" s="91" t="s">
        <v>142</v>
      </c>
      <c r="G60" s="92">
        <v>339896925</v>
      </c>
      <c r="H60" s="92">
        <v>628203480</v>
      </c>
      <c r="I60" s="93">
        <v>963075125</v>
      </c>
      <c r="J60" s="93">
        <v>1240443473</v>
      </c>
      <c r="K60" s="92">
        <v>287890365</v>
      </c>
      <c r="L60" s="92">
        <v>602099965</v>
      </c>
      <c r="M60" s="93">
        <v>1015171103</v>
      </c>
      <c r="N60" s="93">
        <v>1352085720</v>
      </c>
      <c r="O60" s="93">
        <v>355658239</v>
      </c>
      <c r="P60" s="93">
        <v>758508117</v>
      </c>
      <c r="Q60" s="93">
        <v>1324772807</v>
      </c>
      <c r="R60" s="93">
        <v>1631805672</v>
      </c>
      <c r="S60" s="93">
        <v>328989064</v>
      </c>
      <c r="T60" s="93">
        <v>718316421</v>
      </c>
      <c r="U60" s="93">
        <v>1309171757</v>
      </c>
      <c r="V60" s="93">
        <v>1624423492</v>
      </c>
      <c r="W60" s="93">
        <v>385623556</v>
      </c>
      <c r="X60" s="93">
        <v>821807382</v>
      </c>
    </row>
    <row r="61" spans="2:24" ht="11.8" customHeight="1" collapsed="1" x14ac:dyDescent="0.3">
      <c r="B61" s="103"/>
      <c r="C61" s="103" t="s">
        <v>148</v>
      </c>
      <c r="D61" s="103"/>
      <c r="E61" s="103"/>
      <c r="F61" s="91" t="s">
        <v>142</v>
      </c>
      <c r="G61" s="92">
        <f>SUM(G62:G63)</f>
        <v>151377838</v>
      </c>
      <c r="H61" s="92">
        <f t="shared" ref="H61:J61" si="46">SUM(H62:H63)</f>
        <v>171716863</v>
      </c>
      <c r="I61" s="93">
        <f t="shared" si="46"/>
        <v>244800066</v>
      </c>
      <c r="J61" s="93">
        <f t="shared" si="46"/>
        <v>287830791</v>
      </c>
      <c r="K61" s="92">
        <f>SUM(K62:K63)</f>
        <v>71168703</v>
      </c>
      <c r="L61" s="92">
        <f t="shared" ref="L61:X61" si="47">SUM(L62:L63)</f>
        <v>136212290</v>
      </c>
      <c r="M61" s="93">
        <f t="shared" si="47"/>
        <v>246455655</v>
      </c>
      <c r="N61" s="93">
        <f t="shared" si="47"/>
        <v>366208843</v>
      </c>
      <c r="O61" s="93">
        <f t="shared" si="47"/>
        <v>163076361</v>
      </c>
      <c r="P61" s="93">
        <f t="shared" si="47"/>
        <v>309710837</v>
      </c>
      <c r="Q61" s="93">
        <f t="shared" si="47"/>
        <v>577308172</v>
      </c>
      <c r="R61" s="93">
        <f t="shared" si="47"/>
        <v>707751288</v>
      </c>
      <c r="S61" s="93">
        <f t="shared" si="47"/>
        <v>137281672</v>
      </c>
      <c r="T61" s="93">
        <f t="shared" si="47"/>
        <v>331099984</v>
      </c>
      <c r="U61" s="93">
        <f t="shared" si="47"/>
        <v>760609600</v>
      </c>
      <c r="V61" s="93">
        <f t="shared" si="47"/>
        <v>889421903</v>
      </c>
      <c r="W61" s="93">
        <f t="shared" si="47"/>
        <v>204735688</v>
      </c>
      <c r="X61" s="93">
        <f t="shared" si="47"/>
        <v>407213012</v>
      </c>
    </row>
    <row r="62" spans="2:24" ht="11.8" hidden="1" customHeight="1" outlineLevel="1" x14ac:dyDescent="0.3">
      <c r="B62" s="90"/>
      <c r="C62" s="94" t="s">
        <v>143</v>
      </c>
      <c r="D62" s="90" t="s">
        <v>145</v>
      </c>
      <c r="E62" s="90"/>
      <c r="F62" s="91" t="s">
        <v>142</v>
      </c>
      <c r="G62" s="92">
        <v>150620057</v>
      </c>
      <c r="H62" s="92">
        <v>168866844</v>
      </c>
      <c r="I62" s="93">
        <v>241312750</v>
      </c>
      <c r="J62" s="93">
        <v>286234670</v>
      </c>
      <c r="K62" s="92">
        <v>71156269</v>
      </c>
      <c r="L62" s="92">
        <v>136535074</v>
      </c>
      <c r="M62" s="93">
        <v>246362498</v>
      </c>
      <c r="N62" s="93">
        <v>366115686</v>
      </c>
      <c r="O62" s="93">
        <v>163076361</v>
      </c>
      <c r="P62" s="93">
        <v>309710837</v>
      </c>
      <c r="Q62" s="93">
        <v>577308172</v>
      </c>
      <c r="R62" s="93">
        <v>707751288</v>
      </c>
      <c r="S62" s="93">
        <v>137281672</v>
      </c>
      <c r="T62" s="93">
        <v>331099984</v>
      </c>
      <c r="U62" s="93">
        <v>760609600</v>
      </c>
      <c r="V62" s="93">
        <v>889421903</v>
      </c>
      <c r="W62" s="93">
        <v>204735688</v>
      </c>
      <c r="X62" s="93">
        <v>407213012</v>
      </c>
    </row>
    <row r="63" spans="2:24" ht="11.8" hidden="1" customHeight="1" outlineLevel="1" x14ac:dyDescent="0.3">
      <c r="B63" s="90"/>
      <c r="C63" s="94" t="s">
        <v>143</v>
      </c>
      <c r="D63" s="90" t="s">
        <v>172</v>
      </c>
      <c r="E63" s="90"/>
      <c r="F63" s="91" t="s">
        <v>142</v>
      </c>
      <c r="G63" s="92">
        <v>757781</v>
      </c>
      <c r="H63" s="92">
        <v>2850019</v>
      </c>
      <c r="I63" s="93">
        <v>3487316</v>
      </c>
      <c r="J63" s="93">
        <v>1596121</v>
      </c>
      <c r="K63" s="92">
        <v>12434</v>
      </c>
      <c r="L63" s="92">
        <v>-322784</v>
      </c>
      <c r="M63" s="93">
        <v>93157</v>
      </c>
      <c r="N63" s="93">
        <v>93157</v>
      </c>
      <c r="O63" s="93">
        <v>0</v>
      </c>
      <c r="P63" s="93">
        <v>0</v>
      </c>
      <c r="Q63" s="93">
        <v>0</v>
      </c>
      <c r="R63" s="93">
        <v>0</v>
      </c>
      <c r="S63" s="93">
        <v>0</v>
      </c>
      <c r="T63" s="93">
        <v>0</v>
      </c>
      <c r="U63" s="93">
        <v>0</v>
      </c>
      <c r="V63" s="93">
        <v>0</v>
      </c>
      <c r="W63" s="93">
        <v>0</v>
      </c>
      <c r="X63" s="93">
        <v>0</v>
      </c>
    </row>
    <row r="64" spans="2:24" ht="11.8" hidden="1" customHeight="1" outlineLevel="2" x14ac:dyDescent="0.3">
      <c r="B64" s="90"/>
      <c r="C64" s="94"/>
      <c r="D64" s="94" t="s">
        <v>143</v>
      </c>
      <c r="E64" s="90" t="s">
        <v>144</v>
      </c>
      <c r="F64" s="91" t="s">
        <v>142</v>
      </c>
      <c r="G64" s="92">
        <v>136625421</v>
      </c>
      <c r="H64" s="92">
        <v>153242679</v>
      </c>
      <c r="I64" s="93">
        <v>216736110</v>
      </c>
      <c r="J64" s="93">
        <v>258162285</v>
      </c>
      <c r="K64" s="92">
        <v>69247056</v>
      </c>
      <c r="L64" s="92">
        <v>136488763</v>
      </c>
      <c r="M64" s="93">
        <v>234350787</v>
      </c>
      <c r="N64" s="93">
        <v>351151146</v>
      </c>
      <c r="O64" s="93">
        <v>118222259</v>
      </c>
      <c r="P64" s="93">
        <v>234460172</v>
      </c>
      <c r="Q64" s="93">
        <v>424531739</v>
      </c>
      <c r="R64" s="93">
        <v>503650728</v>
      </c>
      <c r="S64" s="93">
        <v>115911324</v>
      </c>
      <c r="T64" s="93">
        <v>234111778</v>
      </c>
      <c r="U64" s="93">
        <v>477994532</v>
      </c>
      <c r="V64" s="93">
        <v>584195663</v>
      </c>
      <c r="W64" s="93">
        <v>132422780</v>
      </c>
      <c r="X64" s="93">
        <v>254094291</v>
      </c>
    </row>
    <row r="65" spans="2:24" ht="11.8" customHeight="1" x14ac:dyDescent="0.3">
      <c r="B65" s="90"/>
      <c r="C65" s="90" t="s">
        <v>149</v>
      </c>
      <c r="D65" s="90"/>
      <c r="E65" s="90"/>
      <c r="F65" s="91" t="s">
        <v>142</v>
      </c>
      <c r="G65" s="92">
        <v>153245328</v>
      </c>
      <c r="H65" s="92">
        <v>331247342</v>
      </c>
      <c r="I65" s="93">
        <v>532099280</v>
      </c>
      <c r="J65" s="93">
        <v>731239409</v>
      </c>
      <c r="K65" s="92">
        <v>214227460</v>
      </c>
      <c r="L65" s="92">
        <v>406089895</v>
      </c>
      <c r="M65" s="93">
        <v>667696811</v>
      </c>
      <c r="N65" s="93">
        <v>890983747</v>
      </c>
      <c r="O65" s="93">
        <v>148212039</v>
      </c>
      <c r="P65" s="93">
        <v>344591175</v>
      </c>
      <c r="Q65" s="93">
        <v>631794134</v>
      </c>
      <c r="R65" s="93">
        <v>813960708</v>
      </c>
      <c r="S65" s="93">
        <v>207071051</v>
      </c>
      <c r="T65" s="93">
        <v>432197077</v>
      </c>
      <c r="U65" s="93">
        <v>724877425</v>
      </c>
      <c r="V65" s="93">
        <v>920224397</v>
      </c>
      <c r="W65" s="93">
        <v>239152011</v>
      </c>
      <c r="X65" s="93">
        <v>540012238</v>
      </c>
    </row>
    <row r="66" spans="2:24" ht="11.8" customHeight="1" x14ac:dyDescent="0.3">
      <c r="B66" s="95"/>
      <c r="C66" s="95" t="s">
        <v>154</v>
      </c>
      <c r="D66" s="95"/>
      <c r="E66" s="95"/>
      <c r="F66" s="96" t="s">
        <v>142</v>
      </c>
      <c r="G66" s="97">
        <v>74742312</v>
      </c>
      <c r="H66" s="97">
        <v>147446915</v>
      </c>
      <c r="I66" s="98">
        <v>247556823</v>
      </c>
      <c r="J66" s="98">
        <v>328880153</v>
      </c>
      <c r="K66" s="97">
        <v>69035952</v>
      </c>
      <c r="L66" s="97">
        <v>159034413</v>
      </c>
      <c r="M66" s="98">
        <v>266503637</v>
      </c>
      <c r="N66" s="98">
        <v>317712284</v>
      </c>
      <c r="O66" s="98">
        <v>66362029</v>
      </c>
      <c r="P66" s="98">
        <v>135147918</v>
      </c>
      <c r="Q66" s="98">
        <v>237742956</v>
      </c>
      <c r="R66" s="98">
        <v>291115729</v>
      </c>
      <c r="S66" s="98">
        <v>68341453</v>
      </c>
      <c r="T66" s="98">
        <v>157918437</v>
      </c>
      <c r="U66" s="98">
        <v>278210600</v>
      </c>
      <c r="V66" s="98">
        <v>339301168</v>
      </c>
      <c r="W66" s="98">
        <v>74839278</v>
      </c>
      <c r="X66" s="98">
        <v>163028185</v>
      </c>
    </row>
    <row r="67" spans="2:24" ht="11.8" customHeight="1" x14ac:dyDescent="0.3">
      <c r="B67" s="99"/>
      <c r="C67" s="99" t="s">
        <v>155</v>
      </c>
      <c r="D67" s="99"/>
      <c r="E67" s="99"/>
      <c r="F67" s="100" t="s">
        <v>156</v>
      </c>
      <c r="G67" s="101">
        <v>557585</v>
      </c>
      <c r="H67" s="101">
        <v>642904</v>
      </c>
      <c r="I67" s="102">
        <v>606511</v>
      </c>
      <c r="J67" s="102">
        <v>517535</v>
      </c>
      <c r="K67" s="101">
        <v>501779</v>
      </c>
      <c r="L67" s="101">
        <v>580038</v>
      </c>
      <c r="M67" s="102">
        <v>588802</v>
      </c>
      <c r="N67" s="102">
        <v>631964</v>
      </c>
      <c r="O67" s="102">
        <v>610752</v>
      </c>
      <c r="P67" s="102">
        <v>678940</v>
      </c>
      <c r="Q67" s="102">
        <v>686678</v>
      </c>
      <c r="R67" s="102">
        <v>646999</v>
      </c>
      <c r="S67" s="102">
        <v>650010</v>
      </c>
      <c r="T67" s="102">
        <v>697401</v>
      </c>
      <c r="U67" s="102">
        <v>756238</v>
      </c>
      <c r="V67" s="102">
        <v>708399</v>
      </c>
      <c r="W67" s="102">
        <v>744617</v>
      </c>
      <c r="X67" s="102">
        <v>811204</v>
      </c>
    </row>
    <row r="68" spans="2:24" ht="11.8" customHeight="1" x14ac:dyDescent="0.3">
      <c r="B68" s="90"/>
      <c r="C68" s="90" t="s">
        <v>175</v>
      </c>
      <c r="D68" s="90"/>
      <c r="E68" s="90"/>
      <c r="F68" s="91" t="s">
        <v>156</v>
      </c>
      <c r="G68" s="92">
        <v>929164</v>
      </c>
      <c r="H68" s="92">
        <v>1089249</v>
      </c>
      <c r="I68" s="93">
        <v>986611</v>
      </c>
      <c r="J68" s="93">
        <v>871878</v>
      </c>
      <c r="K68" s="92">
        <v>4810062</v>
      </c>
      <c r="L68" s="92">
        <v>914411</v>
      </c>
      <c r="M68" s="93">
        <v>922640</v>
      </c>
      <c r="N68" s="93">
        <v>1199045</v>
      </c>
      <c r="O68" s="93">
        <v>1256537</v>
      </c>
      <c r="P68" s="93">
        <v>1439176</v>
      </c>
      <c r="Q68" s="93">
        <v>1464969</v>
      </c>
      <c r="R68" s="93">
        <v>1323666</v>
      </c>
      <c r="S68" s="93">
        <v>1484276</v>
      </c>
      <c r="T68" s="93">
        <v>1544652</v>
      </c>
      <c r="U68" s="93">
        <v>1679221</v>
      </c>
      <c r="V68" s="93">
        <v>1583609</v>
      </c>
      <c r="W68" s="93">
        <v>1776747</v>
      </c>
      <c r="X68" s="93">
        <v>2002296</v>
      </c>
    </row>
    <row r="69" spans="2:24" ht="11.8" customHeight="1" x14ac:dyDescent="0.3">
      <c r="B69" s="103"/>
      <c r="C69" s="103" t="s">
        <v>157</v>
      </c>
      <c r="D69" s="103"/>
      <c r="E69" s="103"/>
      <c r="F69" s="91" t="s">
        <v>156</v>
      </c>
      <c r="G69" s="92">
        <v>14089</v>
      </c>
      <c r="H69" s="92">
        <v>21853</v>
      </c>
      <c r="I69" s="93">
        <v>32082</v>
      </c>
      <c r="J69" s="93">
        <v>41852</v>
      </c>
      <c r="K69" s="92">
        <v>9367</v>
      </c>
      <c r="L69" s="92">
        <v>21462</v>
      </c>
      <c r="M69" s="93">
        <v>45937</v>
      </c>
      <c r="N69" s="93">
        <v>65315</v>
      </c>
      <c r="O69" s="93">
        <v>16599</v>
      </c>
      <c r="P69" s="93">
        <v>37039</v>
      </c>
      <c r="Q69" s="93">
        <v>72888</v>
      </c>
      <c r="R69" s="93">
        <v>89971</v>
      </c>
      <c r="S69" s="93">
        <v>12972</v>
      </c>
      <c r="T69" s="93">
        <v>27783</v>
      </c>
      <c r="U69" s="93">
        <v>59103</v>
      </c>
      <c r="V69" s="93">
        <v>81856</v>
      </c>
      <c r="W69" s="93">
        <v>12222</v>
      </c>
      <c r="X69" s="93">
        <v>35449</v>
      </c>
    </row>
    <row r="70" spans="2:24" ht="11.8" customHeight="1" x14ac:dyDescent="0.3"/>
    <row r="71" spans="2:24" ht="11.8" customHeight="1" x14ac:dyDescent="0.3">
      <c r="B71" s="85"/>
      <c r="C71" s="85" t="s">
        <v>163</v>
      </c>
      <c r="D71" s="85"/>
      <c r="E71" s="86"/>
      <c r="F71" s="87"/>
      <c r="G71" s="87"/>
      <c r="H71" s="87"/>
      <c r="I71" s="104"/>
      <c r="J71" s="104"/>
      <c r="K71" s="87"/>
      <c r="L71" s="87"/>
      <c r="M71" s="104"/>
      <c r="N71" s="104"/>
      <c r="O71" s="104"/>
      <c r="P71" s="104"/>
      <c r="Q71" s="104"/>
      <c r="R71" s="104"/>
      <c r="S71" s="104"/>
      <c r="T71" s="104"/>
      <c r="U71" s="104"/>
      <c r="V71" s="104"/>
      <c r="W71" s="104"/>
      <c r="X71" s="104"/>
    </row>
    <row r="72" spans="2:24" ht="11.8" customHeight="1" x14ac:dyDescent="0.3">
      <c r="B72" s="90"/>
      <c r="C72" s="90" t="s">
        <v>158</v>
      </c>
      <c r="D72" s="90"/>
      <c r="E72" s="103"/>
      <c r="F72" s="105" t="s">
        <v>142</v>
      </c>
      <c r="G72" s="92">
        <v>175864627</v>
      </c>
      <c r="H72" s="92">
        <v>298013692</v>
      </c>
      <c r="I72" s="93">
        <v>553960786</v>
      </c>
      <c r="J72" s="93">
        <v>657028347</v>
      </c>
      <c r="K72" s="92">
        <v>107814475</v>
      </c>
      <c r="L72" s="92">
        <v>254730946</v>
      </c>
      <c r="M72" s="93">
        <v>541978217</v>
      </c>
      <c r="N72" s="93">
        <v>678502191</v>
      </c>
      <c r="O72" s="93">
        <v>187896280</v>
      </c>
      <c r="P72" s="93">
        <v>308023023</v>
      </c>
      <c r="Q72" s="93">
        <v>616215185</v>
      </c>
      <c r="R72" s="93">
        <v>745383181</v>
      </c>
      <c r="S72" s="93">
        <v>178076555</v>
      </c>
      <c r="T72" s="93">
        <v>361957839</v>
      </c>
      <c r="U72" s="93">
        <v>725035168</v>
      </c>
      <c r="V72" s="93">
        <v>946276865</v>
      </c>
      <c r="W72" s="93">
        <v>251276495</v>
      </c>
      <c r="X72" s="93">
        <v>567588081</v>
      </c>
    </row>
    <row r="73" spans="2:24" ht="11.8" customHeight="1" x14ac:dyDescent="0.3">
      <c r="B73" s="90"/>
      <c r="C73" s="90" t="s">
        <v>159</v>
      </c>
      <c r="D73" s="90"/>
      <c r="E73" s="103"/>
      <c r="F73" s="105" t="s">
        <v>156</v>
      </c>
      <c r="G73" s="92">
        <v>675529</v>
      </c>
      <c r="H73" s="92">
        <v>1065010</v>
      </c>
      <c r="I73" s="93">
        <v>1710023</v>
      </c>
      <c r="J73" s="93">
        <v>2174454</v>
      </c>
      <c r="K73" s="92">
        <v>363199</v>
      </c>
      <c r="L73" s="92">
        <v>925354</v>
      </c>
      <c r="M73" s="93">
        <v>1606674</v>
      </c>
      <c r="N73" s="93">
        <v>2074785</v>
      </c>
      <c r="O73" s="93">
        <v>553575</v>
      </c>
      <c r="P73" s="93">
        <v>1101502</v>
      </c>
      <c r="Q73" s="93">
        <v>1909440</v>
      </c>
      <c r="R73" s="93">
        <v>2561295</v>
      </c>
      <c r="S73" s="93">
        <v>646459</v>
      </c>
      <c r="T73" s="93">
        <v>1424414</v>
      </c>
      <c r="U73" s="93">
        <v>2667687</v>
      </c>
      <c r="V73" s="93">
        <v>3306462</v>
      </c>
      <c r="W73" s="93">
        <v>766013</v>
      </c>
      <c r="X73" s="93">
        <v>1600334</v>
      </c>
    </row>
    <row r="74" spans="2:24" ht="11.8" customHeight="1" x14ac:dyDescent="0.3">
      <c r="B74" s="103"/>
      <c r="C74" s="103" t="s">
        <v>176</v>
      </c>
      <c r="D74" s="103"/>
      <c r="E74" s="103"/>
      <c r="F74" s="105" t="s">
        <v>156</v>
      </c>
      <c r="G74" s="92">
        <v>874196</v>
      </c>
      <c r="H74" s="92">
        <v>1369759</v>
      </c>
      <c r="I74" s="93">
        <v>2215226</v>
      </c>
      <c r="J74" s="93">
        <v>2738924</v>
      </c>
      <c r="K74" s="92">
        <v>602583</v>
      </c>
      <c r="L74" s="92">
        <v>1095262</v>
      </c>
      <c r="M74" s="93">
        <v>2125098</v>
      </c>
      <c r="N74" s="93">
        <v>2750505</v>
      </c>
      <c r="O74" s="93">
        <v>809410</v>
      </c>
      <c r="P74" s="93">
        <v>1852859</v>
      </c>
      <c r="Q74" s="93">
        <v>3204045</v>
      </c>
      <c r="R74" s="93">
        <v>4055323</v>
      </c>
      <c r="S74" s="93">
        <v>1135454</v>
      </c>
      <c r="T74" s="93">
        <v>2430558</v>
      </c>
      <c r="U74" s="93">
        <v>4787728</v>
      </c>
      <c r="V74" s="93">
        <v>5845949</v>
      </c>
      <c r="W74" s="93">
        <v>1332372</v>
      </c>
      <c r="X74" s="93">
        <v>2954850</v>
      </c>
    </row>
    <row r="75" spans="2:24" ht="11.8" customHeight="1" x14ac:dyDescent="0.3">
      <c r="B75" s="103"/>
      <c r="C75" s="103" t="s">
        <v>165</v>
      </c>
      <c r="D75" s="103"/>
      <c r="E75" s="103"/>
      <c r="F75" s="105" t="s">
        <v>156</v>
      </c>
      <c r="G75" s="92">
        <v>50134</v>
      </c>
      <c r="H75" s="92">
        <v>63020</v>
      </c>
      <c r="I75" s="93">
        <v>95127</v>
      </c>
      <c r="J75" s="93">
        <v>108563</v>
      </c>
      <c r="K75" s="92">
        <v>13979</v>
      </c>
      <c r="L75" s="92">
        <v>22355</v>
      </c>
      <c r="M75" s="93">
        <v>34370</v>
      </c>
      <c r="N75" s="93">
        <v>43755</v>
      </c>
      <c r="O75" s="93">
        <v>10258</v>
      </c>
      <c r="P75" s="93">
        <v>21024</v>
      </c>
      <c r="Q75" s="93">
        <v>34615</v>
      </c>
      <c r="R75" s="93">
        <v>44164</v>
      </c>
      <c r="S75" s="93">
        <v>5015</v>
      </c>
      <c r="T75" s="93">
        <v>15146</v>
      </c>
      <c r="U75" s="93">
        <v>23784</v>
      </c>
      <c r="V75" s="93">
        <v>32186</v>
      </c>
      <c r="W75" s="93">
        <v>7262</v>
      </c>
      <c r="X75" s="93">
        <v>23889</v>
      </c>
    </row>
    <row r="76" spans="2:24" ht="11.8" customHeight="1" x14ac:dyDescent="0.3"/>
    <row r="77" spans="2:24" ht="11.8" customHeight="1" x14ac:dyDescent="0.3">
      <c r="B77" s="85"/>
      <c r="C77" s="85" t="s">
        <v>166</v>
      </c>
      <c r="D77" s="85"/>
      <c r="E77" s="86"/>
      <c r="F77" s="87"/>
      <c r="G77" s="87"/>
      <c r="H77" s="87"/>
      <c r="I77" s="104"/>
      <c r="J77" s="104"/>
      <c r="K77" s="87"/>
      <c r="L77" s="87"/>
      <c r="M77" s="104"/>
      <c r="N77" s="104"/>
      <c r="O77" s="104"/>
      <c r="P77" s="104"/>
      <c r="Q77" s="104"/>
      <c r="R77" s="104"/>
      <c r="S77" s="104"/>
      <c r="T77" s="104"/>
      <c r="U77" s="104"/>
      <c r="V77" s="104"/>
      <c r="W77" s="104"/>
      <c r="X77" s="104"/>
    </row>
    <row r="78" spans="2:24" ht="11.8" customHeight="1" x14ac:dyDescent="0.3">
      <c r="B78" s="90"/>
      <c r="C78" s="90" t="s">
        <v>167</v>
      </c>
      <c r="D78" s="90"/>
      <c r="E78" s="103"/>
      <c r="F78" s="105" t="s">
        <v>142</v>
      </c>
      <c r="G78" s="92">
        <f>IFERROR(G53*4/G67,"-")</f>
        <v>2695.6161087547189</v>
      </c>
      <c r="H78" s="92">
        <f>IFERROR(H53*2/H67,"-")</f>
        <v>1992.2955837885595</v>
      </c>
      <c r="I78" s="93">
        <f>IFERROR(I53*(4/3)/I67,"-")</f>
        <v>2335.7222715938647</v>
      </c>
      <c r="J78" s="93">
        <f>IFERROR(J53/J67,"-")</f>
        <v>2575.9109123054482</v>
      </c>
      <c r="K78" s="92">
        <f>IFERROR(K53*4/K67,"-")</f>
        <v>2273.8028494616156</v>
      </c>
      <c r="L78" s="92">
        <f>IFERROR(L53*2/L67,"-")</f>
        <v>2179.1608032577178</v>
      </c>
      <c r="M78" s="93">
        <f>IFERROR(M53*(4/3)/M67,"-")</f>
        <v>2593.3141939055913</v>
      </c>
      <c r="N78" s="93">
        <f>IFERROR(N53/N67,"-")</f>
        <v>2287.5722018975766</v>
      </c>
      <c r="O78" s="92">
        <f>IFERROR(O53*4/O67,"-")</f>
        <v>2752.2092960808968</v>
      </c>
      <c r="P78" s="92">
        <f>IFERROR(P53*2/P67,"-")</f>
        <v>2608.2440215630245</v>
      </c>
      <c r="Q78" s="93">
        <f>IFERROR(Q53*(4/3)/Q67,"-")</f>
        <v>3011.8084012205622</v>
      </c>
      <c r="R78" s="93">
        <f>IFERROR(R53/R67,"-")</f>
        <v>2971.5699297835081</v>
      </c>
      <c r="S78" s="92">
        <f>IFERROR(S53*4/S67,"-")</f>
        <v>3000.4389409393702</v>
      </c>
      <c r="T78" s="92">
        <f>IFERROR(T53*2/T67,"-")</f>
        <v>2909.494772734768</v>
      </c>
      <c r="U78" s="93">
        <f>IFERROR(U53*(4/3)/U67,"-")</f>
        <v>3120.819422809574</v>
      </c>
      <c r="V78" s="93">
        <f>IFERROR(V53/V67,"-")</f>
        <v>3210.7882450426951</v>
      </c>
      <c r="W78" s="92">
        <f>IFERROR(W53*4/W67,"-")</f>
        <v>3465.9135260140447</v>
      </c>
      <c r="X78" s="92">
        <f>IFERROR(X53*2/X67,"-")</f>
        <v>3268.4405426994936</v>
      </c>
    </row>
    <row r="79" spans="2:24" ht="11.8" customHeight="1" x14ac:dyDescent="0.3">
      <c r="B79" s="90"/>
      <c r="C79" s="90" t="s">
        <v>168</v>
      </c>
      <c r="D79" s="90"/>
      <c r="E79" s="103"/>
      <c r="F79" s="105" t="s">
        <v>142</v>
      </c>
      <c r="G79" s="92">
        <f>IFERROR(G72/G73,"-")</f>
        <v>260.33616173398923</v>
      </c>
      <c r="H79" s="92">
        <f t="shared" ref="H79:J79" si="48">IFERROR(H72/H73,"-")</f>
        <v>279.82243547008949</v>
      </c>
      <c r="I79" s="93">
        <f t="shared" si="48"/>
        <v>323.94931881033182</v>
      </c>
      <c r="J79" s="93">
        <f t="shared" si="48"/>
        <v>302.15785066044168</v>
      </c>
      <c r="K79" s="92">
        <f>IFERROR(K72/K73,"-")</f>
        <v>296.84683878534906</v>
      </c>
      <c r="L79" s="92">
        <f t="shared" ref="L79:X79" si="49">IFERROR(L72/L73,"-")</f>
        <v>275.279456294564</v>
      </c>
      <c r="M79" s="93">
        <f t="shared" si="49"/>
        <v>337.32930077912505</v>
      </c>
      <c r="N79" s="93">
        <f t="shared" si="49"/>
        <v>327.02289201049746</v>
      </c>
      <c r="O79" s="93">
        <f t="shared" si="49"/>
        <v>339.42334823646297</v>
      </c>
      <c r="P79" s="93">
        <f t="shared" si="49"/>
        <v>279.6390955259273</v>
      </c>
      <c r="Q79" s="93">
        <f t="shared" si="49"/>
        <v>322.72037089408411</v>
      </c>
      <c r="R79" s="93">
        <f t="shared" si="49"/>
        <v>291.01809084857467</v>
      </c>
      <c r="S79" s="93">
        <f t="shared" si="49"/>
        <v>275.46457702653998</v>
      </c>
      <c r="T79" s="93">
        <f t="shared" si="49"/>
        <v>254.10999821681057</v>
      </c>
      <c r="U79" s="93">
        <f t="shared" si="49"/>
        <v>271.78419657178671</v>
      </c>
      <c r="V79" s="93">
        <f t="shared" si="49"/>
        <v>286.19015279776391</v>
      </c>
      <c r="W79" s="93">
        <f t="shared" si="49"/>
        <v>328.03163262242288</v>
      </c>
      <c r="X79" s="93">
        <f t="shared" si="49"/>
        <v>354.66851357279165</v>
      </c>
    </row>
    <row r="80" spans="2:24" ht="11.8" customHeight="1" x14ac:dyDescent="0.3">
      <c r="B80" s="90"/>
      <c r="C80" s="90" t="s">
        <v>169</v>
      </c>
      <c r="D80" s="90"/>
      <c r="E80" s="103"/>
      <c r="F80" s="105" t="s">
        <v>142</v>
      </c>
      <c r="G80" s="92">
        <f t="shared" ref="G80:X80" si="50">IFERROR(G61/G69,"-")</f>
        <v>10744.399034707929</v>
      </c>
      <c r="H80" s="92">
        <f t="shared" si="50"/>
        <v>7857.8164554065806</v>
      </c>
      <c r="I80" s="93">
        <f t="shared" si="50"/>
        <v>7630.4490368430897</v>
      </c>
      <c r="J80" s="93">
        <f t="shared" si="50"/>
        <v>6877.3485377042916</v>
      </c>
      <c r="K80" s="92">
        <f t="shared" si="50"/>
        <v>7597.8117860574357</v>
      </c>
      <c r="L80" s="92">
        <f t="shared" si="50"/>
        <v>6346.672723884074</v>
      </c>
      <c r="M80" s="93">
        <f t="shared" si="50"/>
        <v>5365.0794566471468</v>
      </c>
      <c r="N80" s="93">
        <f t="shared" si="50"/>
        <v>5606.810732603537</v>
      </c>
      <c r="O80" s="93">
        <f t="shared" si="50"/>
        <v>9824.4690041568774</v>
      </c>
      <c r="P80" s="93">
        <f t="shared" si="50"/>
        <v>8361.7494262804066</v>
      </c>
      <c r="Q80" s="93">
        <f t="shared" si="50"/>
        <v>7920.483097354846</v>
      </c>
      <c r="R80" s="93">
        <f t="shared" si="50"/>
        <v>7866.4379411143591</v>
      </c>
      <c r="S80" s="93">
        <f t="shared" si="50"/>
        <v>10582.922602528522</v>
      </c>
      <c r="T80" s="93">
        <f t="shared" si="50"/>
        <v>11917.358960515423</v>
      </c>
      <c r="U80" s="93">
        <f t="shared" si="50"/>
        <v>12869.221528518012</v>
      </c>
      <c r="V80" s="93">
        <f t="shared" si="50"/>
        <v>10865.689784499609</v>
      </c>
      <c r="W80" s="93">
        <f t="shared" si="50"/>
        <v>16751.406316478482</v>
      </c>
      <c r="X80" s="93">
        <f t="shared" si="50"/>
        <v>11487.291940534289</v>
      </c>
    </row>
    <row r="81" spans="2:24" ht="11.8" customHeight="1" x14ac:dyDescent="0.3">
      <c r="B81" s="90"/>
      <c r="C81" s="90" t="s">
        <v>177</v>
      </c>
      <c r="D81" s="90"/>
      <c r="E81" s="103"/>
      <c r="F81" s="105" t="s">
        <v>14</v>
      </c>
      <c r="G81" s="106">
        <f>IFERROR(G69*4/G67,"-")</f>
        <v>0.10107158549817516</v>
      </c>
      <c r="H81" s="106">
        <f>IFERROR(H69*2/H67,"-")</f>
        <v>6.7982155967298383E-2</v>
      </c>
      <c r="I81" s="107">
        <f>IFERROR(I69*(4/3)/I67,"-")</f>
        <v>7.0527987126367042E-2</v>
      </c>
      <c r="J81" s="107">
        <f t="shared" ref="J81" si="51">IFERROR(J69/J67,"-")</f>
        <v>8.0867960621020807E-2</v>
      </c>
      <c r="K81" s="106">
        <f>IFERROR(K69*4/K67,"-")</f>
        <v>7.4670322990798732E-2</v>
      </c>
      <c r="L81" s="106">
        <f>IFERROR(L69*2/L67,"-")</f>
        <v>7.4002048141673479E-2</v>
      </c>
      <c r="M81" s="107">
        <f>IFERROR(M69*(4/3)/M67,"-")</f>
        <v>0.104023650281985</v>
      </c>
      <c r="N81" s="107">
        <f t="shared" ref="N81" si="52">IFERROR(N69/N67,"-")</f>
        <v>0.10335240614971739</v>
      </c>
      <c r="O81" s="106">
        <f>IFERROR(O69*4/O67,"-")</f>
        <v>0.10871188305564287</v>
      </c>
      <c r="P81" s="106">
        <f>IFERROR(P69*2/P67,"-")</f>
        <v>0.10910831590420361</v>
      </c>
      <c r="Q81" s="107">
        <f>IFERROR(Q69*(4/3)/Q67,"-")</f>
        <v>0.14152776119229099</v>
      </c>
      <c r="R81" s="107">
        <f t="shared" ref="R81" si="53">IFERROR(R69/R67,"-")</f>
        <v>0.13905894754087719</v>
      </c>
      <c r="S81" s="106">
        <f>IFERROR(S69*4/S67,"-")</f>
        <v>7.982646420824295E-2</v>
      </c>
      <c r="T81" s="106">
        <f>IFERROR(T69*2/T67,"-")</f>
        <v>7.9675824955800181E-2</v>
      </c>
      <c r="U81" s="107">
        <f>IFERROR(U69*(4/3)/U67,"-")</f>
        <v>0.10420528986906238</v>
      </c>
      <c r="V81" s="107">
        <f t="shared" ref="V81" si="54">IFERROR(V69/V67,"-")</f>
        <v>0.11555069953514897</v>
      </c>
      <c r="W81" s="106">
        <f>IFERROR(W69*4/W67,"-")</f>
        <v>6.5655229466960868E-2</v>
      </c>
      <c r="X81" s="106">
        <f>IFERROR(X69*2/X67,"-")</f>
        <v>8.7398484228381521E-2</v>
      </c>
    </row>
    <row r="82" spans="2:24" ht="11.8" customHeight="1" x14ac:dyDescent="0.3">
      <c r="B82" s="90"/>
      <c r="C82" s="90" t="s">
        <v>178</v>
      </c>
      <c r="D82" s="90"/>
      <c r="E82" s="103"/>
      <c r="F82" s="105" t="s">
        <v>14</v>
      </c>
      <c r="G82" s="106">
        <f t="shared" ref="G82:X82" si="55">IFERROR(G61/G57,"-")</f>
        <v>0.40410880573298757</v>
      </c>
      <c r="H82" s="106">
        <f t="shared" si="55"/>
        <v>0.25257950130634765</v>
      </c>
      <c r="I82" s="107">
        <f t="shared" si="55"/>
        <v>0.23333858062221388</v>
      </c>
      <c r="J82" s="107">
        <f t="shared" si="55"/>
        <v>0.21338160819666377</v>
      </c>
      <c r="K82" s="106">
        <f t="shared" si="55"/>
        <v>0.23403184095257437</v>
      </c>
      <c r="L82" s="106">
        <f t="shared" si="55"/>
        <v>0.21408364487892162</v>
      </c>
      <c r="M82" s="107">
        <f t="shared" si="55"/>
        <v>0.22235242228910404</v>
      </c>
      <c r="N82" s="107">
        <f t="shared" si="55"/>
        <v>0.24895738407238582</v>
      </c>
      <c r="O82" s="107">
        <f t="shared" si="55"/>
        <v>0.37641471314504504</v>
      </c>
      <c r="P82" s="107">
        <f t="shared" si="55"/>
        <v>0.33187840872513791</v>
      </c>
      <c r="Q82" s="107">
        <f t="shared" si="55"/>
        <v>0.33854666490992386</v>
      </c>
      <c r="R82" s="107">
        <f t="shared" si="55"/>
        <v>0.33331208428511833</v>
      </c>
      <c r="S82" s="107">
        <f t="shared" si="55"/>
        <v>0.31298963840221727</v>
      </c>
      <c r="T82" s="107">
        <f t="shared" si="55"/>
        <v>0.33896942425824494</v>
      </c>
      <c r="U82" s="107">
        <f t="shared" si="55"/>
        <v>0.4263716140883238</v>
      </c>
      <c r="V82" s="107">
        <f t="shared" si="55"/>
        <v>0.40053165237031524</v>
      </c>
      <c r="W82" s="107">
        <f t="shared" si="55"/>
        <v>0.3759911797377028</v>
      </c>
      <c r="X82" s="107">
        <f t="shared" si="55"/>
        <v>0.36144961749276455</v>
      </c>
    </row>
    <row r="83" spans="2:24" ht="11.8" customHeight="1" x14ac:dyDescent="0.3">
      <c r="B83" s="90"/>
      <c r="C83" s="90" t="s">
        <v>179</v>
      </c>
      <c r="D83" s="90"/>
      <c r="E83" s="103"/>
      <c r="F83" s="105" t="s">
        <v>14</v>
      </c>
      <c r="G83" s="106">
        <f t="shared" ref="G83:X83" si="56">IFERROR((G61+G65)/G57,"-")</f>
        <v>0.81320294593493681</v>
      </c>
      <c r="H83" s="106">
        <f t="shared" si="56"/>
        <v>0.73981346883703314</v>
      </c>
      <c r="I83" s="107">
        <f t="shared" si="56"/>
        <v>0.74052508908215009</v>
      </c>
      <c r="J83" s="107">
        <f t="shared" si="56"/>
        <v>0.75548150142593951</v>
      </c>
      <c r="K83" s="106">
        <f t="shared" si="56"/>
        <v>0.93849946131083761</v>
      </c>
      <c r="L83" s="106">
        <f t="shared" si="56"/>
        <v>0.85233152155802716</v>
      </c>
      <c r="M83" s="107">
        <f t="shared" si="56"/>
        <v>0.82474883831193824</v>
      </c>
      <c r="N83" s="107">
        <f t="shared" si="56"/>
        <v>0.8546690896854926</v>
      </c>
      <c r="O83" s="107">
        <f t="shared" si="56"/>
        <v>0.71851942901387178</v>
      </c>
      <c r="P83" s="107">
        <f t="shared" si="56"/>
        <v>0.70113371773366806</v>
      </c>
      <c r="Q83" s="107">
        <f t="shared" si="56"/>
        <v>0.70904513929381585</v>
      </c>
      <c r="R83" s="107">
        <f t="shared" si="56"/>
        <v>0.71664298697599493</v>
      </c>
      <c r="S83" s="107">
        <f t="shared" si="56"/>
        <v>0.78509266884940687</v>
      </c>
      <c r="T83" s="107">
        <f t="shared" si="56"/>
        <v>0.78143877320507649</v>
      </c>
      <c r="U83" s="107">
        <f t="shared" si="56"/>
        <v>0.83271299830624301</v>
      </c>
      <c r="V83" s="107">
        <f t="shared" si="56"/>
        <v>0.8149345325317755</v>
      </c>
      <c r="W83" s="107">
        <f t="shared" si="56"/>
        <v>0.81518694297236693</v>
      </c>
      <c r="X83" s="107">
        <f t="shared" si="56"/>
        <v>0.84077422430692927</v>
      </c>
    </row>
    <row r="84" spans="2:24" ht="11.8" customHeight="1" x14ac:dyDescent="0.3"/>
    <row r="85" spans="2:24" ht="11.8" customHeight="1" x14ac:dyDescent="0.3"/>
    <row r="86" spans="2:24" ht="29.95" customHeight="1" x14ac:dyDescent="0.3">
      <c r="B86" s="85"/>
      <c r="C86" s="85" t="s">
        <v>112</v>
      </c>
      <c r="D86" s="85"/>
      <c r="E86" s="86"/>
      <c r="F86" s="87" t="s">
        <v>122</v>
      </c>
      <c r="G86" s="88" t="str">
        <f t="shared" ref="G86:X86" si="57">G5</f>
        <v>2020
Q1</v>
      </c>
      <c r="H86" s="88" t="str">
        <f t="shared" si="57"/>
        <v>2020
Q2</v>
      </c>
      <c r="I86" s="89" t="str">
        <f t="shared" si="57"/>
        <v>2020
Q3</v>
      </c>
      <c r="J86" s="89" t="str">
        <f t="shared" si="57"/>
        <v>2020
Q4</v>
      </c>
      <c r="K86" s="88" t="str">
        <f t="shared" si="57"/>
        <v>2021
Q1</v>
      </c>
      <c r="L86" s="88" t="str">
        <f t="shared" si="57"/>
        <v>2021
Q2</v>
      </c>
      <c r="M86" s="89" t="str">
        <f t="shared" si="57"/>
        <v>2021
Q3</v>
      </c>
      <c r="N86" s="89" t="str">
        <f t="shared" si="57"/>
        <v>2021
Q4</v>
      </c>
      <c r="O86" s="89" t="str">
        <f t="shared" si="57"/>
        <v>2022
Q1</v>
      </c>
      <c r="P86" s="89" t="str">
        <f t="shared" si="57"/>
        <v>2022
Q2</v>
      </c>
      <c r="Q86" s="89" t="str">
        <f t="shared" si="57"/>
        <v>2022
Q3</v>
      </c>
      <c r="R86" s="89" t="str">
        <f t="shared" si="57"/>
        <v>2022
Q4</v>
      </c>
      <c r="S86" s="89" t="str">
        <f t="shared" si="57"/>
        <v>2023
Q1</v>
      </c>
      <c r="T86" s="89" t="str">
        <f t="shared" si="57"/>
        <v>2023
Q2</v>
      </c>
      <c r="U86" s="89" t="str">
        <f t="shared" si="57"/>
        <v>2023
Q3</v>
      </c>
      <c r="V86" s="89" t="str">
        <f t="shared" si="57"/>
        <v>2023
Q4</v>
      </c>
      <c r="W86" s="89" t="str">
        <f t="shared" si="57"/>
        <v>2024
Q1</v>
      </c>
      <c r="X86" s="89" t="str">
        <f t="shared" si="57"/>
        <v>2024
Q2</v>
      </c>
    </row>
    <row r="87" spans="2:24" ht="11.8" customHeight="1" collapsed="1" x14ac:dyDescent="0.3">
      <c r="B87" s="90"/>
      <c r="C87" s="90" t="s">
        <v>141</v>
      </c>
      <c r="D87" s="90"/>
      <c r="E87" s="90"/>
      <c r="F87" s="91" t="s">
        <v>142</v>
      </c>
      <c r="G87" s="92">
        <f>SUM(G88:G89)</f>
        <v>2495634437</v>
      </c>
      <c r="H87" s="92">
        <f t="shared" ref="H87:J87" si="58">SUM(H88:H89)</f>
        <v>4880344718</v>
      </c>
      <c r="I87" s="93">
        <f t="shared" si="58"/>
        <v>7275354149</v>
      </c>
      <c r="J87" s="93">
        <f t="shared" si="58"/>
        <v>9710567454</v>
      </c>
      <c r="K87" s="92">
        <f>SUM(K88:K89)</f>
        <v>2542162966</v>
      </c>
      <c r="L87" s="92">
        <f t="shared" ref="L87:X87" si="59">SUM(L88:L89)</f>
        <v>5039435774</v>
      </c>
      <c r="M87" s="93">
        <f t="shared" si="59"/>
        <v>8145858117</v>
      </c>
      <c r="N87" s="93">
        <f t="shared" si="59"/>
        <v>10854368576</v>
      </c>
      <c r="O87" s="93">
        <f t="shared" si="59"/>
        <v>2844830131</v>
      </c>
      <c r="P87" s="93">
        <f t="shared" si="59"/>
        <v>5717074946</v>
      </c>
      <c r="Q87" s="93">
        <f t="shared" si="59"/>
        <v>8661039581</v>
      </c>
      <c r="R87" s="93">
        <f t="shared" si="59"/>
        <v>11563432477</v>
      </c>
      <c r="S87" s="93">
        <f t="shared" si="59"/>
        <v>3020191691</v>
      </c>
      <c r="T87" s="93">
        <f t="shared" si="59"/>
        <v>6060350787</v>
      </c>
      <c r="U87" s="93">
        <f t="shared" si="59"/>
        <v>9174940760</v>
      </c>
      <c r="V87" s="93">
        <f t="shared" si="59"/>
        <v>12755764909</v>
      </c>
      <c r="W87" s="93">
        <f t="shared" si="59"/>
        <v>3344585883</v>
      </c>
      <c r="X87" s="93">
        <f t="shared" si="59"/>
        <v>6709328736</v>
      </c>
    </row>
    <row r="88" spans="2:24" ht="11.8" hidden="1" customHeight="1" outlineLevel="1" x14ac:dyDescent="0.3">
      <c r="B88" s="90"/>
      <c r="C88" s="94" t="s">
        <v>143</v>
      </c>
      <c r="D88" s="90" t="s">
        <v>145</v>
      </c>
      <c r="E88" s="90"/>
      <c r="F88" s="91" t="s">
        <v>142</v>
      </c>
      <c r="G88" s="92">
        <v>2494065730</v>
      </c>
      <c r="H88" s="92">
        <v>4875777482</v>
      </c>
      <c r="I88" s="93">
        <v>7268880302</v>
      </c>
      <c r="J88" s="93">
        <v>9702219114</v>
      </c>
      <c r="K88" s="92">
        <v>2540506328</v>
      </c>
      <c r="L88" s="92">
        <v>5036207496</v>
      </c>
      <c r="M88" s="93">
        <v>8141149644</v>
      </c>
      <c r="N88" s="93">
        <v>10848241171</v>
      </c>
      <c r="O88" s="93">
        <v>2843397647</v>
      </c>
      <c r="P88" s="93">
        <v>5714195944</v>
      </c>
      <c r="Q88" s="93">
        <v>8656747070</v>
      </c>
      <c r="R88" s="93">
        <v>11561421737</v>
      </c>
      <c r="S88" s="93">
        <v>3019415465</v>
      </c>
      <c r="T88" s="93">
        <v>6058793995</v>
      </c>
      <c r="U88" s="93">
        <v>9172624803</v>
      </c>
      <c r="V88" s="93">
        <v>12752668869</v>
      </c>
      <c r="W88" s="93">
        <v>3344584483</v>
      </c>
      <c r="X88" s="93">
        <v>6709327336</v>
      </c>
    </row>
    <row r="89" spans="2:24" ht="11.8" hidden="1" customHeight="1" outlineLevel="1" x14ac:dyDescent="0.3">
      <c r="B89" s="90"/>
      <c r="C89" s="94" t="s">
        <v>143</v>
      </c>
      <c r="D89" s="90" t="s">
        <v>172</v>
      </c>
      <c r="E89" s="90"/>
      <c r="F89" s="91" t="s">
        <v>142</v>
      </c>
      <c r="G89" s="92">
        <v>1568707</v>
      </c>
      <c r="H89" s="92">
        <v>4567236</v>
      </c>
      <c r="I89" s="93">
        <v>6473847</v>
      </c>
      <c r="J89" s="93">
        <v>8348340</v>
      </c>
      <c r="K89" s="92">
        <v>1656638</v>
      </c>
      <c r="L89" s="92">
        <v>3228278</v>
      </c>
      <c r="M89" s="93">
        <v>4708473</v>
      </c>
      <c r="N89" s="93">
        <v>6127405</v>
      </c>
      <c r="O89" s="93">
        <v>1432484</v>
      </c>
      <c r="P89" s="93">
        <v>2879002</v>
      </c>
      <c r="Q89" s="93">
        <v>4292511</v>
      </c>
      <c r="R89" s="93">
        <v>2010740</v>
      </c>
      <c r="S89" s="93">
        <v>776226</v>
      </c>
      <c r="T89" s="93">
        <v>1556792</v>
      </c>
      <c r="U89" s="93">
        <v>2315957</v>
      </c>
      <c r="V89" s="93">
        <v>3096040</v>
      </c>
      <c r="W89" s="93">
        <v>1400</v>
      </c>
      <c r="X89" s="93">
        <v>1400</v>
      </c>
    </row>
    <row r="90" spans="2:24" ht="11.8" hidden="1" customHeight="1" outlineLevel="2" x14ac:dyDescent="0.3">
      <c r="B90" s="90"/>
      <c r="C90" s="94"/>
      <c r="D90" s="94" t="s">
        <v>143</v>
      </c>
      <c r="E90" s="90" t="s">
        <v>144</v>
      </c>
      <c r="F90" s="91" t="s">
        <v>142</v>
      </c>
      <c r="G90" s="92">
        <v>1564701018</v>
      </c>
      <c r="H90" s="92">
        <v>3100235730</v>
      </c>
      <c r="I90" s="93">
        <v>4623913169</v>
      </c>
      <c r="J90" s="93">
        <v>6232087156</v>
      </c>
      <c r="K90" s="92">
        <v>1598115701</v>
      </c>
      <c r="L90" s="92">
        <v>3204789026</v>
      </c>
      <c r="M90" s="93">
        <v>5385209784</v>
      </c>
      <c r="N90" s="93">
        <v>7236029932</v>
      </c>
      <c r="O90" s="93">
        <v>1850769634</v>
      </c>
      <c r="P90" s="93">
        <v>3781517062</v>
      </c>
      <c r="Q90" s="93">
        <v>5769895333</v>
      </c>
      <c r="R90" s="93">
        <v>7800746686</v>
      </c>
      <c r="S90" s="93">
        <v>1993108124</v>
      </c>
      <c r="T90" s="93">
        <v>4072347113</v>
      </c>
      <c r="U90" s="93">
        <v>6181979978</v>
      </c>
      <c r="V90" s="93">
        <v>8756749801</v>
      </c>
      <c r="W90" s="93">
        <v>2262076485</v>
      </c>
      <c r="X90" s="93">
        <v>4566848938</v>
      </c>
    </row>
    <row r="91" spans="2:24" ht="11.8" customHeight="1" collapsed="1" x14ac:dyDescent="0.3">
      <c r="B91" s="103"/>
      <c r="C91" s="103" t="s">
        <v>147</v>
      </c>
      <c r="D91" s="103"/>
      <c r="E91" s="103"/>
      <c r="F91" s="91" t="s">
        <v>142</v>
      </c>
      <c r="G91" s="92">
        <f>SUM(G92:G93)</f>
        <v>2469680761</v>
      </c>
      <c r="H91" s="92">
        <f t="shared" ref="H91:J91" si="60">SUM(H92:H93)</f>
        <v>4860905901</v>
      </c>
      <c r="I91" s="93">
        <f t="shared" si="60"/>
        <v>7276454106</v>
      </c>
      <c r="J91" s="93">
        <f t="shared" si="60"/>
        <v>9715450474</v>
      </c>
      <c r="K91" s="92">
        <f>SUM(K92:K93)</f>
        <v>2515773309</v>
      </c>
      <c r="L91" s="92">
        <f t="shared" ref="L91:X91" si="61">SUM(L92:L93)</f>
        <v>5013184395</v>
      </c>
      <c r="M91" s="93">
        <f t="shared" si="61"/>
        <v>8139163292</v>
      </c>
      <c r="N91" s="93">
        <f t="shared" si="61"/>
        <v>10853564976</v>
      </c>
      <c r="O91" s="93">
        <f t="shared" si="61"/>
        <v>2812059985</v>
      </c>
      <c r="P91" s="93">
        <f t="shared" si="61"/>
        <v>5679196443</v>
      </c>
      <c r="Q91" s="93">
        <f t="shared" si="61"/>
        <v>8650000418</v>
      </c>
      <c r="R91" s="93">
        <f t="shared" si="61"/>
        <v>11555561503</v>
      </c>
      <c r="S91" s="93">
        <f t="shared" si="61"/>
        <v>2983561099</v>
      </c>
      <c r="T91" s="93">
        <f t="shared" si="61"/>
        <v>6021490894</v>
      </c>
      <c r="U91" s="93">
        <f t="shared" si="61"/>
        <v>9155397314</v>
      </c>
      <c r="V91" s="93">
        <f t="shared" si="61"/>
        <v>12322075402</v>
      </c>
      <c r="W91" s="93">
        <f t="shared" si="61"/>
        <v>3213265962</v>
      </c>
      <c r="X91" s="93">
        <f t="shared" si="61"/>
        <v>6477795512</v>
      </c>
    </row>
    <row r="92" spans="2:24" ht="11.8" hidden="1" customHeight="1" outlineLevel="1" x14ac:dyDescent="0.3">
      <c r="B92" s="90"/>
      <c r="C92" s="94" t="s">
        <v>143</v>
      </c>
      <c r="D92" s="90" t="s">
        <v>145</v>
      </c>
      <c r="E92" s="90"/>
      <c r="F92" s="91" t="s">
        <v>142</v>
      </c>
      <c r="G92" s="92">
        <v>2468111293</v>
      </c>
      <c r="H92" s="92">
        <v>4856339137</v>
      </c>
      <c r="I92" s="93">
        <v>7269980729</v>
      </c>
      <c r="J92" s="93">
        <v>9707102502</v>
      </c>
      <c r="K92" s="92">
        <v>2514115542</v>
      </c>
      <c r="L92" s="92">
        <v>5009955749</v>
      </c>
      <c r="M92" s="93">
        <v>8134454451</v>
      </c>
      <c r="N92" s="93">
        <v>10847437203</v>
      </c>
      <c r="O92" s="93">
        <v>2810626740</v>
      </c>
      <c r="P92" s="93">
        <v>5676316680</v>
      </c>
      <c r="Q92" s="93">
        <v>8645707146</v>
      </c>
      <c r="R92" s="93">
        <v>11553550002</v>
      </c>
      <c r="S92" s="93">
        <v>2982784873</v>
      </c>
      <c r="T92" s="93">
        <v>6019934102</v>
      </c>
      <c r="U92" s="93">
        <v>9153081357</v>
      </c>
      <c r="V92" s="93">
        <v>12318979362</v>
      </c>
      <c r="W92" s="93">
        <v>3213264562</v>
      </c>
      <c r="X92" s="93">
        <v>6477794112</v>
      </c>
    </row>
    <row r="93" spans="2:24" ht="11.8" hidden="1" customHeight="1" outlineLevel="1" x14ac:dyDescent="0.3">
      <c r="B93" s="90"/>
      <c r="C93" s="94" t="s">
        <v>143</v>
      </c>
      <c r="D93" s="90" t="s">
        <v>172</v>
      </c>
      <c r="E93" s="90"/>
      <c r="F93" s="91" t="s">
        <v>142</v>
      </c>
      <c r="G93" s="92">
        <v>1569468</v>
      </c>
      <c r="H93" s="92">
        <v>4566764</v>
      </c>
      <c r="I93" s="93">
        <v>6473377</v>
      </c>
      <c r="J93" s="93">
        <v>8347972</v>
      </c>
      <c r="K93" s="92">
        <v>1657767</v>
      </c>
      <c r="L93" s="92">
        <v>3228646</v>
      </c>
      <c r="M93" s="93">
        <v>4708841</v>
      </c>
      <c r="N93" s="93">
        <v>6127773</v>
      </c>
      <c r="O93" s="93">
        <v>1433245</v>
      </c>
      <c r="P93" s="93">
        <v>2879763</v>
      </c>
      <c r="Q93" s="93">
        <v>4293272</v>
      </c>
      <c r="R93" s="93">
        <v>2011501</v>
      </c>
      <c r="S93" s="93">
        <v>776226</v>
      </c>
      <c r="T93" s="93">
        <v>1556792</v>
      </c>
      <c r="U93" s="93">
        <v>2315957</v>
      </c>
      <c r="V93" s="93">
        <v>3096040</v>
      </c>
      <c r="W93" s="93">
        <v>1400</v>
      </c>
      <c r="X93" s="93">
        <v>1400</v>
      </c>
    </row>
    <row r="94" spans="2:24" ht="11.8" hidden="1" customHeight="1" outlineLevel="2" x14ac:dyDescent="0.3">
      <c r="B94" s="90"/>
      <c r="C94" s="94"/>
      <c r="D94" s="94" t="s">
        <v>143</v>
      </c>
      <c r="E94" s="90" t="s">
        <v>144</v>
      </c>
      <c r="F94" s="91" t="s">
        <v>142</v>
      </c>
      <c r="G94" s="92">
        <v>1585396621</v>
      </c>
      <c r="H94" s="92">
        <v>3127643344</v>
      </c>
      <c r="I94" s="93">
        <v>4671190470</v>
      </c>
      <c r="J94" s="93">
        <v>6237267809</v>
      </c>
      <c r="K94" s="92">
        <v>1622659776</v>
      </c>
      <c r="L94" s="92">
        <v>3228987555</v>
      </c>
      <c r="M94" s="93">
        <v>5422583962</v>
      </c>
      <c r="N94" s="93">
        <v>7230301881</v>
      </c>
      <c r="O94" s="93">
        <v>1876607092</v>
      </c>
      <c r="P94" s="93">
        <v>3799102118</v>
      </c>
      <c r="Q94" s="93">
        <v>5810339139</v>
      </c>
      <c r="R94" s="93">
        <v>7792003410</v>
      </c>
      <c r="S94" s="93">
        <v>2014669192</v>
      </c>
      <c r="T94" s="93">
        <v>4092173540</v>
      </c>
      <c r="U94" s="93">
        <v>6219784080</v>
      </c>
      <c r="V94" s="93">
        <v>8385791125</v>
      </c>
      <c r="W94" s="93">
        <v>2207689501</v>
      </c>
      <c r="X94" s="93">
        <v>4426606450</v>
      </c>
    </row>
    <row r="95" spans="2:24" ht="11.8" customHeight="1" collapsed="1" x14ac:dyDescent="0.3">
      <c r="B95" s="103"/>
      <c r="C95" s="103" t="s">
        <v>148</v>
      </c>
      <c r="D95" s="103"/>
      <c r="E95" s="103"/>
      <c r="F95" s="91" t="s">
        <v>142</v>
      </c>
      <c r="G95" s="92">
        <f>SUM(G96:G97)</f>
        <v>1093513788</v>
      </c>
      <c r="H95" s="92">
        <f t="shared" ref="H95:J95" si="62">SUM(H96:H97)</f>
        <v>1719600362</v>
      </c>
      <c r="I95" s="93">
        <f t="shared" si="62"/>
        <v>2786410283</v>
      </c>
      <c r="J95" s="93">
        <f t="shared" si="62"/>
        <v>4125843848</v>
      </c>
      <c r="K95" s="92">
        <f>SUM(K96:K97)</f>
        <v>454383989</v>
      </c>
      <c r="L95" s="92">
        <f t="shared" ref="L95:X95" si="63">SUM(L96:L97)</f>
        <v>1454828919</v>
      </c>
      <c r="M95" s="93">
        <f t="shared" si="63"/>
        <v>2546981133</v>
      </c>
      <c r="N95" s="93">
        <f t="shared" si="63"/>
        <v>3526215255</v>
      </c>
      <c r="O95" s="93">
        <f t="shared" si="63"/>
        <v>1235636896</v>
      </c>
      <c r="P95" s="93">
        <f t="shared" si="63"/>
        <v>2407514087</v>
      </c>
      <c r="Q95" s="93">
        <f t="shared" si="63"/>
        <v>3550015664</v>
      </c>
      <c r="R95" s="93">
        <f t="shared" si="63"/>
        <v>4584973486</v>
      </c>
      <c r="S95" s="93">
        <f t="shared" si="63"/>
        <v>1351707950</v>
      </c>
      <c r="T95" s="93">
        <f t="shared" si="63"/>
        <v>2480377879</v>
      </c>
      <c r="U95" s="93">
        <f t="shared" si="63"/>
        <v>3888033563</v>
      </c>
      <c r="V95" s="93">
        <f t="shared" si="63"/>
        <v>5768592984</v>
      </c>
      <c r="W95" s="93">
        <f t="shared" si="63"/>
        <v>1657102224</v>
      </c>
      <c r="X95" s="93">
        <f t="shared" si="63"/>
        <v>3424192286</v>
      </c>
    </row>
    <row r="96" spans="2:24" ht="11.8" hidden="1" customHeight="1" outlineLevel="1" x14ac:dyDescent="0.3">
      <c r="B96" s="90"/>
      <c r="C96" s="94" t="s">
        <v>143</v>
      </c>
      <c r="D96" s="90" t="s">
        <v>145</v>
      </c>
      <c r="E96" s="90"/>
      <c r="F96" s="91" t="s">
        <v>142</v>
      </c>
      <c r="G96" s="92">
        <v>1093567796</v>
      </c>
      <c r="H96" s="92">
        <v>1718813706</v>
      </c>
      <c r="I96" s="93">
        <v>2785115577</v>
      </c>
      <c r="J96" s="93">
        <v>4126187354</v>
      </c>
      <c r="K96" s="92">
        <v>454324415</v>
      </c>
      <c r="L96" s="92">
        <v>1454352718</v>
      </c>
      <c r="M96" s="93">
        <v>2546358086</v>
      </c>
      <c r="N96" s="93">
        <v>3525396609</v>
      </c>
      <c r="O96" s="93">
        <v>1235498838</v>
      </c>
      <c r="P96" s="93">
        <v>2407195844</v>
      </c>
      <c r="Q96" s="93">
        <v>3549660813</v>
      </c>
      <c r="R96" s="93">
        <v>4584997627</v>
      </c>
      <c r="S96" s="93">
        <v>1352153404</v>
      </c>
      <c r="T96" s="93">
        <v>2480651089</v>
      </c>
      <c r="U96" s="93">
        <v>3888244414</v>
      </c>
      <c r="V96" s="93">
        <v>5768716700</v>
      </c>
      <c r="W96" s="93">
        <v>1657102224</v>
      </c>
      <c r="X96" s="93">
        <v>3424192286</v>
      </c>
    </row>
    <row r="97" spans="2:24" ht="11.8" hidden="1" customHeight="1" outlineLevel="1" x14ac:dyDescent="0.3">
      <c r="B97" s="90"/>
      <c r="C97" s="94" t="s">
        <v>143</v>
      </c>
      <c r="D97" s="90" t="s">
        <v>172</v>
      </c>
      <c r="E97" s="90"/>
      <c r="F97" s="91" t="s">
        <v>142</v>
      </c>
      <c r="G97" s="92">
        <v>-54008</v>
      </c>
      <c r="H97" s="92">
        <v>786656</v>
      </c>
      <c r="I97" s="93">
        <v>1294706</v>
      </c>
      <c r="J97" s="93">
        <v>-343506</v>
      </c>
      <c r="K97" s="92">
        <v>59574</v>
      </c>
      <c r="L97" s="92">
        <v>476201</v>
      </c>
      <c r="M97" s="93">
        <v>623047</v>
      </c>
      <c r="N97" s="93">
        <v>818646</v>
      </c>
      <c r="O97" s="93">
        <v>138058</v>
      </c>
      <c r="P97" s="93">
        <v>318243</v>
      </c>
      <c r="Q97" s="93">
        <v>354851</v>
      </c>
      <c r="R97" s="93">
        <v>-24141</v>
      </c>
      <c r="S97" s="93">
        <v>-445454</v>
      </c>
      <c r="T97" s="93">
        <v>-273210</v>
      </c>
      <c r="U97" s="93">
        <v>-210851</v>
      </c>
      <c r="V97" s="93">
        <v>-123716</v>
      </c>
      <c r="W97" s="93">
        <v>0</v>
      </c>
      <c r="X97" s="93">
        <v>0</v>
      </c>
    </row>
    <row r="98" spans="2:24" ht="11.8" hidden="1" customHeight="1" outlineLevel="2" x14ac:dyDescent="0.3">
      <c r="B98" s="90"/>
      <c r="C98" s="94"/>
      <c r="D98" s="94" t="s">
        <v>143</v>
      </c>
      <c r="E98" s="90" t="s">
        <v>144</v>
      </c>
      <c r="F98" s="91" t="s">
        <v>142</v>
      </c>
      <c r="G98" s="92">
        <v>763809149</v>
      </c>
      <c r="H98" s="92">
        <v>1254571648</v>
      </c>
      <c r="I98" s="93">
        <v>1984699291</v>
      </c>
      <c r="J98" s="93">
        <v>2718368390</v>
      </c>
      <c r="K98" s="92">
        <v>569611802</v>
      </c>
      <c r="L98" s="92">
        <v>1263037197</v>
      </c>
      <c r="M98" s="93">
        <v>1979168949</v>
      </c>
      <c r="N98" s="93">
        <v>2653871743</v>
      </c>
      <c r="O98" s="93">
        <v>878975761</v>
      </c>
      <c r="P98" s="93">
        <v>1657297055</v>
      </c>
      <c r="Q98" s="93">
        <v>2416645300</v>
      </c>
      <c r="R98" s="93">
        <v>3178317114</v>
      </c>
      <c r="S98" s="93">
        <v>954953142</v>
      </c>
      <c r="T98" s="93">
        <v>1726297097</v>
      </c>
      <c r="U98" s="93">
        <v>2651300606</v>
      </c>
      <c r="V98" s="93">
        <v>4116251030</v>
      </c>
      <c r="W98" s="93">
        <v>1258742910</v>
      </c>
      <c r="X98" s="93">
        <v>2530676067</v>
      </c>
    </row>
    <row r="99" spans="2:24" ht="11.8" customHeight="1" x14ac:dyDescent="0.3">
      <c r="B99" s="90"/>
      <c r="C99" s="90" t="s">
        <v>149</v>
      </c>
      <c r="D99" s="90"/>
      <c r="E99" s="90"/>
      <c r="F99" s="91" t="s">
        <v>142</v>
      </c>
      <c r="G99" s="92">
        <v>80889345</v>
      </c>
      <c r="H99" s="92">
        <v>145356555</v>
      </c>
      <c r="I99" s="93">
        <v>493565997</v>
      </c>
      <c r="J99" s="93">
        <v>1238522732</v>
      </c>
      <c r="K99" s="92">
        <v>-50736400</v>
      </c>
      <c r="L99" s="92">
        <v>49976467</v>
      </c>
      <c r="M99" s="93">
        <v>569431205</v>
      </c>
      <c r="N99" s="93">
        <v>1546219868</v>
      </c>
      <c r="O99" s="93">
        <v>617332410</v>
      </c>
      <c r="P99" s="93">
        <v>783968197</v>
      </c>
      <c r="Q99" s="93">
        <v>1167780132</v>
      </c>
      <c r="R99" s="93">
        <v>1264245437</v>
      </c>
      <c r="S99" s="93">
        <v>370054232</v>
      </c>
      <c r="T99" s="93">
        <v>734277401</v>
      </c>
      <c r="U99" s="93">
        <v>1267155611</v>
      </c>
      <c r="V99" s="93">
        <v>1744165499</v>
      </c>
      <c r="W99" s="93">
        <v>357577204</v>
      </c>
      <c r="X99" s="93">
        <v>731926235</v>
      </c>
    </row>
    <row r="100" spans="2:24" ht="11.8" customHeight="1" x14ac:dyDescent="0.3">
      <c r="B100" s="95"/>
      <c r="C100" s="95" t="s">
        <v>154</v>
      </c>
      <c r="D100" s="95"/>
      <c r="E100" s="95"/>
      <c r="F100" s="96" t="s">
        <v>142</v>
      </c>
      <c r="G100" s="97">
        <v>216887853</v>
      </c>
      <c r="H100" s="97">
        <v>438085471</v>
      </c>
      <c r="I100" s="98">
        <v>690135856</v>
      </c>
      <c r="J100" s="98">
        <v>666479253</v>
      </c>
      <c r="K100" s="97">
        <v>342980098</v>
      </c>
      <c r="L100" s="97">
        <v>538293939</v>
      </c>
      <c r="M100" s="98">
        <v>885704966</v>
      </c>
      <c r="N100" s="98">
        <v>1223849804</v>
      </c>
      <c r="O100" s="98">
        <v>467422155</v>
      </c>
      <c r="P100" s="98">
        <v>1007769669</v>
      </c>
      <c r="Q100" s="98">
        <v>1725919471</v>
      </c>
      <c r="R100" s="98">
        <v>2666732147</v>
      </c>
      <c r="S100" s="98">
        <v>530171521</v>
      </c>
      <c r="T100" s="98">
        <v>1178742755</v>
      </c>
      <c r="U100" s="98">
        <v>1881849344</v>
      </c>
      <c r="V100" s="98">
        <v>2757940120</v>
      </c>
      <c r="W100" s="98">
        <v>608325996</v>
      </c>
      <c r="X100" s="98">
        <v>1369994980</v>
      </c>
    </row>
    <row r="101" spans="2:24" ht="11.8" customHeight="1" x14ac:dyDescent="0.3">
      <c r="B101" s="99"/>
      <c r="C101" s="99" t="s">
        <v>155</v>
      </c>
      <c r="D101" s="99"/>
      <c r="E101" s="99"/>
      <c r="F101" s="100" t="s">
        <v>156</v>
      </c>
      <c r="G101" s="101">
        <v>980379</v>
      </c>
      <c r="H101" s="101">
        <v>703428</v>
      </c>
      <c r="I101" s="102">
        <v>686758</v>
      </c>
      <c r="J101" s="102">
        <v>710002</v>
      </c>
      <c r="K101" s="101">
        <v>704137</v>
      </c>
      <c r="L101" s="101">
        <v>827884</v>
      </c>
      <c r="M101" s="102">
        <v>829852</v>
      </c>
      <c r="N101" s="102">
        <v>890629</v>
      </c>
      <c r="O101" s="102">
        <v>887930</v>
      </c>
      <c r="P101" s="102">
        <v>904444</v>
      </c>
      <c r="Q101" s="102">
        <v>906834</v>
      </c>
      <c r="R101" s="102">
        <v>918024</v>
      </c>
      <c r="S101" s="102">
        <v>944469</v>
      </c>
      <c r="T101" s="102">
        <v>925686</v>
      </c>
      <c r="U101" s="102">
        <v>949566</v>
      </c>
      <c r="V101" s="102">
        <v>926134</v>
      </c>
      <c r="W101" s="102">
        <v>1029732</v>
      </c>
      <c r="X101" s="102">
        <v>1132409</v>
      </c>
    </row>
    <row r="102" spans="2:24" ht="11.8" customHeight="1" x14ac:dyDescent="0.3">
      <c r="B102" s="90"/>
      <c r="C102" s="90" t="s">
        <v>175</v>
      </c>
      <c r="D102" s="90"/>
      <c r="E102" s="90"/>
      <c r="F102" s="91" t="s">
        <v>156</v>
      </c>
      <c r="G102" s="92">
        <v>9922292</v>
      </c>
      <c r="H102" s="92">
        <v>9873563</v>
      </c>
      <c r="I102" s="93">
        <v>6092322</v>
      </c>
      <c r="J102" s="93">
        <v>10117504</v>
      </c>
      <c r="K102" s="92">
        <v>6267064</v>
      </c>
      <c r="L102" s="92">
        <v>10409629</v>
      </c>
      <c r="M102" s="93">
        <v>10529684</v>
      </c>
      <c r="N102" s="93">
        <v>10945072</v>
      </c>
      <c r="O102" s="93">
        <v>10924376</v>
      </c>
      <c r="P102" s="93">
        <v>11162646</v>
      </c>
      <c r="Q102" s="93">
        <v>11194727</v>
      </c>
      <c r="R102" s="93">
        <v>11120500</v>
      </c>
      <c r="S102" s="93">
        <v>10836668</v>
      </c>
      <c r="T102" s="93">
        <v>11110146</v>
      </c>
      <c r="U102" s="93">
        <v>11074461</v>
      </c>
      <c r="V102" s="93">
        <v>11937558</v>
      </c>
      <c r="W102" s="93">
        <v>11762370</v>
      </c>
      <c r="X102" s="93">
        <v>11994313</v>
      </c>
    </row>
    <row r="103" spans="2:24" ht="11.8" customHeight="1" x14ac:dyDescent="0.3">
      <c r="B103" s="103"/>
      <c r="C103" s="103" t="s">
        <v>157</v>
      </c>
      <c r="D103" s="103"/>
      <c r="E103" s="103"/>
      <c r="F103" s="91" t="s">
        <v>156</v>
      </c>
      <c r="G103" s="92">
        <v>85107</v>
      </c>
      <c r="H103" s="92">
        <v>156215</v>
      </c>
      <c r="I103" s="93">
        <v>161394</v>
      </c>
      <c r="J103" s="93">
        <v>324097</v>
      </c>
      <c r="K103" s="92">
        <v>83530</v>
      </c>
      <c r="L103" s="92">
        <v>179004</v>
      </c>
      <c r="M103" s="93">
        <v>256299</v>
      </c>
      <c r="N103" s="93">
        <v>367242</v>
      </c>
      <c r="O103" s="93">
        <v>103692</v>
      </c>
      <c r="P103" s="93">
        <v>213836</v>
      </c>
      <c r="Q103" s="93">
        <v>315772</v>
      </c>
      <c r="R103" s="93">
        <v>428199</v>
      </c>
      <c r="S103" s="93">
        <v>105215</v>
      </c>
      <c r="T103" s="93">
        <v>207912</v>
      </c>
      <c r="U103" s="93">
        <v>303339</v>
      </c>
      <c r="V103" s="93">
        <v>469644</v>
      </c>
      <c r="W103" s="93">
        <v>115495</v>
      </c>
      <c r="X103" s="93">
        <v>239791</v>
      </c>
    </row>
    <row r="104" spans="2:24" ht="11.8" customHeight="1" x14ac:dyDescent="0.3"/>
    <row r="105" spans="2:24" ht="11.8" customHeight="1" x14ac:dyDescent="0.3">
      <c r="B105" s="85"/>
      <c r="C105" s="85" t="s">
        <v>163</v>
      </c>
      <c r="D105" s="85"/>
      <c r="E105" s="86"/>
      <c r="F105" s="87"/>
      <c r="G105" s="87"/>
      <c r="H105" s="87"/>
      <c r="I105" s="104"/>
      <c r="J105" s="104"/>
      <c r="K105" s="87"/>
      <c r="L105" s="87"/>
      <c r="M105" s="104"/>
      <c r="N105" s="104"/>
      <c r="O105" s="104"/>
      <c r="P105" s="104"/>
      <c r="Q105" s="104"/>
      <c r="R105" s="104"/>
      <c r="S105" s="104"/>
      <c r="T105" s="104"/>
      <c r="U105" s="104"/>
      <c r="V105" s="104"/>
      <c r="W105" s="104"/>
      <c r="X105" s="104"/>
    </row>
    <row r="106" spans="2:24" ht="11.8" customHeight="1" x14ac:dyDescent="0.3">
      <c r="B106" s="90"/>
      <c r="C106" s="90" t="s">
        <v>158</v>
      </c>
      <c r="D106" s="90"/>
      <c r="E106" s="103"/>
      <c r="F106" s="105" t="s">
        <v>142</v>
      </c>
      <c r="G106" s="92">
        <v>48501247</v>
      </c>
      <c r="H106" s="92">
        <v>123922258</v>
      </c>
      <c r="I106" s="93">
        <v>241718389</v>
      </c>
      <c r="J106" s="93">
        <v>393817560</v>
      </c>
      <c r="K106" s="92">
        <v>45129629</v>
      </c>
      <c r="L106" s="92">
        <v>135801461</v>
      </c>
      <c r="M106" s="93">
        <v>322524440</v>
      </c>
      <c r="N106" s="93">
        <v>527908268</v>
      </c>
      <c r="O106" s="93">
        <v>248103725</v>
      </c>
      <c r="P106" s="93">
        <v>630206794</v>
      </c>
      <c r="Q106" s="93">
        <v>1029767027</v>
      </c>
      <c r="R106" s="93">
        <v>1502054710</v>
      </c>
      <c r="S106" s="93">
        <v>503906150</v>
      </c>
      <c r="T106" s="93">
        <v>1006637299</v>
      </c>
      <c r="U106" s="93">
        <v>1372494580</v>
      </c>
      <c r="V106" s="93">
        <v>1923936997</v>
      </c>
      <c r="W106" s="93">
        <v>502345548</v>
      </c>
      <c r="X106" s="93">
        <v>1015683759</v>
      </c>
    </row>
    <row r="107" spans="2:24" ht="11.8" customHeight="1" x14ac:dyDescent="0.3">
      <c r="B107" s="90"/>
      <c r="C107" s="90" t="s">
        <v>159</v>
      </c>
      <c r="D107" s="90"/>
      <c r="E107" s="103"/>
      <c r="F107" s="105" t="s">
        <v>156</v>
      </c>
      <c r="G107" s="92">
        <v>124141</v>
      </c>
      <c r="H107" s="92">
        <v>204874</v>
      </c>
      <c r="I107" s="93">
        <v>291262</v>
      </c>
      <c r="J107" s="93">
        <v>337339</v>
      </c>
      <c r="K107" s="92">
        <v>57308</v>
      </c>
      <c r="L107" s="92">
        <v>125507</v>
      </c>
      <c r="M107" s="93">
        <v>220615</v>
      </c>
      <c r="N107" s="93">
        <v>287698</v>
      </c>
      <c r="O107" s="93">
        <v>108588</v>
      </c>
      <c r="P107" s="93">
        <v>312148</v>
      </c>
      <c r="Q107" s="93">
        <v>431200</v>
      </c>
      <c r="R107" s="93">
        <v>507545</v>
      </c>
      <c r="S107" s="93">
        <v>161130</v>
      </c>
      <c r="T107" s="93">
        <v>285068</v>
      </c>
      <c r="U107" s="93">
        <v>485095</v>
      </c>
      <c r="V107" s="93">
        <v>595747</v>
      </c>
      <c r="W107" s="93">
        <v>250626</v>
      </c>
      <c r="X107" s="93">
        <v>509677</v>
      </c>
    </row>
    <row r="108" spans="2:24" ht="11.8" customHeight="1" x14ac:dyDescent="0.3">
      <c r="B108" s="103"/>
      <c r="C108" s="103" t="s">
        <v>176</v>
      </c>
      <c r="D108" s="103"/>
      <c r="E108" s="103"/>
      <c r="F108" s="105" t="s">
        <v>156</v>
      </c>
      <c r="G108" s="92">
        <v>823089</v>
      </c>
      <c r="H108" s="92">
        <v>1433629</v>
      </c>
      <c r="I108" s="93">
        <v>1805899</v>
      </c>
      <c r="J108" s="93">
        <v>2702529</v>
      </c>
      <c r="K108" s="92">
        <v>523822</v>
      </c>
      <c r="L108" s="92">
        <v>1439745</v>
      </c>
      <c r="M108" s="93">
        <v>2391893</v>
      </c>
      <c r="N108" s="93">
        <v>3080312</v>
      </c>
      <c r="O108" s="93">
        <v>813335</v>
      </c>
      <c r="P108" s="93">
        <v>1886778</v>
      </c>
      <c r="Q108" s="93">
        <v>2715717</v>
      </c>
      <c r="R108" s="93">
        <v>3488691</v>
      </c>
      <c r="S108" s="93">
        <v>980110</v>
      </c>
      <c r="T108" s="93">
        <v>2015089</v>
      </c>
      <c r="U108" s="93">
        <v>3365365</v>
      </c>
      <c r="V108" s="93">
        <v>4394469</v>
      </c>
      <c r="W108" s="93">
        <v>1061730</v>
      </c>
      <c r="X108" s="93">
        <v>2384977</v>
      </c>
    </row>
    <row r="109" spans="2:24" ht="11.8" customHeight="1" x14ac:dyDescent="0.3">
      <c r="B109" s="103"/>
      <c r="C109" s="103" t="s">
        <v>165</v>
      </c>
      <c r="D109" s="103"/>
      <c r="E109" s="103"/>
      <c r="F109" s="105" t="s">
        <v>156</v>
      </c>
      <c r="G109" s="92">
        <v>41722</v>
      </c>
      <c r="H109" s="92">
        <v>40317</v>
      </c>
      <c r="I109" s="93">
        <v>64035</v>
      </c>
      <c r="J109" s="93">
        <v>110135</v>
      </c>
      <c r="K109" s="92">
        <v>25292</v>
      </c>
      <c r="L109" s="92">
        <v>53912</v>
      </c>
      <c r="M109" s="93">
        <v>77664</v>
      </c>
      <c r="N109" s="93">
        <v>99295</v>
      </c>
      <c r="O109" s="93">
        <v>27859</v>
      </c>
      <c r="P109" s="93">
        <v>54471</v>
      </c>
      <c r="Q109" s="93">
        <v>81394</v>
      </c>
      <c r="R109" s="93">
        <v>125996</v>
      </c>
      <c r="S109" s="93">
        <v>38741</v>
      </c>
      <c r="T109" s="93">
        <v>78349</v>
      </c>
      <c r="U109" s="93">
        <v>118069</v>
      </c>
      <c r="V109" s="93">
        <v>136929</v>
      </c>
      <c r="W109" s="93">
        <v>39377</v>
      </c>
      <c r="X109" s="93">
        <v>82846</v>
      </c>
    </row>
    <row r="110" spans="2:24" ht="11.8" customHeight="1" x14ac:dyDescent="0.3"/>
    <row r="111" spans="2:24" ht="11.8" customHeight="1" x14ac:dyDescent="0.3">
      <c r="B111" s="85"/>
      <c r="C111" s="85" t="s">
        <v>166</v>
      </c>
      <c r="D111" s="85"/>
      <c r="E111" s="86"/>
      <c r="F111" s="87"/>
      <c r="G111" s="87"/>
      <c r="H111" s="87"/>
      <c r="I111" s="104"/>
      <c r="J111" s="104"/>
      <c r="K111" s="87"/>
      <c r="L111" s="87"/>
      <c r="M111" s="104"/>
      <c r="N111" s="104"/>
      <c r="O111" s="104"/>
      <c r="P111" s="104"/>
      <c r="Q111" s="104"/>
      <c r="R111" s="104"/>
      <c r="S111" s="104"/>
      <c r="T111" s="104"/>
      <c r="U111" s="104"/>
      <c r="V111" s="104"/>
      <c r="W111" s="104"/>
      <c r="X111" s="104"/>
    </row>
    <row r="112" spans="2:24" ht="11.8" customHeight="1" x14ac:dyDescent="0.3">
      <c r="B112" s="90"/>
      <c r="C112" s="90" t="s">
        <v>167</v>
      </c>
      <c r="D112" s="90"/>
      <c r="E112" s="103"/>
      <c r="F112" s="105" t="s">
        <v>142</v>
      </c>
      <c r="G112" s="92">
        <f>IFERROR(G87*4/G101,"-")</f>
        <v>10182.32514976351</v>
      </c>
      <c r="H112" s="92">
        <f>IFERROR(H87*2/H101,"-")</f>
        <v>13875.889836628625</v>
      </c>
      <c r="I112" s="93">
        <f>IFERROR(I87*(4/3)/I101,"-")</f>
        <v>14125.022495066189</v>
      </c>
      <c r="J112" s="93">
        <f>IFERROR(J87/J101,"-")</f>
        <v>13676.817042768893</v>
      </c>
      <c r="K112" s="92">
        <f>IFERROR(K87*4/K101,"-")</f>
        <v>14441.297452058336</v>
      </c>
      <c r="L112" s="92">
        <f>IFERROR(L87*2/L101,"-")</f>
        <v>12174.255750805669</v>
      </c>
      <c r="M112" s="93">
        <f>IFERROR(M87*(4/3)/M101,"-")</f>
        <v>13088.049623306324</v>
      </c>
      <c r="N112" s="93">
        <f>IFERROR(N87/N101,"-")</f>
        <v>12187.306472167424</v>
      </c>
      <c r="O112" s="92">
        <f>IFERROR(O87*4/O101,"-")</f>
        <v>12815.560375254807</v>
      </c>
      <c r="P112" s="92">
        <f>IFERROR(P87*2/P101,"-")</f>
        <v>12642.186682647018</v>
      </c>
      <c r="Q112" s="93">
        <f>IFERROR(Q87*(4/3)/Q101,"-")</f>
        <v>12734.472653944014</v>
      </c>
      <c r="R112" s="93">
        <f>IFERROR(R87/R101,"-")</f>
        <v>12596.002367040513</v>
      </c>
      <c r="S112" s="92">
        <f>IFERROR(S87*4/S101,"-")</f>
        <v>12791.067535302906</v>
      </c>
      <c r="T112" s="92">
        <f>IFERROR(T87*2/T101,"-")</f>
        <v>13093.75055256318</v>
      </c>
      <c r="U112" s="93">
        <f>IFERROR(U87*(4/3)/U101,"-")</f>
        <v>12882.995333306653</v>
      </c>
      <c r="V112" s="93">
        <f>IFERROR(V87/V101,"-")</f>
        <v>13773.131003720844</v>
      </c>
      <c r="W112" s="92">
        <f>IFERROR(W87*4/W101,"-")</f>
        <v>12992.063500017481</v>
      </c>
      <c r="X112" s="92">
        <f>IFERROR(X87*2/X101,"-")</f>
        <v>11849.656327351689</v>
      </c>
    </row>
    <row r="113" spans="2:24" ht="11.8" customHeight="1" x14ac:dyDescent="0.3">
      <c r="B113" s="90"/>
      <c r="C113" s="90" t="s">
        <v>168</v>
      </c>
      <c r="D113" s="90"/>
      <c r="E113" s="103"/>
      <c r="F113" s="105" t="s">
        <v>142</v>
      </c>
      <c r="G113" s="92">
        <f>IFERROR(G106/G107,"-")</f>
        <v>390.69483087779219</v>
      </c>
      <c r="H113" s="92">
        <f t="shared" ref="H113:J113" si="64">IFERROR(H106/H107,"-")</f>
        <v>604.87059363315984</v>
      </c>
      <c r="I113" s="93">
        <f t="shared" si="64"/>
        <v>829.90018952008847</v>
      </c>
      <c r="J113" s="93">
        <f t="shared" si="64"/>
        <v>1167.4237488105437</v>
      </c>
      <c r="K113" s="92">
        <f>IFERROR(K106/K107,"-")</f>
        <v>787.49265373071819</v>
      </c>
      <c r="L113" s="92">
        <f t="shared" ref="L113:X113" si="65">IFERROR(L106/L107,"-")</f>
        <v>1082.0230027010446</v>
      </c>
      <c r="M113" s="93">
        <f t="shared" si="65"/>
        <v>1461.9334134125058</v>
      </c>
      <c r="N113" s="93">
        <f t="shared" si="65"/>
        <v>1834.9389568227793</v>
      </c>
      <c r="O113" s="93">
        <f t="shared" si="65"/>
        <v>2284.8171529082401</v>
      </c>
      <c r="P113" s="93">
        <f t="shared" si="65"/>
        <v>2018.9358701641529</v>
      </c>
      <c r="Q113" s="93">
        <f t="shared" si="65"/>
        <v>2388.1424559369202</v>
      </c>
      <c r="R113" s="93">
        <f t="shared" si="65"/>
        <v>2959.4512998847395</v>
      </c>
      <c r="S113" s="93">
        <f t="shared" si="65"/>
        <v>3127.3266927325762</v>
      </c>
      <c r="T113" s="93">
        <f t="shared" si="65"/>
        <v>3531.2181619824041</v>
      </c>
      <c r="U113" s="93">
        <f t="shared" si="65"/>
        <v>2829.3315329986908</v>
      </c>
      <c r="V113" s="93">
        <f t="shared" si="65"/>
        <v>3229.4531017361396</v>
      </c>
      <c r="W113" s="93">
        <f t="shared" si="65"/>
        <v>2004.3632663809819</v>
      </c>
      <c r="X113" s="93">
        <f t="shared" si="65"/>
        <v>1992.798888315541</v>
      </c>
    </row>
    <row r="114" spans="2:24" ht="11.8" customHeight="1" x14ac:dyDescent="0.3">
      <c r="B114" s="90"/>
      <c r="C114" s="90" t="s">
        <v>169</v>
      </c>
      <c r="D114" s="90"/>
      <c r="E114" s="103"/>
      <c r="F114" s="105" t="s">
        <v>142</v>
      </c>
      <c r="G114" s="92">
        <f t="shared" ref="G114:X114" si="66">IFERROR(G95/G103,"-")</f>
        <v>12848.693855969545</v>
      </c>
      <c r="H114" s="92">
        <f t="shared" si="66"/>
        <v>11007.90808821176</v>
      </c>
      <c r="I114" s="93">
        <f t="shared" si="66"/>
        <v>17264.646040125408</v>
      </c>
      <c r="J114" s="93">
        <f t="shared" si="66"/>
        <v>12730.274726393642</v>
      </c>
      <c r="K114" s="92">
        <f t="shared" si="66"/>
        <v>5439.7700107745723</v>
      </c>
      <c r="L114" s="92">
        <f t="shared" si="66"/>
        <v>8127.3542434805922</v>
      </c>
      <c r="M114" s="93">
        <f t="shared" si="66"/>
        <v>9937.5383165755629</v>
      </c>
      <c r="N114" s="93">
        <f t="shared" si="66"/>
        <v>9601.8844658290727</v>
      </c>
      <c r="O114" s="93">
        <f t="shared" si="66"/>
        <v>11916.414921112526</v>
      </c>
      <c r="P114" s="93">
        <f t="shared" si="66"/>
        <v>11258.693985110085</v>
      </c>
      <c r="Q114" s="93">
        <f t="shared" si="66"/>
        <v>11242.338345388445</v>
      </c>
      <c r="R114" s="93">
        <f t="shared" si="66"/>
        <v>10707.576351182512</v>
      </c>
      <c r="S114" s="93">
        <f t="shared" si="66"/>
        <v>12847.103074656656</v>
      </c>
      <c r="T114" s="93">
        <f t="shared" si="66"/>
        <v>11929.940931740352</v>
      </c>
      <c r="U114" s="93">
        <f t="shared" si="66"/>
        <v>12817.453617899446</v>
      </c>
      <c r="V114" s="93">
        <f t="shared" si="66"/>
        <v>12282.905741370059</v>
      </c>
      <c r="W114" s="93">
        <f t="shared" si="66"/>
        <v>14347.826520628598</v>
      </c>
      <c r="X114" s="93">
        <f t="shared" si="66"/>
        <v>14279.903274101196</v>
      </c>
    </row>
    <row r="115" spans="2:24" ht="11.8" customHeight="1" x14ac:dyDescent="0.3">
      <c r="B115" s="90"/>
      <c r="C115" s="90" t="s">
        <v>177</v>
      </c>
      <c r="D115" s="90"/>
      <c r="E115" s="103"/>
      <c r="F115" s="105" t="s">
        <v>14</v>
      </c>
      <c r="G115" s="106">
        <f>IFERROR(G103*4/G101,"-")</f>
        <v>0.34724121997717211</v>
      </c>
      <c r="H115" s="106">
        <f>IFERROR(H103*2/H101,"-")</f>
        <v>0.4441534883456445</v>
      </c>
      <c r="I115" s="107">
        <f>IFERROR(I103*(4/3)/I101,"-")</f>
        <v>0.31334472987573497</v>
      </c>
      <c r="J115" s="107">
        <f t="shared" ref="J115" si="67">IFERROR(J103/J101,"-")</f>
        <v>0.45647336204686745</v>
      </c>
      <c r="K115" s="106">
        <f>IFERROR(K103*4/K101,"-")</f>
        <v>0.47450993201607072</v>
      </c>
      <c r="L115" s="106">
        <f>IFERROR(L103*2/L101,"-")</f>
        <v>0.43243739461083919</v>
      </c>
      <c r="M115" s="107">
        <f>IFERROR(M103*(4/3)/M101,"-")</f>
        <v>0.41179873037601883</v>
      </c>
      <c r="N115" s="107">
        <f t="shared" ref="N115" si="68">IFERROR(N103/N101,"-")</f>
        <v>0.41234004282366732</v>
      </c>
      <c r="O115" s="106">
        <f>IFERROR(O103*4/O101,"-")</f>
        <v>0.46711790343833409</v>
      </c>
      <c r="P115" s="106">
        <f>IFERROR(P103*2/P101,"-")</f>
        <v>0.47285625201781428</v>
      </c>
      <c r="Q115" s="107">
        <f>IFERROR(Q103*(4/3)/Q101,"-")</f>
        <v>0.46428490036030112</v>
      </c>
      <c r="R115" s="107">
        <f t="shared" ref="R115" si="69">IFERROR(R103/R101,"-")</f>
        <v>0.46643551802567251</v>
      </c>
      <c r="S115" s="106">
        <f>IFERROR(S103*4/S101,"-")</f>
        <v>0.4456048848612289</v>
      </c>
      <c r="T115" s="106">
        <f>IFERROR(T103*2/T101,"-")</f>
        <v>0.44920631834120855</v>
      </c>
      <c r="U115" s="107">
        <f>IFERROR(U103*(4/3)/U101,"-")</f>
        <v>0.42593353173976323</v>
      </c>
      <c r="V115" s="107">
        <f t="shared" ref="V115" si="70">IFERROR(V103/V101,"-")</f>
        <v>0.5071015641365072</v>
      </c>
      <c r="W115" s="106">
        <f>IFERROR(W103*4/W101,"-")</f>
        <v>0.44864100562088</v>
      </c>
      <c r="X115" s="106">
        <f>IFERROR(X103*2/X101,"-")</f>
        <v>0.42350599474218237</v>
      </c>
    </row>
    <row r="116" spans="2:24" ht="11.8" customHeight="1" x14ac:dyDescent="0.3">
      <c r="B116" s="90"/>
      <c r="C116" s="90" t="s">
        <v>178</v>
      </c>
      <c r="D116" s="90"/>
      <c r="E116" s="103"/>
      <c r="F116" s="105" t="s">
        <v>14</v>
      </c>
      <c r="G116" s="106">
        <f t="shared" ref="G116:X116" si="71">IFERROR(G95/G91,"-")</f>
        <v>0.44277535998507944</v>
      </c>
      <c r="H116" s="106">
        <f t="shared" si="71"/>
        <v>0.35376129409257617</v>
      </c>
      <c r="I116" s="107">
        <f t="shared" si="71"/>
        <v>0.38293518277018868</v>
      </c>
      <c r="J116" s="107">
        <f t="shared" si="71"/>
        <v>0.42466830118082283</v>
      </c>
      <c r="K116" s="106">
        <f t="shared" si="71"/>
        <v>0.18061404315503055</v>
      </c>
      <c r="L116" s="106">
        <f t="shared" si="71"/>
        <v>0.29020056003744898</v>
      </c>
      <c r="M116" s="107">
        <f t="shared" si="71"/>
        <v>0.31292911096935883</v>
      </c>
      <c r="N116" s="107">
        <f t="shared" si="71"/>
        <v>0.3248900488270316</v>
      </c>
      <c r="O116" s="107">
        <f t="shared" si="71"/>
        <v>0.43940630804146946</v>
      </c>
      <c r="P116" s="107">
        <f t="shared" si="71"/>
        <v>0.42391808615238635</v>
      </c>
      <c r="Q116" s="107">
        <f t="shared" si="71"/>
        <v>0.41040641531215244</v>
      </c>
      <c r="R116" s="107">
        <f t="shared" si="71"/>
        <v>0.39677634745915819</v>
      </c>
      <c r="S116" s="107">
        <f t="shared" si="71"/>
        <v>0.45305187497351801</v>
      </c>
      <c r="T116" s="107">
        <f t="shared" si="71"/>
        <v>0.41192088847489999</v>
      </c>
      <c r="U116" s="107">
        <f t="shared" si="71"/>
        <v>0.4246711999111828</v>
      </c>
      <c r="V116" s="107">
        <f t="shared" si="71"/>
        <v>0.4681510862255962</v>
      </c>
      <c r="W116" s="107">
        <f t="shared" si="71"/>
        <v>0.51570652526023308</v>
      </c>
      <c r="X116" s="107">
        <f t="shared" si="71"/>
        <v>0.52860456611462114</v>
      </c>
    </row>
    <row r="117" spans="2:24" ht="11.8" customHeight="1" x14ac:dyDescent="0.3">
      <c r="B117" s="90"/>
      <c r="C117" s="90" t="s">
        <v>179</v>
      </c>
      <c r="D117" s="90"/>
      <c r="E117" s="103"/>
      <c r="F117" s="105" t="s">
        <v>14</v>
      </c>
      <c r="G117" s="106">
        <f t="shared" ref="G117:X117" si="72">IFERROR((G95+G99)/G91,"-")</f>
        <v>0.47552831586397898</v>
      </c>
      <c r="H117" s="106">
        <f t="shared" si="72"/>
        <v>0.38366447633070527</v>
      </c>
      <c r="I117" s="107">
        <f t="shared" si="72"/>
        <v>0.45076574829152094</v>
      </c>
      <c r="J117" s="107">
        <f t="shared" si="72"/>
        <v>0.55214800326097568</v>
      </c>
      <c r="K117" s="106">
        <f t="shared" si="72"/>
        <v>0.1604467252895877</v>
      </c>
      <c r="L117" s="106">
        <f t="shared" si="72"/>
        <v>0.30016956637398934</v>
      </c>
      <c r="M117" s="107">
        <f t="shared" si="72"/>
        <v>0.38289099581809938</v>
      </c>
      <c r="N117" s="107">
        <f t="shared" si="72"/>
        <v>0.46735198381512871</v>
      </c>
      <c r="O117" s="107">
        <f t="shared" si="72"/>
        <v>0.65893662151022714</v>
      </c>
      <c r="P117" s="107">
        <f t="shared" si="72"/>
        <v>0.56196018504232603</v>
      </c>
      <c r="Q117" s="107">
        <f t="shared" si="72"/>
        <v>0.54540989225649306</v>
      </c>
      <c r="R117" s="107">
        <f t="shared" si="72"/>
        <v>0.50618214627488711</v>
      </c>
      <c r="S117" s="107">
        <f t="shared" si="72"/>
        <v>0.57708293038714142</v>
      </c>
      <c r="T117" s="107">
        <f t="shared" si="72"/>
        <v>0.53386367871172602</v>
      </c>
      <c r="U117" s="107">
        <f t="shared" si="72"/>
        <v>0.56307651073940057</v>
      </c>
      <c r="V117" s="107">
        <f t="shared" si="72"/>
        <v>0.60969911625281903</v>
      </c>
      <c r="W117" s="107">
        <f t="shared" si="72"/>
        <v>0.62698807127251421</v>
      </c>
      <c r="X117" s="107">
        <f t="shared" si="72"/>
        <v>0.64159458465474328</v>
      </c>
    </row>
    <row r="118" spans="2:24" ht="11.8" customHeight="1" x14ac:dyDescent="0.3"/>
    <row r="119" spans="2:24" ht="11.8" customHeight="1" x14ac:dyDescent="0.3"/>
    <row r="120" spans="2:24" ht="29.95" customHeight="1" x14ac:dyDescent="0.3">
      <c r="B120" s="85"/>
      <c r="C120" s="85" t="s">
        <v>197</v>
      </c>
      <c r="D120" s="85"/>
      <c r="E120" s="86"/>
      <c r="F120" s="87" t="s">
        <v>122</v>
      </c>
      <c r="G120" s="88" t="str">
        <f t="shared" ref="G120:X120" si="73">G5</f>
        <v>2020
Q1</v>
      </c>
      <c r="H120" s="88" t="str">
        <f t="shared" si="73"/>
        <v>2020
Q2</v>
      </c>
      <c r="I120" s="89" t="str">
        <f t="shared" si="73"/>
        <v>2020
Q3</v>
      </c>
      <c r="J120" s="89" t="str">
        <f t="shared" si="73"/>
        <v>2020
Q4</v>
      </c>
      <c r="K120" s="88" t="str">
        <f t="shared" si="73"/>
        <v>2021
Q1</v>
      </c>
      <c r="L120" s="88" t="str">
        <f t="shared" si="73"/>
        <v>2021
Q2</v>
      </c>
      <c r="M120" s="89" t="str">
        <f t="shared" si="73"/>
        <v>2021
Q3</v>
      </c>
      <c r="N120" s="89" t="str">
        <f t="shared" si="73"/>
        <v>2021
Q4</v>
      </c>
      <c r="O120" s="89" t="str">
        <f t="shared" si="73"/>
        <v>2022
Q1</v>
      </c>
      <c r="P120" s="89" t="str">
        <f t="shared" si="73"/>
        <v>2022
Q2</v>
      </c>
      <c r="Q120" s="89" t="str">
        <f t="shared" si="73"/>
        <v>2022
Q3</v>
      </c>
      <c r="R120" s="89" t="str">
        <f t="shared" si="73"/>
        <v>2022
Q4</v>
      </c>
      <c r="S120" s="89" t="str">
        <f t="shared" si="73"/>
        <v>2023
Q1</v>
      </c>
      <c r="T120" s="89" t="str">
        <f t="shared" si="73"/>
        <v>2023
Q2</v>
      </c>
      <c r="U120" s="89" t="str">
        <f t="shared" si="73"/>
        <v>2023
Q3</v>
      </c>
      <c r="V120" s="89" t="str">
        <f t="shared" si="73"/>
        <v>2023
Q4</v>
      </c>
      <c r="W120" s="89" t="str">
        <f t="shared" si="73"/>
        <v>2024
Q1</v>
      </c>
      <c r="X120" s="89" t="str">
        <f t="shared" si="73"/>
        <v>2024
Q2</v>
      </c>
    </row>
    <row r="121" spans="2:24" ht="11.8" customHeight="1" collapsed="1" x14ac:dyDescent="0.3">
      <c r="B121" s="90"/>
      <c r="C121" s="90" t="s">
        <v>141</v>
      </c>
      <c r="D121" s="90"/>
      <c r="E121" s="90"/>
      <c r="F121" s="91" t="s">
        <v>142</v>
      </c>
      <c r="G121" s="92">
        <f>SUM(G122:G123)</f>
        <v>6984183018</v>
      </c>
      <c r="H121" s="92">
        <f t="shared" ref="H121:J121" si="74">SUM(H122:H123)</f>
        <v>14099977873</v>
      </c>
      <c r="I121" s="93">
        <f t="shared" si="74"/>
        <v>20833107959</v>
      </c>
      <c r="J121" s="93">
        <f t="shared" si="74"/>
        <v>27665642153</v>
      </c>
      <c r="K121" s="92">
        <f>SUM(K122:K123)</f>
        <v>7266351369</v>
      </c>
      <c r="L121" s="92">
        <f t="shared" ref="L121:X121" si="75">SUM(L122:L123)</f>
        <v>14910521460</v>
      </c>
      <c r="M121" s="93">
        <f t="shared" si="75"/>
        <v>22381586104</v>
      </c>
      <c r="N121" s="93">
        <f t="shared" si="75"/>
        <v>29480437626</v>
      </c>
      <c r="O121" s="93">
        <f t="shared" si="75"/>
        <v>7996254499</v>
      </c>
      <c r="P121" s="93">
        <f t="shared" si="75"/>
        <v>16313710242</v>
      </c>
      <c r="Q121" s="93">
        <f t="shared" si="75"/>
        <v>24179438756</v>
      </c>
      <c r="R121" s="93">
        <f t="shared" si="75"/>
        <v>31978607532</v>
      </c>
      <c r="S121" s="93">
        <f t="shared" si="75"/>
        <v>8443973372</v>
      </c>
      <c r="T121" s="93">
        <f t="shared" si="75"/>
        <v>17175155154</v>
      </c>
      <c r="U121" s="93">
        <f t="shared" si="75"/>
        <v>25415878997</v>
      </c>
      <c r="V121" s="93">
        <f t="shared" si="75"/>
        <v>33674250826</v>
      </c>
      <c r="W121" s="93">
        <f t="shared" si="75"/>
        <v>8924729363</v>
      </c>
      <c r="X121" s="93">
        <f t="shared" si="75"/>
        <v>18158067462</v>
      </c>
    </row>
    <row r="122" spans="2:24" ht="11.8" hidden="1" customHeight="1" outlineLevel="1" x14ac:dyDescent="0.3">
      <c r="B122" s="90"/>
      <c r="C122" s="94" t="s">
        <v>143</v>
      </c>
      <c r="D122" s="90" t="s">
        <v>145</v>
      </c>
      <c r="E122" s="90"/>
      <c r="F122" s="91" t="s">
        <v>142</v>
      </c>
      <c r="G122" s="92">
        <v>6984183018</v>
      </c>
      <c r="H122" s="92">
        <v>14099377873</v>
      </c>
      <c r="I122" s="93">
        <v>20832507951</v>
      </c>
      <c r="J122" s="93">
        <v>27662831169</v>
      </c>
      <c r="K122" s="92">
        <v>7266351369</v>
      </c>
      <c r="L122" s="92">
        <v>14909415972</v>
      </c>
      <c r="M122" s="93">
        <v>22379927872</v>
      </c>
      <c r="N122" s="93">
        <v>29478226650</v>
      </c>
      <c r="O122" s="93">
        <v>7996254499</v>
      </c>
      <c r="P122" s="93">
        <v>16312604754</v>
      </c>
      <c r="Q122" s="93">
        <v>24177780524</v>
      </c>
      <c r="R122" s="93">
        <v>31976396556</v>
      </c>
      <c r="S122" s="93">
        <v>8443973372</v>
      </c>
      <c r="T122" s="93">
        <v>17175155154</v>
      </c>
      <c r="U122" s="93">
        <v>25413764216</v>
      </c>
      <c r="V122" s="93">
        <v>33671526311</v>
      </c>
      <c r="W122" s="93">
        <v>8924727516</v>
      </c>
      <c r="X122" s="93">
        <v>18158065615</v>
      </c>
    </row>
    <row r="123" spans="2:24" ht="11.8" hidden="1" customHeight="1" outlineLevel="1" x14ac:dyDescent="0.3">
      <c r="B123" s="90"/>
      <c r="C123" s="94" t="s">
        <v>143</v>
      </c>
      <c r="D123" s="90" t="s">
        <v>172</v>
      </c>
      <c r="E123" s="90"/>
      <c r="F123" s="91" t="s">
        <v>142</v>
      </c>
      <c r="G123" s="92">
        <v>0</v>
      </c>
      <c r="H123" s="92">
        <v>600000</v>
      </c>
      <c r="I123" s="93">
        <v>600008</v>
      </c>
      <c r="J123" s="93">
        <v>2810984</v>
      </c>
      <c r="K123" s="92">
        <v>0</v>
      </c>
      <c r="L123" s="92">
        <v>1105488</v>
      </c>
      <c r="M123" s="93">
        <v>1658232</v>
      </c>
      <c r="N123" s="93">
        <v>2210976</v>
      </c>
      <c r="O123" s="93">
        <v>0</v>
      </c>
      <c r="P123" s="93">
        <v>1105488</v>
      </c>
      <c r="Q123" s="93">
        <v>1658232</v>
      </c>
      <c r="R123" s="93">
        <v>2210976</v>
      </c>
      <c r="S123" s="93">
        <v>0</v>
      </c>
      <c r="T123" s="93">
        <v>0</v>
      </c>
      <c r="U123" s="93">
        <v>2114781</v>
      </c>
      <c r="V123" s="93">
        <v>2724515</v>
      </c>
      <c r="W123" s="93">
        <v>1847</v>
      </c>
      <c r="X123" s="93">
        <v>1847</v>
      </c>
    </row>
    <row r="124" spans="2:24" ht="11.8" hidden="1" customHeight="1" outlineLevel="2" x14ac:dyDescent="0.3">
      <c r="B124" s="90"/>
      <c r="C124" s="94"/>
      <c r="D124" s="94" t="s">
        <v>143</v>
      </c>
      <c r="E124" s="90" t="s">
        <v>144</v>
      </c>
      <c r="F124" s="91" t="s">
        <v>142</v>
      </c>
      <c r="G124" s="92">
        <v>4663817116</v>
      </c>
      <c r="H124" s="92">
        <v>10709623789</v>
      </c>
      <c r="I124" s="93">
        <v>14011230430</v>
      </c>
      <c r="J124" s="93">
        <v>18604462748</v>
      </c>
      <c r="K124" s="92">
        <v>4438636469</v>
      </c>
      <c r="L124" s="92">
        <v>9360067899</v>
      </c>
      <c r="M124" s="93">
        <v>14327271903</v>
      </c>
      <c r="N124" s="93">
        <v>18877315774</v>
      </c>
      <c r="O124" s="93">
        <v>5070317512</v>
      </c>
      <c r="P124" s="93">
        <v>10375653818</v>
      </c>
      <c r="Q124" s="93">
        <v>15380442650</v>
      </c>
      <c r="R124" s="93">
        <v>20408859172</v>
      </c>
      <c r="S124" s="93">
        <v>5437383917</v>
      </c>
      <c r="T124" s="93">
        <v>11110856787</v>
      </c>
      <c r="U124" s="93">
        <v>16401419988</v>
      </c>
      <c r="V124" s="93">
        <v>21679612080</v>
      </c>
      <c r="W124" s="93">
        <v>5768382246</v>
      </c>
      <c r="X124" s="93">
        <v>11781922977</v>
      </c>
    </row>
    <row r="125" spans="2:24" ht="11.8" customHeight="1" collapsed="1" x14ac:dyDescent="0.3">
      <c r="B125" s="103"/>
      <c r="C125" s="103" t="s">
        <v>147</v>
      </c>
      <c r="D125" s="103"/>
      <c r="E125" s="103"/>
      <c r="F125" s="91" t="s">
        <v>142</v>
      </c>
      <c r="G125" s="92">
        <f>SUM(G126:G127)</f>
        <v>6560321482</v>
      </c>
      <c r="H125" s="92">
        <f t="shared" ref="H125:J125" si="76">SUM(H126:H127)</f>
        <v>13187831263</v>
      </c>
      <c r="I125" s="93">
        <f t="shared" si="76"/>
        <v>19960170484</v>
      </c>
      <c r="J125" s="93">
        <f t="shared" si="76"/>
        <v>27005286250</v>
      </c>
      <c r="K125" s="92">
        <f>SUM(K126:K127)</f>
        <v>6913368793</v>
      </c>
      <c r="L125" s="92">
        <f t="shared" ref="L125:X125" si="77">SUM(L126:L127)</f>
        <v>14031608828</v>
      </c>
      <c r="M125" s="93">
        <f t="shared" si="77"/>
        <v>21640908264</v>
      </c>
      <c r="N125" s="93">
        <f t="shared" si="77"/>
        <v>29024758828</v>
      </c>
      <c r="O125" s="93">
        <f t="shared" si="77"/>
        <v>7655168583</v>
      </c>
      <c r="P125" s="93">
        <f t="shared" si="77"/>
        <v>15479997422</v>
      </c>
      <c r="Q125" s="93">
        <f t="shared" si="77"/>
        <v>23505377164</v>
      </c>
      <c r="R125" s="93">
        <f t="shared" si="77"/>
        <v>31523829188</v>
      </c>
      <c r="S125" s="93">
        <f t="shared" si="77"/>
        <v>7966477104</v>
      </c>
      <c r="T125" s="93">
        <f t="shared" si="77"/>
        <v>16131247644</v>
      </c>
      <c r="U125" s="93">
        <f t="shared" si="77"/>
        <v>24502077444</v>
      </c>
      <c r="V125" s="93">
        <f t="shared" si="77"/>
        <v>32983080082</v>
      </c>
      <c r="W125" s="93">
        <f t="shared" si="77"/>
        <v>8513018306</v>
      </c>
      <c r="X125" s="93">
        <f t="shared" si="77"/>
        <v>17177586893</v>
      </c>
    </row>
    <row r="126" spans="2:24" ht="11.8" hidden="1" customHeight="1" outlineLevel="1" x14ac:dyDescent="0.3">
      <c r="B126" s="90"/>
      <c r="C126" s="94" t="s">
        <v>143</v>
      </c>
      <c r="D126" s="90" t="s">
        <v>145</v>
      </c>
      <c r="E126" s="90"/>
      <c r="F126" s="91" t="s">
        <v>142</v>
      </c>
      <c r="G126" s="92">
        <v>6560321482</v>
      </c>
      <c r="H126" s="92">
        <v>13187730989</v>
      </c>
      <c r="I126" s="93">
        <v>19959918969</v>
      </c>
      <c r="J126" s="93">
        <v>27002672526</v>
      </c>
      <c r="K126" s="92">
        <v>6913220848</v>
      </c>
      <c r="L126" s="92">
        <v>14030503340</v>
      </c>
      <c r="M126" s="93">
        <v>21639052771</v>
      </c>
      <c r="N126" s="93">
        <v>29022350592</v>
      </c>
      <c r="O126" s="93">
        <v>7655168583</v>
      </c>
      <c r="P126" s="93">
        <v>15478891934</v>
      </c>
      <c r="Q126" s="93">
        <v>23503718932</v>
      </c>
      <c r="R126" s="93">
        <v>31521618212</v>
      </c>
      <c r="S126" s="93">
        <v>7966477104</v>
      </c>
      <c r="T126" s="93">
        <v>16131247644</v>
      </c>
      <c r="U126" s="93">
        <v>24499963285</v>
      </c>
      <c r="V126" s="93">
        <v>32980356189</v>
      </c>
      <c r="W126" s="93">
        <v>8513016452</v>
      </c>
      <c r="X126" s="93">
        <v>17177584424</v>
      </c>
    </row>
    <row r="127" spans="2:24" ht="11.8" hidden="1" customHeight="1" outlineLevel="1" x14ac:dyDescent="0.3">
      <c r="B127" s="90"/>
      <c r="C127" s="94" t="s">
        <v>143</v>
      </c>
      <c r="D127" s="90" t="s">
        <v>172</v>
      </c>
      <c r="E127" s="90"/>
      <c r="F127" s="91" t="s">
        <v>142</v>
      </c>
      <c r="G127" s="92">
        <v>0</v>
      </c>
      <c r="H127" s="92">
        <v>100274</v>
      </c>
      <c r="I127" s="93">
        <v>251515</v>
      </c>
      <c r="J127" s="93">
        <v>2613724</v>
      </c>
      <c r="K127" s="92">
        <v>147945</v>
      </c>
      <c r="L127" s="92">
        <v>1105488</v>
      </c>
      <c r="M127" s="93">
        <v>1855493</v>
      </c>
      <c r="N127" s="93">
        <v>2408236</v>
      </c>
      <c r="O127" s="93">
        <v>0</v>
      </c>
      <c r="P127" s="93">
        <v>1105488</v>
      </c>
      <c r="Q127" s="93">
        <v>1658232</v>
      </c>
      <c r="R127" s="93">
        <v>2210976</v>
      </c>
      <c r="S127" s="93">
        <v>0</v>
      </c>
      <c r="T127" s="93">
        <v>0</v>
      </c>
      <c r="U127" s="93">
        <v>2114159</v>
      </c>
      <c r="V127" s="93">
        <v>2723893</v>
      </c>
      <c r="W127" s="93">
        <v>1854</v>
      </c>
      <c r="X127" s="93">
        <v>2469</v>
      </c>
    </row>
    <row r="128" spans="2:24" ht="11.8" hidden="1" customHeight="1" outlineLevel="2" x14ac:dyDescent="0.3">
      <c r="B128" s="90"/>
      <c r="C128" s="94"/>
      <c r="D128" s="94" t="s">
        <v>143</v>
      </c>
      <c r="E128" s="90" t="s">
        <v>144</v>
      </c>
      <c r="F128" s="91" t="s">
        <v>142</v>
      </c>
      <c r="G128" s="92">
        <v>4391813166</v>
      </c>
      <c r="H128" s="92">
        <v>8877313312</v>
      </c>
      <c r="I128" s="93">
        <v>13448441957</v>
      </c>
      <c r="J128" s="93">
        <v>18181153605</v>
      </c>
      <c r="K128" s="92">
        <v>4566644410</v>
      </c>
      <c r="L128" s="92">
        <v>9157599176</v>
      </c>
      <c r="M128" s="93">
        <v>13875980878</v>
      </c>
      <c r="N128" s="93">
        <v>18623390335</v>
      </c>
      <c r="O128" s="93">
        <v>4890601781</v>
      </c>
      <c r="P128" s="93">
        <v>9909765666</v>
      </c>
      <c r="Q128" s="93">
        <v>15049025119</v>
      </c>
      <c r="R128" s="93">
        <v>20252968106</v>
      </c>
      <c r="S128" s="93">
        <v>5110760354</v>
      </c>
      <c r="T128" s="93">
        <v>10349533515</v>
      </c>
      <c r="U128" s="93">
        <v>15718617828</v>
      </c>
      <c r="V128" s="93">
        <v>21142402366</v>
      </c>
      <c r="W128" s="93">
        <v>5461880855</v>
      </c>
      <c r="X128" s="93">
        <v>11047295624</v>
      </c>
    </row>
    <row r="129" spans="2:24" ht="11.8" customHeight="1" collapsed="1" x14ac:dyDescent="0.3">
      <c r="B129" s="103"/>
      <c r="C129" s="103" t="s">
        <v>148</v>
      </c>
      <c r="D129" s="103"/>
      <c r="E129" s="103"/>
      <c r="F129" s="91" t="s">
        <v>142</v>
      </c>
      <c r="G129" s="92">
        <f>SUM(G130:G131)</f>
        <v>2930308071</v>
      </c>
      <c r="H129" s="92">
        <f t="shared" ref="H129:J129" si="78">SUM(H130:H131)</f>
        <v>6096652383</v>
      </c>
      <c r="I129" s="93">
        <f t="shared" si="78"/>
        <v>9936348202</v>
      </c>
      <c r="J129" s="93">
        <f t="shared" si="78"/>
        <v>13093927481</v>
      </c>
      <c r="K129" s="92">
        <f>SUM(K130:K131)</f>
        <v>3642278310</v>
      </c>
      <c r="L129" s="92">
        <f t="shared" ref="L129:X129" si="79">SUM(L130:L131)</f>
        <v>6832788131</v>
      </c>
      <c r="M129" s="93">
        <f t="shared" si="79"/>
        <v>9910280704</v>
      </c>
      <c r="N129" s="93">
        <f t="shared" si="79"/>
        <v>13286227383</v>
      </c>
      <c r="O129" s="93">
        <f t="shared" si="79"/>
        <v>3880271306</v>
      </c>
      <c r="P129" s="93">
        <f t="shared" si="79"/>
        <v>8113110018</v>
      </c>
      <c r="Q129" s="93">
        <f t="shared" si="79"/>
        <v>12146665614</v>
      </c>
      <c r="R129" s="93">
        <f t="shared" si="79"/>
        <v>15493030316</v>
      </c>
      <c r="S129" s="93">
        <f t="shared" si="79"/>
        <v>4253195616</v>
      </c>
      <c r="T129" s="93">
        <f t="shared" si="79"/>
        <v>8777054035</v>
      </c>
      <c r="U129" s="93">
        <f t="shared" si="79"/>
        <v>13373034080</v>
      </c>
      <c r="V129" s="93">
        <f t="shared" si="79"/>
        <v>17636484261</v>
      </c>
      <c r="W129" s="93">
        <f t="shared" si="79"/>
        <v>4459317333</v>
      </c>
      <c r="X129" s="93">
        <f t="shared" si="79"/>
        <v>8966691230</v>
      </c>
    </row>
    <row r="130" spans="2:24" ht="11.8" hidden="1" customHeight="1" outlineLevel="1" x14ac:dyDescent="0.3">
      <c r="B130" s="90"/>
      <c r="C130" s="94" t="s">
        <v>143</v>
      </c>
      <c r="D130" s="90" t="s">
        <v>145</v>
      </c>
      <c r="E130" s="90"/>
      <c r="F130" s="91" t="s">
        <v>142</v>
      </c>
      <c r="G130" s="92">
        <v>2929113126</v>
      </c>
      <c r="H130" s="92">
        <v>6096218813</v>
      </c>
      <c r="I130" s="93">
        <v>9933217342</v>
      </c>
      <c r="J130" s="93">
        <v>13184026363</v>
      </c>
      <c r="K130" s="92">
        <v>3643446654</v>
      </c>
      <c r="L130" s="92">
        <v>6833921845</v>
      </c>
      <c r="M130" s="93">
        <v>9911281077</v>
      </c>
      <c r="N130" s="93">
        <v>13286639651</v>
      </c>
      <c r="O130" s="93">
        <v>3879977731</v>
      </c>
      <c r="P130" s="93">
        <v>8112111332</v>
      </c>
      <c r="Q130" s="93">
        <v>12145685603</v>
      </c>
      <c r="R130" s="93">
        <v>15492050830</v>
      </c>
      <c r="S130" s="93">
        <v>4259873771</v>
      </c>
      <c r="T130" s="93">
        <v>8752011482</v>
      </c>
      <c r="U130" s="93">
        <v>13354526234</v>
      </c>
      <c r="V130" s="93">
        <v>17628507322</v>
      </c>
      <c r="W130" s="93">
        <v>4462787425</v>
      </c>
      <c r="X130" s="93">
        <v>8942749117</v>
      </c>
    </row>
    <row r="131" spans="2:24" ht="11.8" hidden="1" customHeight="1" outlineLevel="1" x14ac:dyDescent="0.3">
      <c r="B131" s="90"/>
      <c r="C131" s="94" t="s">
        <v>143</v>
      </c>
      <c r="D131" s="90" t="s">
        <v>172</v>
      </c>
      <c r="E131" s="90"/>
      <c r="F131" s="91" t="s">
        <v>142</v>
      </c>
      <c r="G131" s="92">
        <v>1194945</v>
      </c>
      <c r="H131" s="92">
        <v>433570</v>
      </c>
      <c r="I131" s="93">
        <v>3130860</v>
      </c>
      <c r="J131" s="93">
        <v>-90098882</v>
      </c>
      <c r="K131" s="92">
        <v>-1168344</v>
      </c>
      <c r="L131" s="92">
        <v>-1133714</v>
      </c>
      <c r="M131" s="93">
        <v>-1000373</v>
      </c>
      <c r="N131" s="93">
        <v>-412268</v>
      </c>
      <c r="O131" s="93">
        <v>293575</v>
      </c>
      <c r="P131" s="93">
        <v>998686</v>
      </c>
      <c r="Q131" s="93">
        <v>980011</v>
      </c>
      <c r="R131" s="93">
        <v>979486</v>
      </c>
      <c r="S131" s="93">
        <v>-6678155</v>
      </c>
      <c r="T131" s="93">
        <v>25042553</v>
      </c>
      <c r="U131" s="93">
        <v>18507846</v>
      </c>
      <c r="V131" s="93">
        <v>7976939</v>
      </c>
      <c r="W131" s="93">
        <v>-3470092</v>
      </c>
      <c r="X131" s="93">
        <v>23942113</v>
      </c>
    </row>
    <row r="132" spans="2:24" ht="11.8" hidden="1" customHeight="1" outlineLevel="2" x14ac:dyDescent="0.3">
      <c r="B132" s="90"/>
      <c r="C132" s="94"/>
      <c r="D132" s="94" t="s">
        <v>143</v>
      </c>
      <c r="E132" s="90" t="s">
        <v>144</v>
      </c>
      <c r="F132" s="91" t="s">
        <v>142</v>
      </c>
      <c r="G132" s="92">
        <v>1822968037</v>
      </c>
      <c r="H132" s="92">
        <v>3938587011</v>
      </c>
      <c r="I132" s="93">
        <v>6427861066</v>
      </c>
      <c r="J132" s="93">
        <v>8607197425</v>
      </c>
      <c r="K132" s="92">
        <v>2417722148</v>
      </c>
      <c r="L132" s="92">
        <v>4349216199</v>
      </c>
      <c r="M132" s="93">
        <v>6282165614</v>
      </c>
      <c r="N132" s="93">
        <v>8446354500</v>
      </c>
      <c r="O132" s="93">
        <v>2467592409</v>
      </c>
      <c r="P132" s="93">
        <v>5194094559</v>
      </c>
      <c r="Q132" s="93">
        <v>7653544424</v>
      </c>
      <c r="R132" s="93">
        <v>10015966474</v>
      </c>
      <c r="S132" s="93">
        <v>2548299978</v>
      </c>
      <c r="T132" s="93">
        <v>5378149008</v>
      </c>
      <c r="U132" s="93">
        <v>8253437511</v>
      </c>
      <c r="V132" s="93">
        <v>11088794313</v>
      </c>
      <c r="W132" s="93">
        <v>2669725874</v>
      </c>
      <c r="X132" s="93">
        <v>5356706565</v>
      </c>
    </row>
    <row r="133" spans="2:24" ht="11.8" customHeight="1" x14ac:dyDescent="0.3">
      <c r="B133" s="90"/>
      <c r="C133" s="90" t="s">
        <v>149</v>
      </c>
      <c r="D133" s="90"/>
      <c r="E133" s="90"/>
      <c r="F133" s="91" t="s">
        <v>142</v>
      </c>
      <c r="G133" s="92">
        <v>1387298515</v>
      </c>
      <c r="H133" s="92">
        <v>2878217272</v>
      </c>
      <c r="I133" s="93">
        <v>4385194680</v>
      </c>
      <c r="J133" s="93">
        <v>5677879569</v>
      </c>
      <c r="K133" s="92">
        <v>1658617781</v>
      </c>
      <c r="L133" s="92">
        <v>3124437479</v>
      </c>
      <c r="M133" s="93">
        <v>4417041759</v>
      </c>
      <c r="N133" s="93">
        <v>6040524668</v>
      </c>
      <c r="O133" s="93">
        <v>1587368442</v>
      </c>
      <c r="P133" s="93">
        <v>3336420006</v>
      </c>
      <c r="Q133" s="93">
        <v>5058912181</v>
      </c>
      <c r="R133" s="93">
        <v>6643064106</v>
      </c>
      <c r="S133" s="93">
        <v>1632278195</v>
      </c>
      <c r="T133" s="93">
        <v>3380944641</v>
      </c>
      <c r="U133" s="93">
        <v>5175053848</v>
      </c>
      <c r="V133" s="93">
        <v>6933988726</v>
      </c>
      <c r="W133" s="93">
        <v>1807433995</v>
      </c>
      <c r="X133" s="93">
        <v>3836334033</v>
      </c>
    </row>
    <row r="134" spans="2:24" ht="11.8" customHeight="1" x14ac:dyDescent="0.3">
      <c r="B134" s="95"/>
      <c r="C134" s="95" t="s">
        <v>154</v>
      </c>
      <c r="D134" s="95"/>
      <c r="E134" s="95"/>
      <c r="F134" s="96" t="s">
        <v>142</v>
      </c>
      <c r="G134" s="97">
        <v>505900092</v>
      </c>
      <c r="H134" s="97">
        <v>1038230449</v>
      </c>
      <c r="I134" s="98">
        <v>1567394918</v>
      </c>
      <c r="J134" s="98">
        <v>2057597561</v>
      </c>
      <c r="K134" s="97">
        <v>514546404</v>
      </c>
      <c r="L134" s="97">
        <v>1153792799</v>
      </c>
      <c r="M134" s="98">
        <v>1724940943</v>
      </c>
      <c r="N134" s="98">
        <v>2190033619</v>
      </c>
      <c r="O134" s="98">
        <v>510357051</v>
      </c>
      <c r="P134" s="98">
        <v>1043284649</v>
      </c>
      <c r="Q134" s="98">
        <v>1517084079</v>
      </c>
      <c r="R134" s="98">
        <v>2089599285</v>
      </c>
      <c r="S134" s="98">
        <v>549088291</v>
      </c>
      <c r="T134" s="98">
        <v>1101764840</v>
      </c>
      <c r="U134" s="98">
        <v>1680252632</v>
      </c>
      <c r="V134" s="98">
        <v>2257189630</v>
      </c>
      <c r="W134" s="98">
        <v>609837365</v>
      </c>
      <c r="X134" s="98">
        <v>1302287384</v>
      </c>
    </row>
    <row r="135" spans="2:24" ht="11.8" customHeight="1" x14ac:dyDescent="0.3">
      <c r="B135" s="99"/>
      <c r="C135" s="99" t="s">
        <v>155</v>
      </c>
      <c r="D135" s="99"/>
      <c r="E135" s="99"/>
      <c r="F135" s="100" t="s">
        <v>156</v>
      </c>
      <c r="G135" s="101">
        <v>8221684</v>
      </c>
      <c r="H135" s="101">
        <v>8034173</v>
      </c>
      <c r="I135" s="102">
        <v>8090183</v>
      </c>
      <c r="J135" s="102">
        <v>8096310</v>
      </c>
      <c r="K135" s="101">
        <v>8127192</v>
      </c>
      <c r="L135" s="101">
        <v>8209250</v>
      </c>
      <c r="M135" s="102">
        <v>8389647</v>
      </c>
      <c r="N135" s="102">
        <v>8824878</v>
      </c>
      <c r="O135" s="102">
        <v>8814524</v>
      </c>
      <c r="P135" s="102">
        <v>8854955</v>
      </c>
      <c r="Q135" s="102">
        <v>8851658</v>
      </c>
      <c r="R135" s="102">
        <v>8800299</v>
      </c>
      <c r="S135" s="102">
        <v>8563035</v>
      </c>
      <c r="T135" s="102">
        <v>8630974</v>
      </c>
      <c r="U135" s="102">
        <v>8659015</v>
      </c>
      <c r="V135" s="102">
        <v>8674302</v>
      </c>
      <c r="W135" s="102">
        <v>8664871</v>
      </c>
      <c r="X135" s="102">
        <v>8718286</v>
      </c>
    </row>
    <row r="136" spans="2:24" ht="11.8" customHeight="1" x14ac:dyDescent="0.3">
      <c r="B136" s="90"/>
      <c r="C136" s="90" t="s">
        <v>175</v>
      </c>
      <c r="D136" s="90"/>
      <c r="E136" s="90"/>
      <c r="F136" s="91" t="s">
        <v>156</v>
      </c>
      <c r="G136" s="92">
        <v>11137782</v>
      </c>
      <c r="H136" s="92">
        <v>11270476</v>
      </c>
      <c r="I136" s="93">
        <v>11349867</v>
      </c>
      <c r="J136" s="93">
        <v>11376610</v>
      </c>
      <c r="K136" s="92">
        <v>11420536</v>
      </c>
      <c r="L136" s="92">
        <v>11552849</v>
      </c>
      <c r="M136" s="93">
        <v>11783156</v>
      </c>
      <c r="N136" s="93">
        <v>12641671</v>
      </c>
      <c r="O136" s="93">
        <v>12681174</v>
      </c>
      <c r="P136" s="93">
        <v>12785935</v>
      </c>
      <c r="Q136" s="93">
        <v>12816052</v>
      </c>
      <c r="R136" s="93">
        <v>12815982</v>
      </c>
      <c r="S136" s="93">
        <v>12882479</v>
      </c>
      <c r="T136" s="93">
        <v>13005745</v>
      </c>
      <c r="U136" s="93">
        <v>13086205</v>
      </c>
      <c r="V136" s="93">
        <v>13156499</v>
      </c>
      <c r="W136" s="93">
        <v>13217641</v>
      </c>
      <c r="X136" s="93">
        <v>13396384</v>
      </c>
    </row>
    <row r="137" spans="2:24" ht="11.8" customHeight="1" x14ac:dyDescent="0.3">
      <c r="B137" s="103"/>
      <c r="C137" s="103" t="s">
        <v>157</v>
      </c>
      <c r="D137" s="103"/>
      <c r="E137" s="103"/>
      <c r="F137" s="91" t="s">
        <v>156</v>
      </c>
      <c r="G137" s="92">
        <v>72325</v>
      </c>
      <c r="H137" s="92">
        <v>139115</v>
      </c>
      <c r="I137" s="93">
        <v>221130</v>
      </c>
      <c r="J137" s="93">
        <v>285783</v>
      </c>
      <c r="K137" s="92">
        <v>63899</v>
      </c>
      <c r="L137" s="92">
        <v>143726</v>
      </c>
      <c r="M137" s="93">
        <v>212404</v>
      </c>
      <c r="N137" s="93">
        <v>295733</v>
      </c>
      <c r="O137" s="93">
        <v>77014</v>
      </c>
      <c r="P137" s="93">
        <v>158461</v>
      </c>
      <c r="Q137" s="93">
        <v>236858</v>
      </c>
      <c r="R137" s="93">
        <v>318675</v>
      </c>
      <c r="S137" s="93">
        <v>80136</v>
      </c>
      <c r="T137" s="93">
        <v>163759</v>
      </c>
      <c r="U137" s="93">
        <v>248355</v>
      </c>
      <c r="V137" s="93">
        <v>334662</v>
      </c>
      <c r="W137" s="93">
        <v>82234</v>
      </c>
      <c r="X137" s="93">
        <v>172001</v>
      </c>
    </row>
    <row r="138" spans="2:24" ht="11.8" customHeight="1" x14ac:dyDescent="0.3"/>
    <row r="139" spans="2:24" ht="11.8" customHeight="1" x14ac:dyDescent="0.3">
      <c r="B139" s="85"/>
      <c r="C139" s="85" t="s">
        <v>163</v>
      </c>
      <c r="D139" s="85"/>
      <c r="E139" s="86"/>
      <c r="F139" s="87"/>
      <c r="G139" s="87"/>
      <c r="H139" s="87"/>
      <c r="I139" s="104"/>
      <c r="J139" s="104"/>
      <c r="K139" s="87"/>
      <c r="L139" s="87"/>
      <c r="M139" s="104"/>
      <c r="N139" s="104"/>
      <c r="O139" s="104"/>
      <c r="P139" s="104"/>
      <c r="Q139" s="104"/>
      <c r="R139" s="104"/>
      <c r="S139" s="104"/>
      <c r="T139" s="104"/>
      <c r="U139" s="104"/>
      <c r="V139" s="104"/>
      <c r="W139" s="104"/>
      <c r="X139" s="104"/>
    </row>
    <row r="140" spans="2:24" ht="11.8" customHeight="1" x14ac:dyDescent="0.3">
      <c r="B140" s="90"/>
      <c r="C140" s="90" t="s">
        <v>158</v>
      </c>
      <c r="D140" s="90"/>
      <c r="E140" s="103"/>
      <c r="F140" s="105" t="s">
        <v>142</v>
      </c>
      <c r="G140" s="92">
        <v>1776664802</v>
      </c>
      <c r="H140" s="92">
        <v>3708371754</v>
      </c>
      <c r="I140" s="93">
        <v>5842118435</v>
      </c>
      <c r="J140" s="93">
        <v>8000671902</v>
      </c>
      <c r="K140" s="92">
        <v>1838354071</v>
      </c>
      <c r="L140" s="92">
        <v>4114043621</v>
      </c>
      <c r="M140" s="93">
        <v>6268651387</v>
      </c>
      <c r="N140" s="93">
        <v>8415271310</v>
      </c>
      <c r="O140" s="93">
        <v>2522215553</v>
      </c>
      <c r="P140" s="93">
        <v>5139203853</v>
      </c>
      <c r="Q140" s="93">
        <v>7437544827</v>
      </c>
      <c r="R140" s="93">
        <v>9839269633</v>
      </c>
      <c r="S140" s="93">
        <v>2837471234</v>
      </c>
      <c r="T140" s="93">
        <v>5476291756</v>
      </c>
      <c r="U140" s="93">
        <v>8009102524</v>
      </c>
      <c r="V140" s="93">
        <v>10857398156</v>
      </c>
      <c r="W140" s="93">
        <v>2814877201</v>
      </c>
      <c r="X140" s="93">
        <v>5624282467</v>
      </c>
    </row>
    <row r="141" spans="2:24" ht="11.8" customHeight="1" x14ac:dyDescent="0.3">
      <c r="B141" s="90"/>
      <c r="C141" s="90" t="s">
        <v>159</v>
      </c>
      <c r="D141" s="90"/>
      <c r="E141" s="103"/>
      <c r="F141" s="105" t="s">
        <v>156</v>
      </c>
      <c r="G141" s="92">
        <v>683847</v>
      </c>
      <c r="H141" s="92">
        <v>1264324</v>
      </c>
      <c r="I141" s="93">
        <v>1892974</v>
      </c>
      <c r="J141" s="93">
        <v>2471682</v>
      </c>
      <c r="K141" s="92">
        <v>662555</v>
      </c>
      <c r="L141" s="92">
        <v>1404929</v>
      </c>
      <c r="M141" s="93">
        <v>2048849</v>
      </c>
      <c r="N141" s="93">
        <v>2624594</v>
      </c>
      <c r="O141" s="93">
        <v>689978</v>
      </c>
      <c r="P141" s="93">
        <v>1506098</v>
      </c>
      <c r="Q141" s="93">
        <v>1968937</v>
      </c>
      <c r="R141" s="93">
        <v>2435891</v>
      </c>
      <c r="S141" s="93">
        <v>685727</v>
      </c>
      <c r="T141" s="93">
        <v>1385746</v>
      </c>
      <c r="U141" s="93">
        <v>2016657</v>
      </c>
      <c r="V141" s="93">
        <v>2631925</v>
      </c>
      <c r="W141" s="93">
        <v>708461</v>
      </c>
      <c r="X141" s="93">
        <v>1478136</v>
      </c>
    </row>
    <row r="142" spans="2:24" ht="11.8" customHeight="1" x14ac:dyDescent="0.3">
      <c r="B142" s="103"/>
      <c r="C142" s="103" t="s">
        <v>176</v>
      </c>
      <c r="D142" s="103"/>
      <c r="E142" s="103"/>
      <c r="F142" s="105" t="s">
        <v>156</v>
      </c>
      <c r="G142" s="92">
        <v>1011122</v>
      </c>
      <c r="H142" s="92">
        <v>1903211</v>
      </c>
      <c r="I142" s="93">
        <v>2802253</v>
      </c>
      <c r="J142" s="93">
        <v>3653091</v>
      </c>
      <c r="K142" s="92">
        <v>969189</v>
      </c>
      <c r="L142" s="92">
        <v>2041720</v>
      </c>
      <c r="M142" s="93">
        <v>2992971</v>
      </c>
      <c r="N142" s="93">
        <v>3880952</v>
      </c>
      <c r="O142" s="93">
        <v>1063203</v>
      </c>
      <c r="P142" s="93">
        <v>2273414</v>
      </c>
      <c r="Q142" s="93">
        <v>2952974</v>
      </c>
      <c r="R142" s="93">
        <v>3728144</v>
      </c>
      <c r="S142" s="93">
        <v>1079392</v>
      </c>
      <c r="T142" s="93">
        <v>2168403</v>
      </c>
      <c r="U142" s="93">
        <v>3170843</v>
      </c>
      <c r="V142" s="93">
        <v>4168608</v>
      </c>
      <c r="W142" s="93">
        <v>1163598</v>
      </c>
      <c r="X142" s="93">
        <v>2457853</v>
      </c>
    </row>
    <row r="143" spans="2:24" ht="11.8" customHeight="1" x14ac:dyDescent="0.3">
      <c r="B143" s="103"/>
      <c r="C143" s="103" t="s">
        <v>165</v>
      </c>
      <c r="D143" s="103"/>
      <c r="E143" s="103"/>
      <c r="F143" s="105" t="s">
        <v>156</v>
      </c>
      <c r="G143" s="92">
        <v>517204</v>
      </c>
      <c r="H143" s="92">
        <v>1002998</v>
      </c>
      <c r="I143" s="93">
        <v>1415463</v>
      </c>
      <c r="J143" s="93">
        <v>1877148</v>
      </c>
      <c r="K143" s="92">
        <v>537783</v>
      </c>
      <c r="L143" s="92">
        <v>1090432</v>
      </c>
      <c r="M143" s="93">
        <v>1595674</v>
      </c>
      <c r="N143" s="93">
        <v>2087815</v>
      </c>
      <c r="O143" s="93">
        <v>573705</v>
      </c>
      <c r="P143" s="93">
        <v>1162180</v>
      </c>
      <c r="Q143" s="93">
        <v>1691406</v>
      </c>
      <c r="R143" s="93">
        <v>2237371</v>
      </c>
      <c r="S143" s="93">
        <v>710221</v>
      </c>
      <c r="T143" s="93">
        <v>1278688</v>
      </c>
      <c r="U143" s="93">
        <v>1904538</v>
      </c>
      <c r="V143" s="93">
        <v>2540594</v>
      </c>
      <c r="W143" s="93">
        <v>694207</v>
      </c>
      <c r="X143" s="93">
        <v>1426777</v>
      </c>
    </row>
    <row r="144" spans="2:24" ht="11.8" customHeight="1" x14ac:dyDescent="0.3"/>
    <row r="145" spans="2:24" ht="11.8" customHeight="1" x14ac:dyDescent="0.3">
      <c r="B145" s="85"/>
      <c r="C145" s="85" t="s">
        <v>166</v>
      </c>
      <c r="D145" s="85"/>
      <c r="E145" s="86"/>
      <c r="F145" s="87"/>
      <c r="G145" s="87"/>
      <c r="H145" s="87"/>
      <c r="I145" s="104"/>
      <c r="J145" s="104"/>
      <c r="K145" s="87"/>
      <c r="L145" s="87"/>
      <c r="M145" s="104"/>
      <c r="N145" s="104"/>
      <c r="O145" s="104"/>
      <c r="P145" s="104"/>
      <c r="Q145" s="104"/>
      <c r="R145" s="104"/>
      <c r="S145" s="104"/>
      <c r="T145" s="104"/>
      <c r="U145" s="104"/>
      <c r="V145" s="104"/>
      <c r="W145" s="104"/>
      <c r="X145" s="104"/>
    </row>
    <row r="146" spans="2:24" ht="11.8" customHeight="1" x14ac:dyDescent="0.3">
      <c r="B146" s="90"/>
      <c r="C146" s="90" t="s">
        <v>167</v>
      </c>
      <c r="D146" s="90"/>
      <c r="E146" s="103"/>
      <c r="F146" s="105" t="s">
        <v>142</v>
      </c>
      <c r="G146" s="92">
        <f>IFERROR(G121*4/G135,"-")</f>
        <v>3397.9330842683812</v>
      </c>
      <c r="H146" s="92">
        <f>IFERROR(H121*2/H135,"-")</f>
        <v>3510.0010599721963</v>
      </c>
      <c r="I146" s="93">
        <f>IFERROR(I121*(4/3)/I135,"-")</f>
        <v>3433.4794748977451</v>
      </c>
      <c r="J146" s="93">
        <f>IFERROR(J121/J135,"-")</f>
        <v>3417.0680412434799</v>
      </c>
      <c r="K146" s="92">
        <f>IFERROR(K121*4/K135,"-")</f>
        <v>3576.3158389761188</v>
      </c>
      <c r="L146" s="92">
        <f>IFERROR(L121*2/L135,"-")</f>
        <v>3632.6147845418277</v>
      </c>
      <c r="M146" s="93">
        <f>IFERROR(M121*(4/3)/M135,"-")</f>
        <v>3557.0167380502817</v>
      </c>
      <c r="N146" s="93">
        <f>IFERROR(N121/N135,"-")</f>
        <v>3340.6056861069355</v>
      </c>
      <c r="O146" s="92">
        <f>IFERROR(O121*4/O135,"-")</f>
        <v>3628.6721774199036</v>
      </c>
      <c r="P146" s="92">
        <f>IFERROR(P121*2/P135,"-")</f>
        <v>3684.6511906610481</v>
      </c>
      <c r="Q146" s="93">
        <f>IFERROR(Q121*(4/3)/Q135,"-")</f>
        <v>3642.170955392387</v>
      </c>
      <c r="R146" s="93">
        <f>IFERROR(R121/R135,"-")</f>
        <v>3633.8092071644382</v>
      </c>
      <c r="S146" s="92">
        <f>IFERROR(S121*4/S135,"-")</f>
        <v>3944.383444421283</v>
      </c>
      <c r="T146" s="92">
        <f>IFERROR(T121*2/T135,"-")</f>
        <v>3979.8880529590288</v>
      </c>
      <c r="U146" s="93">
        <f>IFERROR(U121*(4/3)/U135,"-")</f>
        <v>3913.5904791326338</v>
      </c>
      <c r="V146" s="93">
        <f>IFERROR(V121/V135,"-")</f>
        <v>3882.0703759218895</v>
      </c>
      <c r="W146" s="92">
        <f>IFERROR(W121*4/W135,"-")</f>
        <v>4119.9594837591931</v>
      </c>
      <c r="X146" s="92">
        <f>IFERROR(X121*2/X135,"-")</f>
        <v>4165.5131437532564</v>
      </c>
    </row>
    <row r="147" spans="2:24" ht="11.8" customHeight="1" x14ac:dyDescent="0.3">
      <c r="B147" s="90"/>
      <c r="C147" s="90" t="s">
        <v>168</v>
      </c>
      <c r="D147" s="90"/>
      <c r="E147" s="103"/>
      <c r="F147" s="105" t="s">
        <v>142</v>
      </c>
      <c r="G147" s="92">
        <f>IFERROR(G140/G141,"-")</f>
        <v>2598.0443023073876</v>
      </c>
      <c r="H147" s="92">
        <f t="shared" ref="H147:J147" si="80">IFERROR(H140/H141,"-")</f>
        <v>2933.0865774912127</v>
      </c>
      <c r="I147" s="93">
        <f t="shared" si="80"/>
        <v>3086.2116621781388</v>
      </c>
      <c r="J147" s="93">
        <f t="shared" si="80"/>
        <v>3236.9341614333885</v>
      </c>
      <c r="K147" s="92">
        <f>IFERROR(K140/K141,"-")</f>
        <v>2774.6437216532968</v>
      </c>
      <c r="L147" s="92">
        <f t="shared" ref="L147:X147" si="81">IFERROR(L140/L141,"-")</f>
        <v>2928.2929037695144</v>
      </c>
      <c r="M147" s="93">
        <f t="shared" si="81"/>
        <v>3059.5965769073268</v>
      </c>
      <c r="N147" s="93">
        <f t="shared" si="81"/>
        <v>3206.3135517340966</v>
      </c>
      <c r="O147" s="93">
        <f t="shared" si="81"/>
        <v>3655.5014116392117</v>
      </c>
      <c r="P147" s="93">
        <f t="shared" si="81"/>
        <v>3412.2639117773215</v>
      </c>
      <c r="Q147" s="93">
        <f t="shared" si="81"/>
        <v>3777.4417500407581</v>
      </c>
      <c r="R147" s="93">
        <f t="shared" si="81"/>
        <v>4039.2897847235363</v>
      </c>
      <c r="S147" s="93">
        <f t="shared" si="81"/>
        <v>4137.9021593141297</v>
      </c>
      <c r="T147" s="93">
        <f t="shared" si="81"/>
        <v>3951.8726779655144</v>
      </c>
      <c r="U147" s="93">
        <f t="shared" si="81"/>
        <v>3971.474833846311</v>
      </c>
      <c r="V147" s="93">
        <f t="shared" si="81"/>
        <v>4125.2688264293247</v>
      </c>
      <c r="W147" s="93">
        <f t="shared" si="81"/>
        <v>3973.2281678172826</v>
      </c>
      <c r="X147" s="93">
        <f t="shared" si="81"/>
        <v>3804.9830780117663</v>
      </c>
    </row>
    <row r="148" spans="2:24" ht="11.8" customHeight="1" x14ac:dyDescent="0.3">
      <c r="B148" s="90"/>
      <c r="C148" s="90" t="s">
        <v>169</v>
      </c>
      <c r="D148" s="90"/>
      <c r="E148" s="103"/>
      <c r="F148" s="105" t="s">
        <v>142</v>
      </c>
      <c r="G148" s="92">
        <f t="shared" ref="G148:X148" si="82">IFERROR(G129/G137,"-")</f>
        <v>40515.839211890772</v>
      </c>
      <c r="H148" s="92">
        <f t="shared" si="82"/>
        <v>43824.550788915643</v>
      </c>
      <c r="I148" s="93">
        <f t="shared" si="82"/>
        <v>44934.419581241804</v>
      </c>
      <c r="J148" s="93">
        <f t="shared" si="82"/>
        <v>45817.727020151651</v>
      </c>
      <c r="K148" s="92">
        <f t="shared" si="82"/>
        <v>57000.552590807369</v>
      </c>
      <c r="L148" s="92">
        <f t="shared" si="82"/>
        <v>47540.376348051155</v>
      </c>
      <c r="M148" s="93">
        <f t="shared" si="82"/>
        <v>46657.693376772564</v>
      </c>
      <c r="N148" s="93">
        <f t="shared" si="82"/>
        <v>44926.428173386128</v>
      </c>
      <c r="O148" s="93">
        <f t="shared" si="82"/>
        <v>50383.973121770068</v>
      </c>
      <c r="P148" s="93">
        <f t="shared" si="82"/>
        <v>51199.411956254218</v>
      </c>
      <c r="Q148" s="93">
        <f t="shared" si="82"/>
        <v>51282.479857129591</v>
      </c>
      <c r="R148" s="93">
        <f t="shared" si="82"/>
        <v>48617.024605005099</v>
      </c>
      <c r="S148" s="93">
        <f t="shared" si="82"/>
        <v>53074.718179095536</v>
      </c>
      <c r="T148" s="93">
        <f t="shared" si="82"/>
        <v>53597.384174304927</v>
      </c>
      <c r="U148" s="93">
        <f t="shared" si="82"/>
        <v>53846.445934247349</v>
      </c>
      <c r="V148" s="93">
        <f t="shared" si="82"/>
        <v>52699.39300249207</v>
      </c>
      <c r="W148" s="93">
        <f t="shared" si="82"/>
        <v>54227.172860374056</v>
      </c>
      <c r="X148" s="93">
        <f t="shared" si="82"/>
        <v>52131.622664984505</v>
      </c>
    </row>
    <row r="149" spans="2:24" ht="11.8" customHeight="1" x14ac:dyDescent="0.3">
      <c r="B149" s="90"/>
      <c r="C149" s="90" t="s">
        <v>177</v>
      </c>
      <c r="D149" s="90"/>
      <c r="E149" s="103"/>
      <c r="F149" s="105" t="s">
        <v>14</v>
      </c>
      <c r="G149" s="106">
        <f>IFERROR(G137*4/G135,"-")</f>
        <v>3.5187438485838184E-2</v>
      </c>
      <c r="H149" s="106">
        <f>IFERROR(H137*2/H135,"-")</f>
        <v>3.4630820122992123E-2</v>
      </c>
      <c r="I149" s="107">
        <f>IFERROR(I137*(4/3)/I135,"-")</f>
        <v>3.6444169433497361E-2</v>
      </c>
      <c r="J149" s="107">
        <f t="shared" ref="J149" si="83">IFERROR(J137/J135,"-")</f>
        <v>3.5297932020883591E-2</v>
      </c>
      <c r="K149" s="106">
        <f>IFERROR(K137*4/K135,"-")</f>
        <v>3.1449484643650598E-2</v>
      </c>
      <c r="L149" s="106">
        <f>IFERROR(L137*2/L135,"-")</f>
        <v>3.5015622620824069E-2</v>
      </c>
      <c r="M149" s="107">
        <f>IFERROR(M137*(4/3)/M135,"-")</f>
        <v>3.3756525552664292E-2</v>
      </c>
      <c r="N149" s="107">
        <f t="shared" ref="N149" si="84">IFERROR(N137/N135,"-")</f>
        <v>3.3511284801897544E-2</v>
      </c>
      <c r="O149" s="106">
        <f>IFERROR(O137*4/O135,"-")</f>
        <v>3.494868242459831E-2</v>
      </c>
      <c r="P149" s="106">
        <f>IFERROR(P137*2/P135,"-")</f>
        <v>3.5790356924456423E-2</v>
      </c>
      <c r="Q149" s="107">
        <f>IFERROR(Q137*(4/3)/Q135,"-")</f>
        <v>3.5678136984807436E-2</v>
      </c>
      <c r="R149" s="107">
        <f t="shared" ref="R149" si="85">IFERROR(R137/R135,"-")</f>
        <v>3.6211837802329214E-2</v>
      </c>
      <c r="S149" s="106">
        <f>IFERROR(S137*4/S135,"-")</f>
        <v>3.7433456712485699E-2</v>
      </c>
      <c r="T149" s="106">
        <f>IFERROR(T137*2/T135,"-")</f>
        <v>3.7946818053211609E-2</v>
      </c>
      <c r="U149" s="107">
        <f>IFERROR(U137*(4/3)/U135,"-")</f>
        <v>3.8242225010581457E-2</v>
      </c>
      <c r="V149" s="107">
        <f t="shared" ref="V149" si="86">IFERROR(V137/V135,"-")</f>
        <v>3.8580856419340712E-2</v>
      </c>
      <c r="W149" s="106">
        <f>IFERROR(W137*4/W135,"-")</f>
        <v>3.796201928453407E-2</v>
      </c>
      <c r="X149" s="106">
        <f>IFERROR(X137*2/X135,"-")</f>
        <v>3.9457526399111015E-2</v>
      </c>
    </row>
    <row r="150" spans="2:24" ht="11.8" customHeight="1" x14ac:dyDescent="0.3">
      <c r="B150" s="90"/>
      <c r="C150" s="90" t="s">
        <v>178</v>
      </c>
      <c r="D150" s="90"/>
      <c r="E150" s="103"/>
      <c r="F150" s="105" t="s">
        <v>14</v>
      </c>
      <c r="G150" s="106">
        <f t="shared" ref="G150:X150" si="87">IFERROR(G129/G125,"-")</f>
        <v>0.44667141374703745</v>
      </c>
      <c r="H150" s="106">
        <f t="shared" si="87"/>
        <v>0.46229378139716343</v>
      </c>
      <c r="I150" s="107">
        <f t="shared" si="87"/>
        <v>0.49780878424685504</v>
      </c>
      <c r="J150" s="107">
        <f t="shared" si="87"/>
        <v>0.48486534672447695</v>
      </c>
      <c r="K150" s="106">
        <f t="shared" si="87"/>
        <v>0.52684565499932823</v>
      </c>
      <c r="L150" s="106">
        <f t="shared" si="87"/>
        <v>0.48695685681924145</v>
      </c>
      <c r="M150" s="107">
        <f t="shared" si="87"/>
        <v>0.45794199499869936</v>
      </c>
      <c r="N150" s="107">
        <f t="shared" si="87"/>
        <v>0.45775496229732188</v>
      </c>
      <c r="O150" s="107">
        <f t="shared" si="87"/>
        <v>0.50688254137433408</v>
      </c>
      <c r="P150" s="107">
        <f t="shared" si="87"/>
        <v>0.52410280162383871</v>
      </c>
      <c r="Q150" s="107">
        <f t="shared" si="87"/>
        <v>0.51676114487553937</v>
      </c>
      <c r="R150" s="107">
        <f t="shared" si="87"/>
        <v>0.49147044363181758</v>
      </c>
      <c r="S150" s="107">
        <f t="shared" si="87"/>
        <v>0.533886630247698</v>
      </c>
      <c r="T150" s="107">
        <f t="shared" si="87"/>
        <v>0.54410261553852068</v>
      </c>
      <c r="U150" s="107">
        <f t="shared" si="87"/>
        <v>0.54579184604098752</v>
      </c>
      <c r="V150" s="107">
        <f t="shared" si="87"/>
        <v>0.53471307764931375</v>
      </c>
      <c r="W150" s="107">
        <f t="shared" si="87"/>
        <v>0.52382329894169966</v>
      </c>
      <c r="X150" s="107">
        <f t="shared" si="87"/>
        <v>0.52199946860137825</v>
      </c>
    </row>
    <row r="151" spans="2:24" ht="11.8" customHeight="1" x14ac:dyDescent="0.3">
      <c r="B151" s="90"/>
      <c r="C151" s="90" t="s">
        <v>179</v>
      </c>
      <c r="D151" s="90"/>
      <c r="E151" s="103"/>
      <c r="F151" s="105" t="s">
        <v>14</v>
      </c>
      <c r="G151" s="106">
        <f t="shared" ref="G151:X151" si="88">IFERROR((G129+G133)/G125,"-")</f>
        <v>0.65813948262238531</v>
      </c>
      <c r="H151" s="106">
        <f t="shared" si="88"/>
        <v>0.68054174155079195</v>
      </c>
      <c r="I151" s="107">
        <f t="shared" si="88"/>
        <v>0.71750604001504381</v>
      </c>
      <c r="J151" s="107">
        <f t="shared" si="88"/>
        <v>0.69511601825735136</v>
      </c>
      <c r="K151" s="106">
        <f t="shared" si="88"/>
        <v>0.76676020760925145</v>
      </c>
      <c r="L151" s="106">
        <f t="shared" si="88"/>
        <v>0.70962822097280887</v>
      </c>
      <c r="M151" s="107">
        <f t="shared" si="88"/>
        <v>0.66204811222427906</v>
      </c>
      <c r="N151" s="107">
        <f t="shared" si="88"/>
        <v>0.66587123653739388</v>
      </c>
      <c r="O151" s="107">
        <f t="shared" si="88"/>
        <v>0.71424158576234453</v>
      </c>
      <c r="P151" s="107">
        <f t="shared" si="88"/>
        <v>0.73963384565736778</v>
      </c>
      <c r="Q151" s="107">
        <f t="shared" si="88"/>
        <v>0.73198475714533318</v>
      </c>
      <c r="R151" s="107">
        <f t="shared" si="88"/>
        <v>0.70220195300469468</v>
      </c>
      <c r="S151" s="107">
        <f t="shared" si="88"/>
        <v>0.73877998193767236</v>
      </c>
      <c r="T151" s="107">
        <f t="shared" si="88"/>
        <v>0.75369239530100163</v>
      </c>
      <c r="U151" s="107">
        <f t="shared" si="88"/>
        <v>0.75700062455487849</v>
      </c>
      <c r="V151" s="107">
        <f t="shared" si="88"/>
        <v>0.74494173757923088</v>
      </c>
      <c r="W151" s="107">
        <f t="shared" si="88"/>
        <v>0.73613741950762346</v>
      </c>
      <c r="X151" s="107">
        <f t="shared" si="88"/>
        <v>0.74533316831698471</v>
      </c>
    </row>
    <row r="152" spans="2:24" ht="11.8" customHeight="1" x14ac:dyDescent="0.3"/>
    <row r="153" spans="2:24" ht="11.8" customHeight="1" x14ac:dyDescent="0.3"/>
    <row r="154" spans="2:24" ht="29.95" customHeight="1" x14ac:dyDescent="0.3">
      <c r="B154" s="85"/>
      <c r="C154" s="85" t="s">
        <v>109</v>
      </c>
      <c r="D154" s="85"/>
      <c r="E154" s="86"/>
      <c r="F154" s="87" t="s">
        <v>122</v>
      </c>
      <c r="G154" s="88" t="str">
        <f t="shared" ref="G154:X154" si="89">G5</f>
        <v>2020
Q1</v>
      </c>
      <c r="H154" s="88" t="str">
        <f t="shared" si="89"/>
        <v>2020
Q2</v>
      </c>
      <c r="I154" s="89" t="str">
        <f t="shared" si="89"/>
        <v>2020
Q3</v>
      </c>
      <c r="J154" s="89" t="str">
        <f t="shared" si="89"/>
        <v>2020
Q4</v>
      </c>
      <c r="K154" s="88" t="str">
        <f t="shared" si="89"/>
        <v>2021
Q1</v>
      </c>
      <c r="L154" s="88" t="str">
        <f t="shared" si="89"/>
        <v>2021
Q2</v>
      </c>
      <c r="M154" s="89" t="str">
        <f t="shared" si="89"/>
        <v>2021
Q3</v>
      </c>
      <c r="N154" s="89" t="str">
        <f t="shared" si="89"/>
        <v>2021
Q4</v>
      </c>
      <c r="O154" s="89" t="str">
        <f t="shared" si="89"/>
        <v>2022
Q1</v>
      </c>
      <c r="P154" s="89" t="str">
        <f t="shared" si="89"/>
        <v>2022
Q2</v>
      </c>
      <c r="Q154" s="89" t="str">
        <f t="shared" si="89"/>
        <v>2022
Q3</v>
      </c>
      <c r="R154" s="89" t="str">
        <f t="shared" si="89"/>
        <v>2022
Q4</v>
      </c>
      <c r="S154" s="89" t="str">
        <f t="shared" si="89"/>
        <v>2023
Q1</v>
      </c>
      <c r="T154" s="89" t="str">
        <f t="shared" si="89"/>
        <v>2023
Q2</v>
      </c>
      <c r="U154" s="89" t="str">
        <f t="shared" si="89"/>
        <v>2023
Q3</v>
      </c>
      <c r="V154" s="89" t="str">
        <f t="shared" si="89"/>
        <v>2023
Q4</v>
      </c>
      <c r="W154" s="89" t="str">
        <f t="shared" si="89"/>
        <v>2024
Q1</v>
      </c>
      <c r="X154" s="89" t="str">
        <f t="shared" si="89"/>
        <v>2024
Q2</v>
      </c>
    </row>
    <row r="155" spans="2:24" ht="11.8" customHeight="1" collapsed="1" x14ac:dyDescent="0.3">
      <c r="B155" s="90"/>
      <c r="C155" s="90" t="s">
        <v>141</v>
      </c>
      <c r="D155" s="90"/>
      <c r="E155" s="90"/>
      <c r="F155" s="91" t="s">
        <v>142</v>
      </c>
      <c r="G155" s="92">
        <f>SUM(G156:G157)</f>
        <v>5921669464</v>
      </c>
      <c r="H155" s="92">
        <f t="shared" ref="H155:J155" si="90">SUM(H156:H157)</f>
        <v>11939992771</v>
      </c>
      <c r="I155" s="93">
        <f t="shared" si="90"/>
        <v>17787627351</v>
      </c>
      <c r="J155" s="93">
        <f t="shared" si="90"/>
        <v>23792364482</v>
      </c>
      <c r="K155" s="92">
        <f>SUM(K156:K157)</f>
        <v>6130124040</v>
      </c>
      <c r="L155" s="92">
        <f t="shared" ref="L155:X155" si="91">SUM(L156:L157)</f>
        <v>12686600387</v>
      </c>
      <c r="M155" s="93">
        <f t="shared" si="91"/>
        <v>19536387179</v>
      </c>
      <c r="N155" s="93">
        <f t="shared" si="91"/>
        <v>26108095853</v>
      </c>
      <c r="O155" s="93">
        <f t="shared" si="91"/>
        <v>7248164637</v>
      </c>
      <c r="P155" s="93">
        <f t="shared" si="91"/>
        <v>15009816643</v>
      </c>
      <c r="Q155" s="93">
        <f t="shared" si="91"/>
        <v>22527392874</v>
      </c>
      <c r="R155" s="93">
        <f t="shared" si="91"/>
        <v>30188128391</v>
      </c>
      <c r="S155" s="93">
        <f t="shared" si="91"/>
        <v>8129584542</v>
      </c>
      <c r="T155" s="93">
        <f t="shared" si="91"/>
        <v>16832888917</v>
      </c>
      <c r="U155" s="93">
        <f t="shared" si="91"/>
        <v>25215208867</v>
      </c>
      <c r="V155" s="93">
        <f t="shared" si="91"/>
        <v>33865145580</v>
      </c>
      <c r="W155" s="93">
        <f t="shared" si="91"/>
        <v>9223870702</v>
      </c>
      <c r="X155" s="93">
        <f t="shared" si="91"/>
        <v>18885019981</v>
      </c>
    </row>
    <row r="156" spans="2:24" ht="11.8" hidden="1" customHeight="1" outlineLevel="1" x14ac:dyDescent="0.3">
      <c r="B156" s="90"/>
      <c r="C156" s="94" t="s">
        <v>143</v>
      </c>
      <c r="D156" s="90" t="s">
        <v>145</v>
      </c>
      <c r="E156" s="90"/>
      <c r="F156" s="91" t="s">
        <v>142</v>
      </c>
      <c r="G156" s="92">
        <v>5883652708</v>
      </c>
      <c r="H156" s="92">
        <v>11893076928</v>
      </c>
      <c r="I156" s="93">
        <v>17733864452</v>
      </c>
      <c r="J156" s="93">
        <v>23732759714</v>
      </c>
      <c r="K156" s="92">
        <v>6129117116</v>
      </c>
      <c r="L156" s="92">
        <v>12686057059</v>
      </c>
      <c r="M156" s="93">
        <v>19533351703</v>
      </c>
      <c r="N156" s="93">
        <v>26101304507</v>
      </c>
      <c r="O156" s="93">
        <v>7245443953</v>
      </c>
      <c r="P156" s="93">
        <v>15002730062</v>
      </c>
      <c r="Q156" s="93">
        <v>22516520171</v>
      </c>
      <c r="R156" s="93">
        <v>30174035235</v>
      </c>
      <c r="S156" s="93">
        <v>8126644484</v>
      </c>
      <c r="T156" s="93">
        <v>16824274922</v>
      </c>
      <c r="U156" s="93">
        <v>25201711999</v>
      </c>
      <c r="V156" s="93">
        <v>33847535383</v>
      </c>
      <c r="W156" s="93">
        <v>9218317445</v>
      </c>
      <c r="X156" s="93">
        <v>18876825088</v>
      </c>
    </row>
    <row r="157" spans="2:24" ht="11.8" hidden="1" customHeight="1" outlineLevel="1" x14ac:dyDescent="0.3">
      <c r="B157" s="90"/>
      <c r="C157" s="94" t="s">
        <v>143</v>
      </c>
      <c r="D157" s="90" t="s">
        <v>172</v>
      </c>
      <c r="E157" s="90"/>
      <c r="F157" s="91" t="s">
        <v>142</v>
      </c>
      <c r="G157" s="92">
        <v>38016756</v>
      </c>
      <c r="H157" s="92">
        <v>46915843</v>
      </c>
      <c r="I157" s="93">
        <v>53762899</v>
      </c>
      <c r="J157" s="93">
        <v>59604768</v>
      </c>
      <c r="K157" s="92">
        <v>1006924</v>
      </c>
      <c r="L157" s="92">
        <v>543328</v>
      </c>
      <c r="M157" s="93">
        <v>3035476</v>
      </c>
      <c r="N157" s="93">
        <v>6791346</v>
      </c>
      <c r="O157" s="93">
        <v>2720684</v>
      </c>
      <c r="P157" s="93">
        <v>7086581</v>
      </c>
      <c r="Q157" s="93">
        <v>10872703</v>
      </c>
      <c r="R157" s="93">
        <v>14093156</v>
      </c>
      <c r="S157" s="93">
        <v>2940058</v>
      </c>
      <c r="T157" s="93">
        <v>8613995</v>
      </c>
      <c r="U157" s="93">
        <v>13496868</v>
      </c>
      <c r="V157" s="93">
        <v>17610197</v>
      </c>
      <c r="W157" s="93">
        <v>5553257</v>
      </c>
      <c r="X157" s="93">
        <v>8194893</v>
      </c>
    </row>
    <row r="158" spans="2:24" ht="11.8" hidden="1" customHeight="1" outlineLevel="2" x14ac:dyDescent="0.3">
      <c r="B158" s="90"/>
      <c r="C158" s="94"/>
      <c r="D158" s="94" t="s">
        <v>143</v>
      </c>
      <c r="E158" s="90" t="s">
        <v>144</v>
      </c>
      <c r="F158" s="91" t="s">
        <v>142</v>
      </c>
      <c r="G158" s="92">
        <v>4723132067</v>
      </c>
      <c r="H158" s="92">
        <v>9743407644</v>
      </c>
      <c r="I158" s="93">
        <v>14581048509</v>
      </c>
      <c r="J158" s="93">
        <v>19534738545</v>
      </c>
      <c r="K158" s="92">
        <v>4820773644</v>
      </c>
      <c r="L158" s="92">
        <v>10159847599</v>
      </c>
      <c r="M158" s="93">
        <v>15732232279</v>
      </c>
      <c r="N158" s="93">
        <v>21076672190</v>
      </c>
      <c r="O158" s="93">
        <v>5746380490</v>
      </c>
      <c r="P158" s="93">
        <v>12014512860</v>
      </c>
      <c r="Q158" s="93">
        <v>18079530661</v>
      </c>
      <c r="R158" s="93">
        <v>24270959096</v>
      </c>
      <c r="S158" s="93">
        <v>6539590743</v>
      </c>
      <c r="T158" s="93">
        <v>13627677438</v>
      </c>
      <c r="U158" s="93">
        <v>20370323550</v>
      </c>
      <c r="V158" s="93">
        <v>27288415370</v>
      </c>
      <c r="W158" s="93">
        <v>7383946518</v>
      </c>
      <c r="X158" s="93">
        <v>15214518436</v>
      </c>
    </row>
    <row r="159" spans="2:24" ht="11.8" customHeight="1" collapsed="1" x14ac:dyDescent="0.3">
      <c r="B159" s="103"/>
      <c r="C159" s="103" t="s">
        <v>147</v>
      </c>
      <c r="D159" s="103"/>
      <c r="E159" s="103"/>
      <c r="F159" s="91" t="s">
        <v>142</v>
      </c>
      <c r="G159" s="92">
        <f>SUM(G160:G161)</f>
        <v>5728500018</v>
      </c>
      <c r="H159" s="92">
        <f t="shared" ref="H159:J159" si="92">SUM(H160:H161)</f>
        <v>11420767489</v>
      </c>
      <c r="I159" s="93">
        <f t="shared" si="92"/>
        <v>17292542310</v>
      </c>
      <c r="J159" s="93">
        <f t="shared" si="92"/>
        <v>23271140908</v>
      </c>
      <c r="K159" s="92">
        <f>SUM(K160:K161)</f>
        <v>5930646016</v>
      </c>
      <c r="L159" s="92">
        <f t="shared" ref="L159:X159" si="93">SUM(L160:L161)</f>
        <v>11990658097</v>
      </c>
      <c r="M159" s="93">
        <f t="shared" si="93"/>
        <v>18817279977</v>
      </c>
      <c r="N159" s="93">
        <f t="shared" si="93"/>
        <v>25365433944</v>
      </c>
      <c r="O159" s="93">
        <f t="shared" si="93"/>
        <v>6987605157</v>
      </c>
      <c r="P159" s="93">
        <f t="shared" si="93"/>
        <v>14179511517</v>
      </c>
      <c r="Q159" s="93">
        <f t="shared" si="93"/>
        <v>21665772524</v>
      </c>
      <c r="R159" s="93">
        <f t="shared" si="93"/>
        <v>29248818687</v>
      </c>
      <c r="S159" s="93">
        <f t="shared" si="93"/>
        <v>7666505545</v>
      </c>
      <c r="T159" s="93">
        <f t="shared" si="93"/>
        <v>15650829181</v>
      </c>
      <c r="U159" s="93">
        <f t="shared" si="93"/>
        <v>23979310990</v>
      </c>
      <c r="V159" s="93">
        <f t="shared" si="93"/>
        <v>32560378672</v>
      </c>
      <c r="W159" s="93">
        <f t="shared" si="93"/>
        <v>8735138525</v>
      </c>
      <c r="X159" s="93">
        <f t="shared" si="93"/>
        <v>17712393546</v>
      </c>
    </row>
    <row r="160" spans="2:24" ht="11.8" hidden="1" customHeight="1" outlineLevel="1" x14ac:dyDescent="0.3">
      <c r="B160" s="90"/>
      <c r="C160" s="94" t="s">
        <v>143</v>
      </c>
      <c r="D160" s="90" t="s">
        <v>145</v>
      </c>
      <c r="E160" s="90"/>
      <c r="F160" s="91" t="s">
        <v>142</v>
      </c>
      <c r="G160" s="92">
        <v>5688085560</v>
      </c>
      <c r="H160" s="92">
        <v>11371383335</v>
      </c>
      <c r="I160" s="93">
        <v>17236526441</v>
      </c>
      <c r="J160" s="93">
        <v>23209851454</v>
      </c>
      <c r="K160" s="92">
        <v>5929207659</v>
      </c>
      <c r="L160" s="92">
        <v>11989826278</v>
      </c>
      <c r="M160" s="93">
        <v>18813491939</v>
      </c>
      <c r="N160" s="93">
        <v>25358084163</v>
      </c>
      <c r="O160" s="93">
        <v>6985019685</v>
      </c>
      <c r="P160" s="93">
        <v>14172737205</v>
      </c>
      <c r="Q160" s="93">
        <v>21655188005</v>
      </c>
      <c r="R160" s="93">
        <v>29235028450</v>
      </c>
      <c r="S160" s="93">
        <v>7663104508</v>
      </c>
      <c r="T160" s="93">
        <v>15642127777</v>
      </c>
      <c r="U160" s="93">
        <v>23965747749</v>
      </c>
      <c r="V160" s="93">
        <v>32542734521</v>
      </c>
      <c r="W160" s="93">
        <v>8729374260</v>
      </c>
      <c r="X160" s="93">
        <v>17703928104</v>
      </c>
    </row>
    <row r="161" spans="2:24" ht="11.8" hidden="1" customHeight="1" outlineLevel="1" x14ac:dyDescent="0.3">
      <c r="B161" s="90"/>
      <c r="C161" s="94" t="s">
        <v>143</v>
      </c>
      <c r="D161" s="90" t="s">
        <v>172</v>
      </c>
      <c r="E161" s="90"/>
      <c r="F161" s="91" t="s">
        <v>142</v>
      </c>
      <c r="G161" s="92">
        <v>40414458</v>
      </c>
      <c r="H161" s="92">
        <v>49384154</v>
      </c>
      <c r="I161" s="93">
        <v>56015869</v>
      </c>
      <c r="J161" s="93">
        <v>61289454</v>
      </c>
      <c r="K161" s="92">
        <v>1438357</v>
      </c>
      <c r="L161" s="92">
        <v>831819</v>
      </c>
      <c r="M161" s="93">
        <v>3788038</v>
      </c>
      <c r="N161" s="93">
        <v>7349781</v>
      </c>
      <c r="O161" s="93">
        <v>2585472</v>
      </c>
      <c r="P161" s="93">
        <v>6774312</v>
      </c>
      <c r="Q161" s="93">
        <v>10584519</v>
      </c>
      <c r="R161" s="93">
        <v>13790237</v>
      </c>
      <c r="S161" s="93">
        <v>3401037</v>
      </c>
      <c r="T161" s="93">
        <v>8701404</v>
      </c>
      <c r="U161" s="93">
        <v>13563241</v>
      </c>
      <c r="V161" s="93">
        <v>17644151</v>
      </c>
      <c r="W161" s="93">
        <v>5764265</v>
      </c>
      <c r="X161" s="93">
        <v>8465442</v>
      </c>
    </row>
    <row r="162" spans="2:24" ht="11.8" hidden="1" customHeight="1" outlineLevel="2" x14ac:dyDescent="0.3">
      <c r="B162" s="90"/>
      <c r="C162" s="94"/>
      <c r="D162" s="94" t="s">
        <v>143</v>
      </c>
      <c r="E162" s="90" t="s">
        <v>144</v>
      </c>
      <c r="F162" s="91" t="s">
        <v>142</v>
      </c>
      <c r="G162" s="92">
        <v>4648314798</v>
      </c>
      <c r="H162" s="92">
        <v>9328393383</v>
      </c>
      <c r="I162" s="93">
        <v>14141311481</v>
      </c>
      <c r="J162" s="93">
        <v>19045640366</v>
      </c>
      <c r="K162" s="92">
        <v>4846054523</v>
      </c>
      <c r="L162" s="92">
        <v>9725849597</v>
      </c>
      <c r="M162" s="93">
        <v>15085719024</v>
      </c>
      <c r="N162" s="93">
        <v>20375671784</v>
      </c>
      <c r="O162" s="93">
        <v>5543441463</v>
      </c>
      <c r="P162" s="93">
        <v>11270775499</v>
      </c>
      <c r="Q162" s="93">
        <v>17241092073</v>
      </c>
      <c r="R162" s="93">
        <v>23304249183</v>
      </c>
      <c r="S162" s="93">
        <v>6130394384</v>
      </c>
      <c r="T162" s="93">
        <v>12544157457</v>
      </c>
      <c r="U162" s="93">
        <v>19240273427</v>
      </c>
      <c r="V162" s="93">
        <v>26098799658</v>
      </c>
      <c r="W162" s="93">
        <v>6975210723</v>
      </c>
      <c r="X162" s="93">
        <v>14162942334</v>
      </c>
    </row>
    <row r="163" spans="2:24" ht="11.8" customHeight="1" collapsed="1" x14ac:dyDescent="0.3">
      <c r="B163" s="103"/>
      <c r="C163" s="103" t="s">
        <v>148</v>
      </c>
      <c r="D163" s="103"/>
      <c r="E163" s="103"/>
      <c r="F163" s="91" t="s">
        <v>142</v>
      </c>
      <c r="G163" s="92">
        <f>SUM(G164:G165)</f>
        <v>3281638652</v>
      </c>
      <c r="H163" s="92">
        <f t="shared" ref="H163:J163" si="94">SUM(H164:H165)</f>
        <v>6507084500</v>
      </c>
      <c r="I163" s="93">
        <f t="shared" si="94"/>
        <v>9649460200</v>
      </c>
      <c r="J163" s="93">
        <f t="shared" si="94"/>
        <v>12614670038</v>
      </c>
      <c r="K163" s="92">
        <f>SUM(K164:K165)</f>
        <v>3070231304</v>
      </c>
      <c r="L163" s="92">
        <f t="shared" ref="L163:X163" si="95">SUM(L164:L165)</f>
        <v>6906831323</v>
      </c>
      <c r="M163" s="93">
        <f t="shared" si="95"/>
        <v>10758994604</v>
      </c>
      <c r="N163" s="93">
        <f t="shared" si="95"/>
        <v>14098624033</v>
      </c>
      <c r="O163" s="93">
        <f t="shared" si="95"/>
        <v>3757230708</v>
      </c>
      <c r="P163" s="93">
        <f t="shared" si="95"/>
        <v>7868716964</v>
      </c>
      <c r="Q163" s="93">
        <f t="shared" si="95"/>
        <v>12026338848</v>
      </c>
      <c r="R163" s="93">
        <f t="shared" si="95"/>
        <v>16262854697</v>
      </c>
      <c r="S163" s="93">
        <f t="shared" si="95"/>
        <v>4549649236</v>
      </c>
      <c r="T163" s="93">
        <f t="shared" si="95"/>
        <v>9227039324</v>
      </c>
      <c r="U163" s="93">
        <f t="shared" si="95"/>
        <v>14207558732</v>
      </c>
      <c r="V163" s="93">
        <f t="shared" si="95"/>
        <v>19238561394</v>
      </c>
      <c r="W163" s="93">
        <f t="shared" si="95"/>
        <v>5206353641</v>
      </c>
      <c r="X163" s="93">
        <f t="shared" si="95"/>
        <v>10828799240</v>
      </c>
    </row>
    <row r="164" spans="2:24" ht="11.8" hidden="1" customHeight="1" outlineLevel="1" x14ac:dyDescent="0.3">
      <c r="B164" s="90"/>
      <c r="C164" s="94" t="s">
        <v>143</v>
      </c>
      <c r="D164" s="90" t="s">
        <v>145</v>
      </c>
      <c r="E164" s="90"/>
      <c r="F164" s="91" t="s">
        <v>142</v>
      </c>
      <c r="G164" s="92">
        <v>3276163879</v>
      </c>
      <c r="H164" s="92">
        <v>6493163223</v>
      </c>
      <c r="I164" s="93">
        <v>9627867981</v>
      </c>
      <c r="J164" s="93">
        <v>12590701898</v>
      </c>
      <c r="K164" s="92">
        <v>3069007316</v>
      </c>
      <c r="L164" s="92">
        <v>6904613326</v>
      </c>
      <c r="M164" s="93">
        <v>10756447644</v>
      </c>
      <c r="N164" s="93">
        <v>14096060399</v>
      </c>
      <c r="O164" s="93">
        <v>3757284018</v>
      </c>
      <c r="P164" s="93">
        <v>7868808418</v>
      </c>
      <c r="Q164" s="93">
        <v>12021390897</v>
      </c>
      <c r="R164" s="93">
        <v>16257884189</v>
      </c>
      <c r="S164" s="93">
        <v>4554907461</v>
      </c>
      <c r="T164" s="93">
        <v>9219966965</v>
      </c>
      <c r="U164" s="93">
        <v>14194592779</v>
      </c>
      <c r="V164" s="93">
        <v>19224501355</v>
      </c>
      <c r="W164" s="93">
        <v>5198287075</v>
      </c>
      <c r="X164" s="93">
        <v>10827122872</v>
      </c>
    </row>
    <row r="165" spans="2:24" ht="11.8" hidden="1" customHeight="1" outlineLevel="1" x14ac:dyDescent="0.3">
      <c r="B165" s="90"/>
      <c r="C165" s="94" t="s">
        <v>143</v>
      </c>
      <c r="D165" s="90" t="s">
        <v>172</v>
      </c>
      <c r="E165" s="90"/>
      <c r="F165" s="91" t="s">
        <v>142</v>
      </c>
      <c r="G165" s="92">
        <v>5474773</v>
      </c>
      <c r="H165" s="92">
        <v>13921277</v>
      </c>
      <c r="I165" s="93">
        <v>21592219</v>
      </c>
      <c r="J165" s="93">
        <v>23968140</v>
      </c>
      <c r="K165" s="92">
        <v>1223988</v>
      </c>
      <c r="L165" s="92">
        <v>2217997</v>
      </c>
      <c r="M165" s="93">
        <v>2546960</v>
      </c>
      <c r="N165" s="93">
        <v>2563634</v>
      </c>
      <c r="O165" s="93">
        <v>-53310</v>
      </c>
      <c r="P165" s="93">
        <v>-91454</v>
      </c>
      <c r="Q165" s="93">
        <v>4947951</v>
      </c>
      <c r="R165" s="93">
        <v>4970508</v>
      </c>
      <c r="S165" s="93">
        <v>-5258225</v>
      </c>
      <c r="T165" s="93">
        <v>7072359</v>
      </c>
      <c r="U165" s="93">
        <v>12965953</v>
      </c>
      <c r="V165" s="93">
        <v>14060039</v>
      </c>
      <c r="W165" s="93">
        <v>8066566</v>
      </c>
      <c r="X165" s="93">
        <v>1676368</v>
      </c>
    </row>
    <row r="166" spans="2:24" ht="11.8" hidden="1" customHeight="1" outlineLevel="2" x14ac:dyDescent="0.3">
      <c r="B166" s="90"/>
      <c r="C166" s="94"/>
      <c r="D166" s="94" t="s">
        <v>143</v>
      </c>
      <c r="E166" s="90" t="s">
        <v>144</v>
      </c>
      <c r="F166" s="91" t="s">
        <v>142</v>
      </c>
      <c r="G166" s="92">
        <v>2673860394</v>
      </c>
      <c r="H166" s="92">
        <v>5423178723</v>
      </c>
      <c r="I166" s="93">
        <v>7955962054</v>
      </c>
      <c r="J166" s="93">
        <v>10482152671</v>
      </c>
      <c r="K166" s="92">
        <v>2517505851</v>
      </c>
      <c r="L166" s="92">
        <v>5386222877</v>
      </c>
      <c r="M166" s="93">
        <v>8414353935</v>
      </c>
      <c r="N166" s="93">
        <v>11052938254</v>
      </c>
      <c r="O166" s="93">
        <v>3019325498</v>
      </c>
      <c r="P166" s="93">
        <v>6301683971</v>
      </c>
      <c r="Q166" s="93">
        <v>9604803612</v>
      </c>
      <c r="R166" s="93">
        <v>13042770994</v>
      </c>
      <c r="S166" s="93">
        <v>3703021363</v>
      </c>
      <c r="T166" s="93">
        <v>7460282214</v>
      </c>
      <c r="U166" s="93">
        <v>11483053059</v>
      </c>
      <c r="V166" s="93">
        <v>15541658809</v>
      </c>
      <c r="W166" s="93">
        <v>4234535339</v>
      </c>
      <c r="X166" s="93">
        <v>8812369734</v>
      </c>
    </row>
    <row r="167" spans="2:24" ht="11.8" customHeight="1" x14ac:dyDescent="0.3">
      <c r="B167" s="90"/>
      <c r="C167" s="90" t="s">
        <v>149</v>
      </c>
      <c r="D167" s="90"/>
      <c r="E167" s="90"/>
      <c r="F167" s="91" t="s">
        <v>142</v>
      </c>
      <c r="G167" s="92">
        <v>1390973712</v>
      </c>
      <c r="H167" s="92">
        <v>2855994349</v>
      </c>
      <c r="I167" s="93">
        <v>4375093041</v>
      </c>
      <c r="J167" s="93">
        <v>5920637435</v>
      </c>
      <c r="K167" s="92">
        <v>1562743984</v>
      </c>
      <c r="L167" s="92">
        <v>3201253520</v>
      </c>
      <c r="M167" s="93">
        <v>4823719110</v>
      </c>
      <c r="N167" s="93">
        <v>6620967977</v>
      </c>
      <c r="O167" s="93">
        <v>1764558392</v>
      </c>
      <c r="P167" s="93">
        <v>3655989416</v>
      </c>
      <c r="Q167" s="93">
        <v>5697041811</v>
      </c>
      <c r="R167" s="93">
        <v>7859033374</v>
      </c>
      <c r="S167" s="93">
        <v>2027772541</v>
      </c>
      <c r="T167" s="93">
        <v>4218637895</v>
      </c>
      <c r="U167" s="93">
        <v>6351115758</v>
      </c>
      <c r="V167" s="93">
        <v>8545507472</v>
      </c>
      <c r="W167" s="93">
        <v>2190938321</v>
      </c>
      <c r="X167" s="93">
        <v>4481579133</v>
      </c>
    </row>
    <row r="168" spans="2:24" ht="11.8" customHeight="1" x14ac:dyDescent="0.3">
      <c r="B168" s="95"/>
      <c r="C168" s="95" t="s">
        <v>154</v>
      </c>
      <c r="D168" s="95"/>
      <c r="E168" s="95"/>
      <c r="F168" s="96" t="s">
        <v>142</v>
      </c>
      <c r="G168" s="97">
        <v>439386857</v>
      </c>
      <c r="H168" s="97">
        <v>873023944</v>
      </c>
      <c r="I168" s="98">
        <v>1366225802</v>
      </c>
      <c r="J168" s="98">
        <v>1811366185</v>
      </c>
      <c r="K168" s="97">
        <v>450430939</v>
      </c>
      <c r="L168" s="97">
        <v>1063549957</v>
      </c>
      <c r="M168" s="98">
        <v>1662043354</v>
      </c>
      <c r="N168" s="98">
        <v>2146532838</v>
      </c>
      <c r="O168" s="98">
        <v>519064376</v>
      </c>
      <c r="P168" s="98">
        <v>1092611623</v>
      </c>
      <c r="Q168" s="98">
        <v>1625071766</v>
      </c>
      <c r="R168" s="98">
        <v>2233524746</v>
      </c>
      <c r="S168" s="98">
        <v>620672757</v>
      </c>
      <c r="T168" s="98">
        <v>1267242114</v>
      </c>
      <c r="U168" s="98">
        <v>1944980502</v>
      </c>
      <c r="V168" s="98">
        <v>2635132749</v>
      </c>
      <c r="W168" s="98">
        <v>711369679</v>
      </c>
      <c r="X168" s="98">
        <v>1518187970</v>
      </c>
    </row>
    <row r="169" spans="2:24" ht="11.8" customHeight="1" x14ac:dyDescent="0.3">
      <c r="B169" s="99"/>
      <c r="C169" s="99" t="s">
        <v>155</v>
      </c>
      <c r="D169" s="99"/>
      <c r="E169" s="99"/>
      <c r="F169" s="100" t="s">
        <v>156</v>
      </c>
      <c r="G169" s="101">
        <v>2199777</v>
      </c>
      <c r="H169" s="101">
        <v>2173310</v>
      </c>
      <c r="I169" s="102">
        <v>2160966</v>
      </c>
      <c r="J169" s="102">
        <v>2156787</v>
      </c>
      <c r="K169" s="101">
        <v>2161709</v>
      </c>
      <c r="L169" s="101">
        <v>2192351</v>
      </c>
      <c r="M169" s="102">
        <v>2261777</v>
      </c>
      <c r="N169" s="102">
        <v>2411991</v>
      </c>
      <c r="O169" s="102">
        <v>2428653</v>
      </c>
      <c r="P169" s="102">
        <v>2450106</v>
      </c>
      <c r="Q169" s="102">
        <v>2470617</v>
      </c>
      <c r="R169" s="102">
        <v>2310572</v>
      </c>
      <c r="S169" s="102">
        <v>2558031</v>
      </c>
      <c r="T169" s="102">
        <v>2626013</v>
      </c>
      <c r="U169" s="102">
        <v>2678690</v>
      </c>
      <c r="V169" s="102">
        <v>2712577</v>
      </c>
      <c r="W169" s="102">
        <v>2695811</v>
      </c>
      <c r="X169" s="102">
        <v>2741345</v>
      </c>
    </row>
    <row r="170" spans="2:24" ht="11.8" customHeight="1" x14ac:dyDescent="0.3">
      <c r="B170" s="90"/>
      <c r="C170" s="90" t="s">
        <v>175</v>
      </c>
      <c r="D170" s="90"/>
      <c r="E170" s="90"/>
      <c r="F170" s="91" t="s">
        <v>156</v>
      </c>
      <c r="G170" s="92">
        <v>10524476</v>
      </c>
      <c r="H170" s="92">
        <v>10724989</v>
      </c>
      <c r="I170" s="93">
        <v>10939099</v>
      </c>
      <c r="J170" s="93">
        <v>11056518</v>
      </c>
      <c r="K170" s="92">
        <v>11160738</v>
      </c>
      <c r="L170" s="92">
        <v>11340750</v>
      </c>
      <c r="M170" s="93">
        <v>11498699</v>
      </c>
      <c r="N170" s="93">
        <v>12143850</v>
      </c>
      <c r="O170" s="93">
        <v>12256291</v>
      </c>
      <c r="P170" s="93">
        <v>12471565</v>
      </c>
      <c r="Q170" s="93">
        <v>12876846</v>
      </c>
      <c r="R170" s="93">
        <v>12705223</v>
      </c>
      <c r="S170" s="93">
        <v>12852551</v>
      </c>
      <c r="T170" s="93">
        <v>13107007</v>
      </c>
      <c r="U170" s="93">
        <v>13254410</v>
      </c>
      <c r="V170" s="93">
        <v>13406527</v>
      </c>
      <c r="W170" s="93">
        <v>13501428</v>
      </c>
      <c r="X170" s="93">
        <v>13652182</v>
      </c>
    </row>
    <row r="171" spans="2:24" ht="11.8" customHeight="1" x14ac:dyDescent="0.3">
      <c r="B171" s="103"/>
      <c r="C171" s="103" t="s">
        <v>157</v>
      </c>
      <c r="D171" s="103"/>
      <c r="E171" s="103"/>
      <c r="F171" s="91" t="s">
        <v>156</v>
      </c>
      <c r="G171" s="92">
        <v>140171</v>
      </c>
      <c r="H171" s="92">
        <v>270784</v>
      </c>
      <c r="I171" s="93">
        <v>407330</v>
      </c>
      <c r="J171" s="93">
        <v>515642</v>
      </c>
      <c r="K171" s="92">
        <v>136272</v>
      </c>
      <c r="L171" s="92">
        <v>306666</v>
      </c>
      <c r="M171" s="93">
        <v>444355</v>
      </c>
      <c r="N171" s="93">
        <v>581657</v>
      </c>
      <c r="O171" s="93">
        <v>154427</v>
      </c>
      <c r="P171" s="93">
        <v>320471</v>
      </c>
      <c r="Q171" s="93">
        <v>471313</v>
      </c>
      <c r="R171" s="93">
        <v>608945</v>
      </c>
      <c r="S171" s="93">
        <v>166329</v>
      </c>
      <c r="T171" s="93">
        <v>334387</v>
      </c>
      <c r="U171" s="93">
        <v>500254</v>
      </c>
      <c r="V171" s="93">
        <v>655589</v>
      </c>
      <c r="W171" s="93">
        <v>176400</v>
      </c>
      <c r="X171" s="93">
        <v>361588</v>
      </c>
    </row>
    <row r="172" spans="2:24" ht="11.8" customHeight="1" x14ac:dyDescent="0.3"/>
    <row r="173" spans="2:24" ht="11.8" customHeight="1" x14ac:dyDescent="0.3">
      <c r="B173" s="85"/>
      <c r="C173" s="85" t="s">
        <v>163</v>
      </c>
      <c r="D173" s="85"/>
      <c r="E173" s="86"/>
      <c r="F173" s="87"/>
      <c r="G173" s="87"/>
      <c r="H173" s="87"/>
      <c r="I173" s="104"/>
      <c r="J173" s="104"/>
      <c r="K173" s="87"/>
      <c r="L173" s="87"/>
      <c r="M173" s="104"/>
      <c r="N173" s="104"/>
      <c r="O173" s="104"/>
      <c r="P173" s="104"/>
      <c r="Q173" s="104"/>
      <c r="R173" s="104"/>
      <c r="S173" s="104"/>
      <c r="T173" s="104"/>
      <c r="U173" s="104"/>
      <c r="V173" s="104"/>
      <c r="W173" s="104"/>
      <c r="X173" s="104"/>
    </row>
    <row r="174" spans="2:24" ht="11.8" customHeight="1" x14ac:dyDescent="0.3">
      <c r="B174" s="90"/>
      <c r="C174" s="90" t="s">
        <v>158</v>
      </c>
      <c r="D174" s="90"/>
      <c r="E174" s="103"/>
      <c r="F174" s="105" t="s">
        <v>142</v>
      </c>
      <c r="G174" s="92">
        <v>1421702708</v>
      </c>
      <c r="H174" s="92">
        <v>2949693556</v>
      </c>
      <c r="I174" s="93">
        <v>4780944182</v>
      </c>
      <c r="J174" s="93">
        <v>6574246821</v>
      </c>
      <c r="K174" s="92">
        <v>1505260857</v>
      </c>
      <c r="L174" s="92">
        <v>3534320275</v>
      </c>
      <c r="M174" s="93">
        <v>5434554413</v>
      </c>
      <c r="N174" s="93">
        <v>7390922565</v>
      </c>
      <c r="O174" s="93">
        <v>2249040055</v>
      </c>
      <c r="P174" s="93">
        <v>4893424523</v>
      </c>
      <c r="Q174" s="93">
        <v>7127188959</v>
      </c>
      <c r="R174" s="93">
        <v>9659421749</v>
      </c>
      <c r="S174" s="93">
        <v>2923418146</v>
      </c>
      <c r="T174" s="93">
        <v>5751813179</v>
      </c>
      <c r="U174" s="93">
        <v>8696988092</v>
      </c>
      <c r="V174" s="93">
        <v>12052893539</v>
      </c>
      <c r="W174" s="93">
        <v>3356665336</v>
      </c>
      <c r="X174" s="93">
        <v>6682521239</v>
      </c>
    </row>
    <row r="175" spans="2:24" ht="11.8" customHeight="1" x14ac:dyDescent="0.3">
      <c r="B175" s="90"/>
      <c r="C175" s="90" t="s">
        <v>159</v>
      </c>
      <c r="D175" s="90"/>
      <c r="E175" s="103"/>
      <c r="F175" s="105" t="s">
        <v>156</v>
      </c>
      <c r="G175" s="92">
        <v>189966</v>
      </c>
      <c r="H175" s="92">
        <v>352375</v>
      </c>
      <c r="I175" s="93">
        <v>528020</v>
      </c>
      <c r="J175" s="93">
        <v>688783</v>
      </c>
      <c r="K175" s="92">
        <v>185277</v>
      </c>
      <c r="L175" s="92">
        <v>397415</v>
      </c>
      <c r="M175" s="93">
        <v>589780</v>
      </c>
      <c r="N175" s="93">
        <v>759713</v>
      </c>
      <c r="O175" s="93">
        <v>189318</v>
      </c>
      <c r="P175" s="93">
        <v>455140</v>
      </c>
      <c r="Q175" s="93">
        <v>554545</v>
      </c>
      <c r="R175" s="93">
        <v>659607</v>
      </c>
      <c r="S175" s="93">
        <v>214001</v>
      </c>
      <c r="T175" s="93">
        <v>441323</v>
      </c>
      <c r="U175" s="93">
        <v>685223</v>
      </c>
      <c r="V175" s="93">
        <v>913641</v>
      </c>
      <c r="W175" s="93">
        <v>253953</v>
      </c>
      <c r="X175" s="93">
        <v>564331</v>
      </c>
    </row>
    <row r="176" spans="2:24" ht="11.8" customHeight="1" x14ac:dyDescent="0.3">
      <c r="B176" s="103"/>
      <c r="C176" s="103" t="s">
        <v>176</v>
      </c>
      <c r="D176" s="103"/>
      <c r="E176" s="103"/>
      <c r="F176" s="105" t="s">
        <v>156</v>
      </c>
      <c r="G176" s="92">
        <v>984017</v>
      </c>
      <c r="H176" s="92">
        <v>1916870</v>
      </c>
      <c r="I176" s="93">
        <v>2895161</v>
      </c>
      <c r="J176" s="93">
        <v>3799517</v>
      </c>
      <c r="K176" s="92">
        <v>965751</v>
      </c>
      <c r="L176" s="92">
        <v>2060182</v>
      </c>
      <c r="M176" s="93">
        <v>3026849</v>
      </c>
      <c r="N176" s="93">
        <v>3901360</v>
      </c>
      <c r="O176" s="93">
        <v>1002660</v>
      </c>
      <c r="P176" s="93">
        <v>2181717</v>
      </c>
      <c r="Q176" s="93">
        <v>2951258</v>
      </c>
      <c r="R176" s="93">
        <v>3794455</v>
      </c>
      <c r="S176" s="93">
        <v>1063111</v>
      </c>
      <c r="T176" s="93">
        <v>2271040</v>
      </c>
      <c r="U176" s="93">
        <v>3428885</v>
      </c>
      <c r="V176" s="93">
        <v>4553634</v>
      </c>
      <c r="W176" s="93">
        <v>1191468</v>
      </c>
      <c r="X176" s="93">
        <v>2528196</v>
      </c>
    </row>
    <row r="177" spans="2:24" ht="11.8" customHeight="1" x14ac:dyDescent="0.3">
      <c r="B177" s="103"/>
      <c r="C177" s="103" t="s">
        <v>165</v>
      </c>
      <c r="D177" s="103"/>
      <c r="E177" s="103"/>
      <c r="F177" s="105" t="s">
        <v>156</v>
      </c>
      <c r="G177" s="92">
        <v>144997</v>
      </c>
      <c r="H177" s="92">
        <v>275998</v>
      </c>
      <c r="I177" s="93">
        <v>382538</v>
      </c>
      <c r="J177" s="93">
        <v>496287</v>
      </c>
      <c r="K177" s="92">
        <v>138586</v>
      </c>
      <c r="L177" s="92">
        <v>276295</v>
      </c>
      <c r="M177" s="93">
        <v>401374</v>
      </c>
      <c r="N177" s="93">
        <v>523052</v>
      </c>
      <c r="O177" s="93">
        <v>139668</v>
      </c>
      <c r="P177" s="93">
        <v>277500</v>
      </c>
      <c r="Q177" s="93">
        <v>406412</v>
      </c>
      <c r="R177" s="93">
        <v>573995</v>
      </c>
      <c r="S177" s="93">
        <v>182800</v>
      </c>
      <c r="T177" s="93">
        <v>345121</v>
      </c>
      <c r="U177" s="93">
        <v>529477</v>
      </c>
      <c r="V177" s="93">
        <v>720635</v>
      </c>
      <c r="W177" s="93">
        <v>206072</v>
      </c>
      <c r="X177" s="93">
        <v>423147</v>
      </c>
    </row>
    <row r="178" spans="2:24" ht="11.8" customHeight="1" x14ac:dyDescent="0.3"/>
    <row r="179" spans="2:24" ht="11.8" customHeight="1" x14ac:dyDescent="0.3">
      <c r="B179" s="85"/>
      <c r="C179" s="85" t="s">
        <v>166</v>
      </c>
      <c r="D179" s="85"/>
      <c r="E179" s="86"/>
      <c r="F179" s="87"/>
      <c r="G179" s="87"/>
      <c r="H179" s="87"/>
      <c r="I179" s="104"/>
      <c r="J179" s="104"/>
      <c r="K179" s="87"/>
      <c r="L179" s="87"/>
      <c r="M179" s="104"/>
      <c r="N179" s="104"/>
      <c r="O179" s="104"/>
      <c r="P179" s="104"/>
      <c r="Q179" s="104"/>
      <c r="R179" s="104"/>
      <c r="S179" s="104"/>
      <c r="T179" s="104"/>
      <c r="U179" s="104"/>
      <c r="V179" s="104"/>
      <c r="W179" s="104"/>
      <c r="X179" s="104"/>
    </row>
    <row r="180" spans="2:24" ht="11.8" customHeight="1" x14ac:dyDescent="0.3">
      <c r="B180" s="90"/>
      <c r="C180" s="90" t="s">
        <v>167</v>
      </c>
      <c r="D180" s="90"/>
      <c r="E180" s="103"/>
      <c r="F180" s="105" t="s">
        <v>142</v>
      </c>
      <c r="G180" s="92">
        <f>IFERROR(G155*4/G169,"-")</f>
        <v>10767.763212361981</v>
      </c>
      <c r="H180" s="92">
        <f>IFERROR(H155*2/H169,"-")</f>
        <v>10987.841376517847</v>
      </c>
      <c r="I180" s="93">
        <f>IFERROR(I155*(4/3)/I169,"-")</f>
        <v>10975.10857088913</v>
      </c>
      <c r="J180" s="93">
        <f>IFERROR(J155/J169,"-")</f>
        <v>11031.39275320187</v>
      </c>
      <c r="K180" s="92">
        <f>IFERROR(K155*4/K169,"-")</f>
        <v>11343.106847406381</v>
      </c>
      <c r="L180" s="92">
        <f>IFERROR(L155*2/L169,"-")</f>
        <v>11573.5120763053</v>
      </c>
      <c r="M180" s="93">
        <f>IFERROR(M155*(4/3)/M169,"-")</f>
        <v>11516.83664599413</v>
      </c>
      <c r="N180" s="93">
        <f>IFERROR(N155/N169,"-")</f>
        <v>10824.292401173969</v>
      </c>
      <c r="O180" s="92">
        <f>IFERROR(O155*4/O169,"-")</f>
        <v>11937.752551723115</v>
      </c>
      <c r="P180" s="92">
        <f>IFERROR(P155*2/P169,"-")</f>
        <v>12252.381442272293</v>
      </c>
      <c r="Q180" s="93">
        <f>IFERROR(Q155*(4/3)/Q169,"-")</f>
        <v>12157.499050642005</v>
      </c>
      <c r="R180" s="93">
        <f>IFERROR(R155/R169,"-")</f>
        <v>13065.218651918227</v>
      </c>
      <c r="S180" s="92">
        <f>IFERROR(S155*4/S169,"-")</f>
        <v>12712.253357367445</v>
      </c>
      <c r="T180" s="92">
        <f>IFERROR(T155*2/T169,"-")</f>
        <v>12820.110880639204</v>
      </c>
      <c r="U180" s="93">
        <f>IFERROR(U155*(4/3)/U169,"-")</f>
        <v>12551.015044418478</v>
      </c>
      <c r="V180" s="93">
        <f>IFERROR(V155/V169,"-")</f>
        <v>12484.4918982945</v>
      </c>
      <c r="W180" s="92">
        <f>IFERROR(W155*4/W169,"-")</f>
        <v>13686.227561205144</v>
      </c>
      <c r="X180" s="92">
        <f>IFERROR(X155*2/X169,"-")</f>
        <v>13777.922867059782</v>
      </c>
    </row>
    <row r="181" spans="2:24" ht="11.8" customHeight="1" x14ac:dyDescent="0.3">
      <c r="B181" s="90"/>
      <c r="C181" s="90" t="s">
        <v>168</v>
      </c>
      <c r="D181" s="90"/>
      <c r="E181" s="103"/>
      <c r="F181" s="105" t="s">
        <v>142</v>
      </c>
      <c r="G181" s="92">
        <f>IFERROR(G174/G175,"-")</f>
        <v>7483.9850710127075</v>
      </c>
      <c r="H181" s="92">
        <f t="shared" ref="H181:J181" si="96">IFERROR(H174/H175,"-")</f>
        <v>8370.8933834693162</v>
      </c>
      <c r="I181" s="93">
        <f t="shared" si="96"/>
        <v>9054.4755539562902</v>
      </c>
      <c r="J181" s="93">
        <f t="shared" si="96"/>
        <v>9544.7286315138444</v>
      </c>
      <c r="K181" s="92">
        <f>IFERROR(K174/K175,"-")</f>
        <v>8124.3805599183925</v>
      </c>
      <c r="L181" s="92">
        <f t="shared" ref="L181:X181" si="97">IFERROR(L174/L175,"-")</f>
        <v>8893.2734672823117</v>
      </c>
      <c r="M181" s="93">
        <f t="shared" si="97"/>
        <v>9214.5451066499372</v>
      </c>
      <c r="N181" s="93">
        <f t="shared" si="97"/>
        <v>9728.5719278201104</v>
      </c>
      <c r="O181" s="93">
        <f t="shared" si="97"/>
        <v>11879.694772816109</v>
      </c>
      <c r="P181" s="93">
        <f t="shared" si="97"/>
        <v>10751.471026497342</v>
      </c>
      <c r="Q181" s="93">
        <f t="shared" si="97"/>
        <v>12852.318493539749</v>
      </c>
      <c r="R181" s="93">
        <f t="shared" si="97"/>
        <v>14644.207458380521</v>
      </c>
      <c r="S181" s="93">
        <f t="shared" si="97"/>
        <v>13660.76862257653</v>
      </c>
      <c r="T181" s="93">
        <f t="shared" si="97"/>
        <v>13033.114473979376</v>
      </c>
      <c r="U181" s="93">
        <f t="shared" si="97"/>
        <v>12692.20106738974</v>
      </c>
      <c r="V181" s="93">
        <f t="shared" si="97"/>
        <v>13192.154838716739</v>
      </c>
      <c r="W181" s="93">
        <f t="shared" si="97"/>
        <v>13217.663646422763</v>
      </c>
      <c r="X181" s="93">
        <f t="shared" si="97"/>
        <v>11841.49238478836</v>
      </c>
    </row>
    <row r="182" spans="2:24" ht="11.8" customHeight="1" x14ac:dyDescent="0.3">
      <c r="B182" s="90"/>
      <c r="C182" s="90" t="s">
        <v>169</v>
      </c>
      <c r="D182" s="90"/>
      <c r="E182" s="103"/>
      <c r="F182" s="105" t="s">
        <v>142</v>
      </c>
      <c r="G182" s="92">
        <f t="shared" ref="G182:X182" si="98">IFERROR(G163/G171,"-")</f>
        <v>23411.680390380323</v>
      </c>
      <c r="H182" s="92">
        <f t="shared" si="98"/>
        <v>24030.535408295913</v>
      </c>
      <c r="I182" s="93">
        <f t="shared" si="98"/>
        <v>23689.539685267475</v>
      </c>
      <c r="J182" s="93">
        <f t="shared" si="98"/>
        <v>24464.008048219501</v>
      </c>
      <c r="K182" s="92">
        <f t="shared" si="98"/>
        <v>22530.169836796995</v>
      </c>
      <c r="L182" s="92">
        <f t="shared" si="98"/>
        <v>22522.325014836988</v>
      </c>
      <c r="M182" s="93">
        <f t="shared" si="98"/>
        <v>24212.610646892688</v>
      </c>
      <c r="N182" s="93">
        <f t="shared" si="98"/>
        <v>24238.724940987559</v>
      </c>
      <c r="O182" s="93">
        <f t="shared" si="98"/>
        <v>24330.141154072797</v>
      </c>
      <c r="P182" s="93">
        <f t="shared" si="98"/>
        <v>24553.600681496922</v>
      </c>
      <c r="Q182" s="93">
        <f t="shared" si="98"/>
        <v>25516.671188785371</v>
      </c>
      <c r="R182" s="93">
        <f t="shared" si="98"/>
        <v>26706.606831487243</v>
      </c>
      <c r="S182" s="93">
        <f t="shared" si="98"/>
        <v>27353.313228601146</v>
      </c>
      <c r="T182" s="93">
        <f t="shared" si="98"/>
        <v>27593.893674096184</v>
      </c>
      <c r="U182" s="93">
        <f t="shared" si="98"/>
        <v>28400.689913523929</v>
      </c>
      <c r="V182" s="93">
        <f t="shared" si="98"/>
        <v>29345.460942755293</v>
      </c>
      <c r="W182" s="93">
        <f t="shared" si="98"/>
        <v>29514.476422902495</v>
      </c>
      <c r="X182" s="93">
        <f t="shared" si="98"/>
        <v>29947.894399150413</v>
      </c>
    </row>
    <row r="183" spans="2:24" ht="11.8" customHeight="1" x14ac:dyDescent="0.3">
      <c r="B183" s="90"/>
      <c r="C183" s="90" t="s">
        <v>177</v>
      </c>
      <c r="D183" s="90"/>
      <c r="E183" s="103"/>
      <c r="F183" s="105" t="s">
        <v>14</v>
      </c>
      <c r="G183" s="106">
        <f>IFERROR(G171*4/G169,"-")</f>
        <v>0.25488219942294149</v>
      </c>
      <c r="H183" s="106">
        <f>IFERROR(H171*2/H169,"-")</f>
        <v>0.24919040541846307</v>
      </c>
      <c r="I183" s="107">
        <f>IFERROR(I171*(4/3)/I169,"-")</f>
        <v>0.25132587308947324</v>
      </c>
      <c r="J183" s="107">
        <f t="shared" ref="J183" si="99">IFERROR(J171/J169,"-")</f>
        <v>0.23907877783017054</v>
      </c>
      <c r="K183" s="106">
        <f>IFERROR(K171*4/K169,"-")</f>
        <v>0.25215604875586861</v>
      </c>
      <c r="L183" s="106">
        <f>IFERROR(L171*2/L169,"-")</f>
        <v>0.27975994719823605</v>
      </c>
      <c r="M183" s="107">
        <f>IFERROR(M171*(4/3)/M169,"-")</f>
        <v>0.26195037500749774</v>
      </c>
      <c r="N183" s="107">
        <f t="shared" ref="N183" si="100">IFERROR(N171/N169,"-")</f>
        <v>0.24115222652157492</v>
      </c>
      <c r="O183" s="106">
        <f>IFERROR(O171*4/O169,"-")</f>
        <v>0.25434181004861545</v>
      </c>
      <c r="P183" s="106">
        <f>IFERROR(P171*2/P169,"-")</f>
        <v>0.26159766148893149</v>
      </c>
      <c r="Q183" s="107">
        <f>IFERROR(Q171*(4/3)/Q169,"-")</f>
        <v>0.25435643538975616</v>
      </c>
      <c r="R183" s="107">
        <f t="shared" ref="R183" si="101">IFERROR(R171/R169,"-")</f>
        <v>0.26354729478241751</v>
      </c>
      <c r="S183" s="106">
        <f>IFERROR(S171*4/S169,"-")</f>
        <v>0.26008910759877424</v>
      </c>
      <c r="T183" s="106">
        <f>IFERROR(T171*2/T169,"-")</f>
        <v>0.2546727681850775</v>
      </c>
      <c r="U183" s="107">
        <f>IFERROR(U171*(4/3)/U169,"-")</f>
        <v>0.24900430185401567</v>
      </c>
      <c r="V183" s="107">
        <f t="shared" ref="V183" si="102">IFERROR(V171/V169,"-")</f>
        <v>0.24168493650134171</v>
      </c>
      <c r="W183" s="106">
        <f>IFERROR(W171*4/W169,"-")</f>
        <v>0.2617394171920806</v>
      </c>
      <c r="X183" s="106">
        <f>IFERROR(X171*2/X169,"-")</f>
        <v>0.2638033520042169</v>
      </c>
    </row>
    <row r="184" spans="2:24" ht="11.8" customHeight="1" x14ac:dyDescent="0.3">
      <c r="B184" s="90"/>
      <c r="C184" s="90" t="s">
        <v>178</v>
      </c>
      <c r="D184" s="90"/>
      <c r="E184" s="103"/>
      <c r="F184" s="105" t="s">
        <v>14</v>
      </c>
      <c r="G184" s="106">
        <f t="shared" ref="G184:X184" si="103">IFERROR(G163/G159,"-")</f>
        <v>0.5728617686459786</v>
      </c>
      <c r="H184" s="106">
        <f t="shared" si="103"/>
        <v>0.5697589506368419</v>
      </c>
      <c r="I184" s="107">
        <f t="shared" si="103"/>
        <v>0.55801281425345262</v>
      </c>
      <c r="J184" s="107">
        <f t="shared" si="103"/>
        <v>0.54207355315627914</v>
      </c>
      <c r="K184" s="106">
        <f t="shared" si="103"/>
        <v>0.51768918524507668</v>
      </c>
      <c r="L184" s="106">
        <f t="shared" si="103"/>
        <v>0.57601770204156288</v>
      </c>
      <c r="M184" s="107">
        <f t="shared" si="103"/>
        <v>0.57176141382551104</v>
      </c>
      <c r="N184" s="107">
        <f t="shared" si="103"/>
        <v>0.55582033660949537</v>
      </c>
      <c r="O184" s="107">
        <f t="shared" si="103"/>
        <v>0.53769934384974583</v>
      </c>
      <c r="P184" s="107">
        <f t="shared" si="103"/>
        <v>0.55493568692871353</v>
      </c>
      <c r="Q184" s="107">
        <f t="shared" si="103"/>
        <v>0.555084700288345</v>
      </c>
      <c r="R184" s="107">
        <f t="shared" si="103"/>
        <v>0.55601748812604956</v>
      </c>
      <c r="S184" s="107">
        <f t="shared" si="103"/>
        <v>0.593444980805789</v>
      </c>
      <c r="T184" s="107">
        <f t="shared" si="103"/>
        <v>0.58955594092110875</v>
      </c>
      <c r="U184" s="107">
        <f t="shared" si="103"/>
        <v>0.5924923671879031</v>
      </c>
      <c r="V184" s="107">
        <f t="shared" si="103"/>
        <v>0.59085803601369125</v>
      </c>
      <c r="W184" s="107">
        <f t="shared" si="103"/>
        <v>0.59602416448226847</v>
      </c>
      <c r="X184" s="107">
        <f t="shared" si="103"/>
        <v>0.6113684868099305</v>
      </c>
    </row>
    <row r="185" spans="2:24" ht="11.8" customHeight="1" x14ac:dyDescent="0.3">
      <c r="B185" s="90"/>
      <c r="C185" s="90" t="s">
        <v>179</v>
      </c>
      <c r="D185" s="90"/>
      <c r="E185" s="103"/>
      <c r="F185" s="105" t="s">
        <v>14</v>
      </c>
      <c r="G185" s="106">
        <f t="shared" ref="G185:X185" si="104">IFERROR((G163+G167)/G159,"-")</f>
        <v>0.81567816170337659</v>
      </c>
      <c r="H185" s="106">
        <f t="shared" si="104"/>
        <v>0.81982921533234276</v>
      </c>
      <c r="I185" s="107">
        <f t="shared" si="104"/>
        <v>0.81101743107430913</v>
      </c>
      <c r="J185" s="107">
        <f t="shared" si="104"/>
        <v>0.79649328523588003</v>
      </c>
      <c r="K185" s="106">
        <f t="shared" si="104"/>
        <v>0.7811923482704789</v>
      </c>
      <c r="L185" s="106">
        <f t="shared" si="104"/>
        <v>0.84299666967645337</v>
      </c>
      <c r="M185" s="107">
        <f t="shared" si="104"/>
        <v>0.8281065984587811</v>
      </c>
      <c r="N185" s="107">
        <f t="shared" si="104"/>
        <v>0.81684358547711977</v>
      </c>
      <c r="O185" s="107">
        <f t="shared" si="104"/>
        <v>0.79022626149223907</v>
      </c>
      <c r="P185" s="107">
        <f t="shared" si="104"/>
        <v>0.81277174930764573</v>
      </c>
      <c r="Q185" s="107">
        <f t="shared" si="104"/>
        <v>0.81803594306951843</v>
      </c>
      <c r="R185" s="107">
        <f t="shared" si="104"/>
        <v>0.82471324155465031</v>
      </c>
      <c r="S185" s="107">
        <f t="shared" si="104"/>
        <v>0.85794261001868222</v>
      </c>
      <c r="T185" s="107">
        <f t="shared" si="104"/>
        <v>0.85910318638727212</v>
      </c>
      <c r="U185" s="107">
        <f t="shared" si="104"/>
        <v>0.85735050930251933</v>
      </c>
      <c r="V185" s="107">
        <f t="shared" si="104"/>
        <v>0.8533091444017098</v>
      </c>
      <c r="W185" s="107">
        <f t="shared" si="104"/>
        <v>0.84684311998360662</v>
      </c>
      <c r="X185" s="107">
        <f t="shared" si="104"/>
        <v>0.86438788372887931</v>
      </c>
    </row>
    <row r="186" spans="2:24" ht="11.8" customHeight="1" x14ac:dyDescent="0.3"/>
    <row r="187" spans="2:24" ht="11.8" customHeight="1" x14ac:dyDescent="0.3"/>
    <row r="188" spans="2:24" ht="29.95" customHeight="1" x14ac:dyDescent="0.3">
      <c r="B188" s="85"/>
      <c r="C188" s="85" t="s">
        <v>198</v>
      </c>
      <c r="D188" s="85"/>
      <c r="E188" s="86"/>
      <c r="F188" s="87" t="s">
        <v>122</v>
      </c>
      <c r="G188" s="88" t="str">
        <f t="shared" ref="G188:X188" si="105">G5</f>
        <v>2020
Q1</v>
      </c>
      <c r="H188" s="88" t="str">
        <f t="shared" si="105"/>
        <v>2020
Q2</v>
      </c>
      <c r="I188" s="89" t="str">
        <f t="shared" si="105"/>
        <v>2020
Q3</v>
      </c>
      <c r="J188" s="89" t="str">
        <f t="shared" si="105"/>
        <v>2020
Q4</v>
      </c>
      <c r="K188" s="88" t="str">
        <f t="shared" si="105"/>
        <v>2021
Q1</v>
      </c>
      <c r="L188" s="88" t="str">
        <f t="shared" si="105"/>
        <v>2021
Q2</v>
      </c>
      <c r="M188" s="89" t="str">
        <f t="shared" si="105"/>
        <v>2021
Q3</v>
      </c>
      <c r="N188" s="89" t="str">
        <f t="shared" si="105"/>
        <v>2021
Q4</v>
      </c>
      <c r="O188" s="89" t="str">
        <f t="shared" si="105"/>
        <v>2022
Q1</v>
      </c>
      <c r="P188" s="89" t="str">
        <f t="shared" si="105"/>
        <v>2022
Q2</v>
      </c>
      <c r="Q188" s="89" t="str">
        <f t="shared" si="105"/>
        <v>2022
Q3</v>
      </c>
      <c r="R188" s="89" t="str">
        <f t="shared" si="105"/>
        <v>2022
Q4</v>
      </c>
      <c r="S188" s="89" t="str">
        <f t="shared" si="105"/>
        <v>2023
Q1</v>
      </c>
      <c r="T188" s="89" t="str">
        <f t="shared" si="105"/>
        <v>2023
Q2</v>
      </c>
      <c r="U188" s="89" t="str">
        <f t="shared" si="105"/>
        <v>2023
Q3</v>
      </c>
      <c r="V188" s="89" t="str">
        <f t="shared" si="105"/>
        <v>2023
Q4</v>
      </c>
      <c r="W188" s="89" t="str">
        <f t="shared" si="105"/>
        <v>2024
Q1</v>
      </c>
      <c r="X188" s="89" t="str">
        <f t="shared" si="105"/>
        <v>2024
Q2</v>
      </c>
    </row>
    <row r="189" spans="2:24" ht="11.8" customHeight="1" collapsed="1" x14ac:dyDescent="0.3">
      <c r="B189" s="90"/>
      <c r="C189" s="90" t="s">
        <v>141</v>
      </c>
      <c r="D189" s="90"/>
      <c r="E189" s="90"/>
      <c r="F189" s="91" t="s">
        <v>142</v>
      </c>
      <c r="G189" s="92">
        <f>SUM(G190:G191)</f>
        <v>296132137</v>
      </c>
      <c r="H189" s="92">
        <f t="shared" ref="H189:J189" si="106">SUM(H190:H191)</f>
        <v>499273351</v>
      </c>
      <c r="I189" s="93">
        <f t="shared" si="106"/>
        <v>736657614</v>
      </c>
      <c r="J189" s="93">
        <f t="shared" si="106"/>
        <v>932529520</v>
      </c>
      <c r="K189" s="92">
        <f>SUM(K190:K191)</f>
        <v>254767558</v>
      </c>
      <c r="L189" s="92">
        <f t="shared" ref="L189:X189" si="107">SUM(L190:L191)</f>
        <v>505303059</v>
      </c>
      <c r="M189" s="93">
        <f t="shared" si="107"/>
        <v>743072734</v>
      </c>
      <c r="N189" s="93">
        <f t="shared" si="107"/>
        <v>975396702</v>
      </c>
      <c r="O189" s="93">
        <f t="shared" si="107"/>
        <v>328269942</v>
      </c>
      <c r="P189" s="93">
        <f t="shared" si="107"/>
        <v>657397432</v>
      </c>
      <c r="Q189" s="93">
        <f t="shared" si="107"/>
        <v>966740776</v>
      </c>
      <c r="R189" s="93">
        <f t="shared" si="107"/>
        <v>1262719799</v>
      </c>
      <c r="S189" s="93">
        <f t="shared" si="107"/>
        <v>348319477</v>
      </c>
      <c r="T189" s="93">
        <f t="shared" si="107"/>
        <v>679353890</v>
      </c>
      <c r="U189" s="93">
        <f t="shared" si="107"/>
        <v>991562916</v>
      </c>
      <c r="V189" s="93">
        <f t="shared" si="107"/>
        <v>1304754466</v>
      </c>
      <c r="W189" s="93">
        <f t="shared" si="107"/>
        <v>407092206</v>
      </c>
      <c r="X189" s="93">
        <f t="shared" si="107"/>
        <v>733734722</v>
      </c>
    </row>
    <row r="190" spans="2:24" ht="11.8" hidden="1" customHeight="1" outlineLevel="1" x14ac:dyDescent="0.3">
      <c r="B190" s="90"/>
      <c r="C190" s="94" t="s">
        <v>143</v>
      </c>
      <c r="D190" s="90" t="s">
        <v>145</v>
      </c>
      <c r="E190" s="90"/>
      <c r="F190" s="91" t="s">
        <v>142</v>
      </c>
      <c r="G190" s="92">
        <v>284758596</v>
      </c>
      <c r="H190" s="92">
        <v>477623530</v>
      </c>
      <c r="I190" s="93">
        <v>702964970</v>
      </c>
      <c r="J190" s="93">
        <v>888003490</v>
      </c>
      <c r="K190" s="92">
        <v>240975847</v>
      </c>
      <c r="L190" s="92">
        <v>483278405</v>
      </c>
      <c r="M190" s="93">
        <v>707826775</v>
      </c>
      <c r="N190" s="93">
        <v>923451992</v>
      </c>
      <c r="O190" s="93">
        <v>302142934</v>
      </c>
      <c r="P190" s="93">
        <v>612491045</v>
      </c>
      <c r="Q190" s="93">
        <v>902804365</v>
      </c>
      <c r="R190" s="93">
        <v>1175006685</v>
      </c>
      <c r="S190" s="93">
        <v>327268811</v>
      </c>
      <c r="T190" s="93">
        <v>638375410</v>
      </c>
      <c r="U190" s="93">
        <v>924663132</v>
      </c>
      <c r="V190" s="93">
        <v>1209634735</v>
      </c>
      <c r="W190" s="93">
        <v>352549719</v>
      </c>
      <c r="X190" s="93">
        <v>659635101</v>
      </c>
    </row>
    <row r="191" spans="2:24" ht="11.8" hidden="1" customHeight="1" outlineLevel="1" x14ac:dyDescent="0.3">
      <c r="B191" s="90"/>
      <c r="C191" s="94" t="s">
        <v>143</v>
      </c>
      <c r="D191" s="90" t="s">
        <v>172</v>
      </c>
      <c r="E191" s="90"/>
      <c r="F191" s="91" t="s">
        <v>142</v>
      </c>
      <c r="G191" s="92">
        <v>11373541</v>
      </c>
      <c r="H191" s="92">
        <v>21649821</v>
      </c>
      <c r="I191" s="93">
        <v>33692644</v>
      </c>
      <c r="J191" s="93">
        <v>44526030</v>
      </c>
      <c r="K191" s="92">
        <v>13791711</v>
      </c>
      <c r="L191" s="92">
        <v>22024654</v>
      </c>
      <c r="M191" s="93">
        <v>35245959</v>
      </c>
      <c r="N191" s="93">
        <v>51944710</v>
      </c>
      <c r="O191" s="93">
        <v>26127008</v>
      </c>
      <c r="P191" s="93">
        <v>44906387</v>
      </c>
      <c r="Q191" s="93">
        <v>63936411</v>
      </c>
      <c r="R191" s="93">
        <v>87713114</v>
      </c>
      <c r="S191" s="93">
        <v>21050666</v>
      </c>
      <c r="T191" s="93">
        <v>40978480</v>
      </c>
      <c r="U191" s="93">
        <v>66899784</v>
      </c>
      <c r="V191" s="93">
        <v>95119731</v>
      </c>
      <c r="W191" s="93">
        <v>54542487</v>
      </c>
      <c r="X191" s="93">
        <v>74099621</v>
      </c>
    </row>
    <row r="192" spans="2:24" ht="11.8" hidden="1" customHeight="1" outlineLevel="2" x14ac:dyDescent="0.3">
      <c r="B192" s="90"/>
      <c r="C192" s="94"/>
      <c r="D192" s="94" t="s">
        <v>143</v>
      </c>
      <c r="E192" s="90" t="s">
        <v>144</v>
      </c>
      <c r="F192" s="91" t="s">
        <v>142</v>
      </c>
      <c r="G192" s="92">
        <v>142374330</v>
      </c>
      <c r="H192" s="92">
        <v>-835315978</v>
      </c>
      <c r="I192" s="93">
        <v>293168082</v>
      </c>
      <c r="J192" s="93">
        <v>378897527</v>
      </c>
      <c r="K192" s="92">
        <v>103692452</v>
      </c>
      <c r="L192" s="92">
        <v>221116833</v>
      </c>
      <c r="M192" s="93">
        <v>319391067</v>
      </c>
      <c r="N192" s="93">
        <v>425310488</v>
      </c>
      <c r="O192" s="93">
        <v>140120337</v>
      </c>
      <c r="P192" s="93">
        <v>272833744</v>
      </c>
      <c r="Q192" s="93">
        <v>399506889</v>
      </c>
      <c r="R192" s="93">
        <v>526113459</v>
      </c>
      <c r="S192" s="93">
        <v>150287730</v>
      </c>
      <c r="T192" s="93">
        <v>272818367</v>
      </c>
      <c r="U192" s="93">
        <v>391072488</v>
      </c>
      <c r="V192" s="93">
        <v>494018293</v>
      </c>
      <c r="W192" s="93">
        <v>190922213</v>
      </c>
      <c r="X192" s="93">
        <v>317281670</v>
      </c>
    </row>
    <row r="193" spans="2:24" ht="11.8" customHeight="1" collapsed="1" x14ac:dyDescent="0.3">
      <c r="B193" s="103"/>
      <c r="C193" s="103" t="s">
        <v>147</v>
      </c>
      <c r="D193" s="103"/>
      <c r="E193" s="103"/>
      <c r="F193" s="91" t="s">
        <v>142</v>
      </c>
      <c r="G193" s="92">
        <f>SUM(G194:G195)</f>
        <v>251336888</v>
      </c>
      <c r="H193" s="92">
        <f t="shared" ref="H193:J193" si="108">SUM(H194:H195)</f>
        <v>463504236</v>
      </c>
      <c r="I193" s="93">
        <f t="shared" si="108"/>
        <v>716493373</v>
      </c>
      <c r="J193" s="93">
        <f t="shared" si="108"/>
        <v>939167454</v>
      </c>
      <c r="K193" s="92">
        <f>SUM(K194:K195)</f>
        <v>222665799</v>
      </c>
      <c r="L193" s="92">
        <f t="shared" ref="L193:X193" si="109">SUM(L194:L195)</f>
        <v>458666994</v>
      </c>
      <c r="M193" s="93">
        <f t="shared" si="109"/>
        <v>722481765</v>
      </c>
      <c r="N193" s="93">
        <f t="shared" si="109"/>
        <v>975042502</v>
      </c>
      <c r="O193" s="93">
        <f t="shared" si="109"/>
        <v>262730398</v>
      </c>
      <c r="P193" s="93">
        <f t="shared" si="109"/>
        <v>577341762</v>
      </c>
      <c r="Q193" s="93">
        <f t="shared" si="109"/>
        <v>921655595</v>
      </c>
      <c r="R193" s="93">
        <f t="shared" si="109"/>
        <v>1235178589</v>
      </c>
      <c r="S193" s="93">
        <f t="shared" si="109"/>
        <v>306969658</v>
      </c>
      <c r="T193" s="93">
        <f t="shared" si="109"/>
        <v>614064951</v>
      </c>
      <c r="U193" s="93">
        <f t="shared" si="109"/>
        <v>955991640</v>
      </c>
      <c r="V193" s="93">
        <f t="shared" si="109"/>
        <v>1299973889</v>
      </c>
      <c r="W193" s="93">
        <f t="shared" si="109"/>
        <v>331339966</v>
      </c>
      <c r="X193" s="93">
        <f t="shared" si="109"/>
        <v>657724821</v>
      </c>
    </row>
    <row r="194" spans="2:24" ht="11.8" hidden="1" customHeight="1" outlineLevel="1" x14ac:dyDescent="0.3">
      <c r="B194" s="90"/>
      <c r="C194" s="94" t="s">
        <v>143</v>
      </c>
      <c r="D194" s="90" t="s">
        <v>145</v>
      </c>
      <c r="E194" s="90"/>
      <c r="F194" s="91" t="s">
        <v>142</v>
      </c>
      <c r="G194" s="92">
        <v>240592987</v>
      </c>
      <c r="H194" s="92">
        <v>441908999</v>
      </c>
      <c r="I194" s="93">
        <v>682258293</v>
      </c>
      <c r="J194" s="93">
        <v>894015580</v>
      </c>
      <c r="K194" s="92">
        <v>208895482</v>
      </c>
      <c r="L194" s="92">
        <v>436314694</v>
      </c>
      <c r="M194" s="93">
        <v>687289471</v>
      </c>
      <c r="N194" s="93">
        <v>923997295</v>
      </c>
      <c r="O194" s="93">
        <v>244300432</v>
      </c>
      <c r="P194" s="93">
        <v>537310465</v>
      </c>
      <c r="Q194" s="93">
        <v>860387624</v>
      </c>
      <c r="R194" s="93">
        <v>1150669590</v>
      </c>
      <c r="S194" s="93">
        <v>286409170</v>
      </c>
      <c r="T194" s="93">
        <v>571530106</v>
      </c>
      <c r="U194" s="93">
        <v>885840714</v>
      </c>
      <c r="V194" s="93">
        <v>1205381540</v>
      </c>
      <c r="W194" s="93">
        <v>301919835</v>
      </c>
      <c r="X194" s="93">
        <v>601037095</v>
      </c>
    </row>
    <row r="195" spans="2:24" ht="11.8" hidden="1" customHeight="1" outlineLevel="1" x14ac:dyDescent="0.3">
      <c r="B195" s="90"/>
      <c r="C195" s="94" t="s">
        <v>143</v>
      </c>
      <c r="D195" s="90" t="s">
        <v>172</v>
      </c>
      <c r="E195" s="90"/>
      <c r="F195" s="91" t="s">
        <v>142</v>
      </c>
      <c r="G195" s="92">
        <v>10743901</v>
      </c>
      <c r="H195" s="92">
        <v>21595237</v>
      </c>
      <c r="I195" s="93">
        <v>34235080</v>
      </c>
      <c r="J195" s="93">
        <v>45151874</v>
      </c>
      <c r="K195" s="92">
        <v>13770317</v>
      </c>
      <c r="L195" s="92">
        <v>22352300</v>
      </c>
      <c r="M195" s="93">
        <v>35192294</v>
      </c>
      <c r="N195" s="93">
        <v>51045207</v>
      </c>
      <c r="O195" s="93">
        <v>18429966</v>
      </c>
      <c r="P195" s="93">
        <v>40031297</v>
      </c>
      <c r="Q195" s="93">
        <v>61267971</v>
      </c>
      <c r="R195" s="93">
        <v>84508999</v>
      </c>
      <c r="S195" s="93">
        <v>20560488</v>
      </c>
      <c r="T195" s="93">
        <v>42534845</v>
      </c>
      <c r="U195" s="93">
        <v>70150926</v>
      </c>
      <c r="V195" s="93">
        <v>94592349</v>
      </c>
      <c r="W195" s="93">
        <v>29420131</v>
      </c>
      <c r="X195" s="93">
        <v>56687726</v>
      </c>
    </row>
    <row r="196" spans="2:24" ht="11.8" hidden="1" customHeight="1" outlineLevel="2" x14ac:dyDescent="0.3">
      <c r="B196" s="90"/>
      <c r="C196" s="94"/>
      <c r="D196" s="94" t="s">
        <v>143</v>
      </c>
      <c r="E196" s="90" t="s">
        <v>144</v>
      </c>
      <c r="F196" s="91" t="s">
        <v>142</v>
      </c>
      <c r="G196" s="92">
        <v>119574887</v>
      </c>
      <c r="H196" s="92">
        <v>190084432</v>
      </c>
      <c r="I196" s="93">
        <v>295604540</v>
      </c>
      <c r="J196" s="93">
        <v>385985321</v>
      </c>
      <c r="K196" s="92">
        <v>98396777</v>
      </c>
      <c r="L196" s="92">
        <v>200938283</v>
      </c>
      <c r="M196" s="93">
        <v>321790290</v>
      </c>
      <c r="N196" s="93">
        <v>434688039</v>
      </c>
      <c r="O196" s="93">
        <v>114168092</v>
      </c>
      <c r="P196" s="93">
        <v>247394725</v>
      </c>
      <c r="Q196" s="93">
        <v>402349945</v>
      </c>
      <c r="R196" s="93">
        <v>530064031</v>
      </c>
      <c r="S196" s="93">
        <v>124044148</v>
      </c>
      <c r="T196" s="93">
        <v>237796590</v>
      </c>
      <c r="U196" s="93">
        <v>377594397</v>
      </c>
      <c r="V196" s="93">
        <v>499914650</v>
      </c>
      <c r="W196" s="93">
        <v>127129591</v>
      </c>
      <c r="X196" s="93">
        <v>261214372</v>
      </c>
    </row>
    <row r="197" spans="2:24" ht="11.8" customHeight="1" collapsed="1" x14ac:dyDescent="0.3">
      <c r="B197" s="103"/>
      <c r="C197" s="103" t="s">
        <v>148</v>
      </c>
      <c r="D197" s="103"/>
      <c r="E197" s="103"/>
      <c r="F197" s="91" t="s">
        <v>142</v>
      </c>
      <c r="G197" s="92">
        <f>SUM(G198:G199)</f>
        <v>103542592</v>
      </c>
      <c r="H197" s="92">
        <f t="shared" ref="H197:J197" si="110">SUM(H198:H199)</f>
        <v>175405890</v>
      </c>
      <c r="I197" s="93">
        <f t="shared" si="110"/>
        <v>229799497</v>
      </c>
      <c r="J197" s="93">
        <f t="shared" si="110"/>
        <v>233214923</v>
      </c>
      <c r="K197" s="92">
        <f>SUM(K198:K199)</f>
        <v>50450681</v>
      </c>
      <c r="L197" s="92">
        <f t="shared" ref="L197:X197" si="111">SUM(L198:L199)</f>
        <v>166181953</v>
      </c>
      <c r="M197" s="93">
        <f t="shared" si="111"/>
        <v>213095307</v>
      </c>
      <c r="N197" s="93">
        <f t="shared" si="111"/>
        <v>396528143</v>
      </c>
      <c r="O197" s="93">
        <f t="shared" si="111"/>
        <v>84506919</v>
      </c>
      <c r="P197" s="93">
        <f t="shared" si="111"/>
        <v>146703465</v>
      </c>
      <c r="Q197" s="93">
        <f t="shared" si="111"/>
        <v>164402360</v>
      </c>
      <c r="R197" s="93">
        <f t="shared" si="111"/>
        <v>243068245</v>
      </c>
      <c r="S197" s="93">
        <f t="shared" si="111"/>
        <v>70055416</v>
      </c>
      <c r="T197" s="93">
        <f t="shared" si="111"/>
        <v>81188247</v>
      </c>
      <c r="U197" s="93">
        <f t="shared" si="111"/>
        <v>198020894</v>
      </c>
      <c r="V197" s="93">
        <f t="shared" si="111"/>
        <v>265410703</v>
      </c>
      <c r="W197" s="93">
        <f t="shared" si="111"/>
        <v>89307993</v>
      </c>
      <c r="X197" s="93">
        <f t="shared" si="111"/>
        <v>186290165</v>
      </c>
    </row>
    <row r="198" spans="2:24" ht="11.8" hidden="1" customHeight="1" outlineLevel="1" x14ac:dyDescent="0.3">
      <c r="B198" s="90"/>
      <c r="C198" s="94" t="s">
        <v>143</v>
      </c>
      <c r="D198" s="90" t="s">
        <v>145</v>
      </c>
      <c r="E198" s="90"/>
      <c r="F198" s="91" t="s">
        <v>142</v>
      </c>
      <c r="G198" s="92">
        <v>96521676</v>
      </c>
      <c r="H198" s="92">
        <v>163665698</v>
      </c>
      <c r="I198" s="93">
        <v>239016991</v>
      </c>
      <c r="J198" s="93">
        <v>236311235</v>
      </c>
      <c r="K198" s="92">
        <v>36480398</v>
      </c>
      <c r="L198" s="92">
        <v>146726766</v>
      </c>
      <c r="M198" s="93">
        <v>187840182</v>
      </c>
      <c r="N198" s="93">
        <v>373535261</v>
      </c>
      <c r="O198" s="93">
        <v>79901961</v>
      </c>
      <c r="P198" s="93">
        <v>112893500</v>
      </c>
      <c r="Q198" s="93">
        <v>134779406</v>
      </c>
      <c r="R198" s="93">
        <v>216814398</v>
      </c>
      <c r="S198" s="93">
        <v>97127447</v>
      </c>
      <c r="T198" s="93">
        <v>96650087</v>
      </c>
      <c r="U198" s="93">
        <v>200928033</v>
      </c>
      <c r="V198" s="93">
        <v>270003379</v>
      </c>
      <c r="W198" s="93">
        <v>85586209</v>
      </c>
      <c r="X198" s="93">
        <v>185017421</v>
      </c>
    </row>
    <row r="199" spans="2:24" ht="11.8" hidden="1" customHeight="1" outlineLevel="1" x14ac:dyDescent="0.3">
      <c r="B199" s="90"/>
      <c r="C199" s="94" t="s">
        <v>143</v>
      </c>
      <c r="D199" s="90" t="s">
        <v>172</v>
      </c>
      <c r="E199" s="90"/>
      <c r="F199" s="91" t="s">
        <v>142</v>
      </c>
      <c r="G199" s="92">
        <v>7020916</v>
      </c>
      <c r="H199" s="92">
        <v>11740192</v>
      </c>
      <c r="I199" s="93">
        <v>-9217494</v>
      </c>
      <c r="J199" s="93">
        <v>-3096312</v>
      </c>
      <c r="K199" s="92">
        <v>13970283</v>
      </c>
      <c r="L199" s="92">
        <v>19455187</v>
      </c>
      <c r="M199" s="93">
        <v>25255125</v>
      </c>
      <c r="N199" s="93">
        <v>22992882</v>
      </c>
      <c r="O199" s="93">
        <v>4604958</v>
      </c>
      <c r="P199" s="93">
        <v>33809965</v>
      </c>
      <c r="Q199" s="93">
        <v>29622954</v>
      </c>
      <c r="R199" s="93">
        <v>26253847</v>
      </c>
      <c r="S199" s="93">
        <v>-27072031</v>
      </c>
      <c r="T199" s="93">
        <v>-15461840</v>
      </c>
      <c r="U199" s="93">
        <v>-2907139</v>
      </c>
      <c r="V199" s="93">
        <v>-4592676</v>
      </c>
      <c r="W199" s="93">
        <v>3721784</v>
      </c>
      <c r="X199" s="93">
        <v>1272744</v>
      </c>
    </row>
    <row r="200" spans="2:24" ht="11.8" hidden="1" customHeight="1" outlineLevel="2" x14ac:dyDescent="0.3">
      <c r="B200" s="90"/>
      <c r="C200" s="94"/>
      <c r="D200" s="94" t="s">
        <v>143</v>
      </c>
      <c r="E200" s="90" t="s">
        <v>144</v>
      </c>
      <c r="F200" s="91" t="s">
        <v>142</v>
      </c>
      <c r="G200" s="92">
        <v>36986688</v>
      </c>
      <c r="H200" s="92">
        <v>84937560</v>
      </c>
      <c r="I200" s="93">
        <v>83133553</v>
      </c>
      <c r="J200" s="93">
        <v>59238164</v>
      </c>
      <c r="K200" s="92">
        <v>15577182</v>
      </c>
      <c r="L200" s="92">
        <v>48220696</v>
      </c>
      <c r="M200" s="93">
        <v>46384421</v>
      </c>
      <c r="N200" s="93">
        <v>84489482</v>
      </c>
      <c r="O200" s="93">
        <v>30595163</v>
      </c>
      <c r="P200" s="93">
        <v>60281262</v>
      </c>
      <c r="Q200" s="93">
        <v>72758461</v>
      </c>
      <c r="R200" s="93">
        <v>95041934</v>
      </c>
      <c r="S200" s="93">
        <v>76967491</v>
      </c>
      <c r="T200" s="93">
        <v>79808025</v>
      </c>
      <c r="U200" s="93">
        <v>145535461</v>
      </c>
      <c r="V200" s="93">
        <v>169653494</v>
      </c>
      <c r="W200" s="93">
        <v>27856870</v>
      </c>
      <c r="X200" s="93">
        <v>58224661</v>
      </c>
    </row>
    <row r="201" spans="2:24" ht="11.8" customHeight="1" x14ac:dyDescent="0.3">
      <c r="B201" s="90"/>
      <c r="C201" s="90" t="s">
        <v>149</v>
      </c>
      <c r="D201" s="90"/>
      <c r="E201" s="90"/>
      <c r="F201" s="91" t="s">
        <v>142</v>
      </c>
      <c r="G201" s="92">
        <v>44613403</v>
      </c>
      <c r="H201" s="92">
        <v>83488035</v>
      </c>
      <c r="I201" s="93">
        <v>118231640</v>
      </c>
      <c r="J201" s="93">
        <v>156973107</v>
      </c>
      <c r="K201" s="92">
        <v>43270396</v>
      </c>
      <c r="L201" s="92">
        <v>96498349</v>
      </c>
      <c r="M201" s="93">
        <v>150683858</v>
      </c>
      <c r="N201" s="93">
        <v>216624448</v>
      </c>
      <c r="O201" s="93">
        <v>58058102</v>
      </c>
      <c r="P201" s="93">
        <v>132718922</v>
      </c>
      <c r="Q201" s="93">
        <v>218859667</v>
      </c>
      <c r="R201" s="93">
        <v>272399243</v>
      </c>
      <c r="S201" s="93">
        <v>41979409</v>
      </c>
      <c r="T201" s="93">
        <v>103566911</v>
      </c>
      <c r="U201" s="93">
        <v>169753985</v>
      </c>
      <c r="V201" s="93">
        <v>225570661</v>
      </c>
      <c r="W201" s="93">
        <v>46190726</v>
      </c>
      <c r="X201" s="93">
        <v>109577566</v>
      </c>
    </row>
    <row r="202" spans="2:24" ht="11.8" customHeight="1" x14ac:dyDescent="0.3">
      <c r="B202" s="95"/>
      <c r="C202" s="95" t="s">
        <v>154</v>
      </c>
      <c r="D202" s="95"/>
      <c r="E202" s="95"/>
      <c r="F202" s="96" t="s">
        <v>142</v>
      </c>
      <c r="G202" s="97">
        <v>27478198</v>
      </c>
      <c r="H202" s="97">
        <v>40820576</v>
      </c>
      <c r="I202" s="98">
        <v>60173575</v>
      </c>
      <c r="J202" s="98">
        <v>83265708</v>
      </c>
      <c r="K202" s="97">
        <v>19925799</v>
      </c>
      <c r="L202" s="97">
        <v>44365974</v>
      </c>
      <c r="M202" s="98">
        <v>66956285</v>
      </c>
      <c r="N202" s="98">
        <v>89887086</v>
      </c>
      <c r="O202" s="98">
        <v>27005361</v>
      </c>
      <c r="P202" s="98">
        <v>57228543</v>
      </c>
      <c r="Q202" s="98">
        <v>85830444</v>
      </c>
      <c r="R202" s="98">
        <v>160129825</v>
      </c>
      <c r="S202" s="98">
        <v>29868657</v>
      </c>
      <c r="T202" s="98">
        <v>60367234</v>
      </c>
      <c r="U202" s="98">
        <v>88871835</v>
      </c>
      <c r="V202" s="98">
        <v>127239081</v>
      </c>
      <c r="W202" s="98">
        <v>36513858</v>
      </c>
      <c r="X202" s="98">
        <v>73814567</v>
      </c>
    </row>
    <row r="203" spans="2:24" ht="11.8" customHeight="1" x14ac:dyDescent="0.3">
      <c r="B203" s="99"/>
      <c r="C203" s="99" t="s">
        <v>155</v>
      </c>
      <c r="D203" s="99"/>
      <c r="E203" s="99"/>
      <c r="F203" s="100" t="s">
        <v>156</v>
      </c>
      <c r="G203" s="101">
        <v>44618</v>
      </c>
      <c r="H203" s="101">
        <v>23018</v>
      </c>
      <c r="I203" s="102">
        <v>23161</v>
      </c>
      <c r="J203" s="102">
        <v>22966</v>
      </c>
      <c r="K203" s="101">
        <v>22616</v>
      </c>
      <c r="L203" s="101">
        <v>22945</v>
      </c>
      <c r="M203" s="102">
        <v>23295</v>
      </c>
      <c r="N203" s="102">
        <v>24556</v>
      </c>
      <c r="O203" s="102">
        <v>24127</v>
      </c>
      <c r="P203" s="102">
        <v>24332</v>
      </c>
      <c r="Q203" s="102">
        <v>23537</v>
      </c>
      <c r="R203" s="102">
        <v>24221</v>
      </c>
      <c r="S203" s="102">
        <v>23733</v>
      </c>
      <c r="T203" s="102">
        <v>24402</v>
      </c>
      <c r="U203" s="102">
        <v>24343</v>
      </c>
      <c r="V203" s="102">
        <v>23795</v>
      </c>
      <c r="W203" s="102">
        <v>23519</v>
      </c>
      <c r="X203" s="102">
        <v>23902</v>
      </c>
    </row>
    <row r="204" spans="2:24" ht="11.8" customHeight="1" x14ac:dyDescent="0.3">
      <c r="B204" s="90"/>
      <c r="C204" s="90" t="s">
        <v>175</v>
      </c>
      <c r="D204" s="90"/>
      <c r="E204" s="90"/>
      <c r="F204" s="91" t="s">
        <v>156</v>
      </c>
      <c r="G204" s="92">
        <v>150314</v>
      </c>
      <c r="H204" s="92">
        <v>401873</v>
      </c>
      <c r="I204" s="93">
        <v>380658</v>
      </c>
      <c r="J204" s="93">
        <v>376054</v>
      </c>
      <c r="K204" s="92">
        <v>366233</v>
      </c>
      <c r="L204" s="92">
        <v>373042</v>
      </c>
      <c r="M204" s="93">
        <v>377370</v>
      </c>
      <c r="N204" s="93">
        <v>381411</v>
      </c>
      <c r="O204" s="93">
        <v>385500</v>
      </c>
      <c r="P204" s="93">
        <v>395110</v>
      </c>
      <c r="Q204" s="93">
        <v>397981</v>
      </c>
      <c r="R204" s="93">
        <v>395558</v>
      </c>
      <c r="S204" s="93">
        <v>398597</v>
      </c>
      <c r="T204" s="93">
        <v>415725</v>
      </c>
      <c r="U204" s="93">
        <v>420654</v>
      </c>
      <c r="V204" s="93">
        <v>418810</v>
      </c>
      <c r="W204" s="93">
        <v>424295</v>
      </c>
      <c r="X204" s="93">
        <v>442666</v>
      </c>
    </row>
    <row r="205" spans="2:24" ht="11.8" customHeight="1" x14ac:dyDescent="0.3">
      <c r="B205" s="103"/>
      <c r="C205" s="103" t="s">
        <v>157</v>
      </c>
      <c r="D205" s="103"/>
      <c r="E205" s="103"/>
      <c r="F205" s="91" t="s">
        <v>156</v>
      </c>
      <c r="G205" s="92">
        <v>1879</v>
      </c>
      <c r="H205" s="92">
        <v>4472</v>
      </c>
      <c r="I205" s="93">
        <v>7395</v>
      </c>
      <c r="J205" s="93">
        <v>8932</v>
      </c>
      <c r="K205" s="92">
        <v>1835</v>
      </c>
      <c r="L205" s="92">
        <v>4179</v>
      </c>
      <c r="M205" s="93">
        <v>7608</v>
      </c>
      <c r="N205" s="93">
        <v>9696</v>
      </c>
      <c r="O205" s="93">
        <v>2907</v>
      </c>
      <c r="P205" s="93">
        <v>5927</v>
      </c>
      <c r="Q205" s="93">
        <v>8439</v>
      </c>
      <c r="R205" s="93">
        <v>11265</v>
      </c>
      <c r="S205" s="93">
        <v>2806</v>
      </c>
      <c r="T205" s="93">
        <v>5130</v>
      </c>
      <c r="U205" s="93">
        <v>6553</v>
      </c>
      <c r="V205" s="93">
        <v>8138</v>
      </c>
      <c r="W205" s="93">
        <v>1216</v>
      </c>
      <c r="X205" s="93">
        <v>2746</v>
      </c>
    </row>
    <row r="206" spans="2:24" ht="11.8" customHeight="1" x14ac:dyDescent="0.3"/>
    <row r="207" spans="2:24" ht="11.8" customHeight="1" x14ac:dyDescent="0.3">
      <c r="B207" s="85"/>
      <c r="C207" s="85" t="s">
        <v>163</v>
      </c>
      <c r="D207" s="85"/>
      <c r="E207" s="86"/>
      <c r="F207" s="87"/>
      <c r="G207" s="87"/>
      <c r="H207" s="87"/>
      <c r="I207" s="104"/>
      <c r="J207" s="104"/>
      <c r="K207" s="87"/>
      <c r="L207" s="87"/>
      <c r="M207" s="104"/>
      <c r="N207" s="104"/>
      <c r="O207" s="104"/>
      <c r="P207" s="104"/>
      <c r="Q207" s="104"/>
      <c r="R207" s="104"/>
      <c r="S207" s="104"/>
      <c r="T207" s="104"/>
      <c r="U207" s="104"/>
      <c r="V207" s="104"/>
      <c r="W207" s="104"/>
      <c r="X207" s="104"/>
    </row>
    <row r="208" spans="2:24" ht="11.8" customHeight="1" x14ac:dyDescent="0.3">
      <c r="B208" s="90"/>
      <c r="C208" s="90" t="s">
        <v>158</v>
      </c>
      <c r="D208" s="90"/>
      <c r="E208" s="103"/>
      <c r="F208" s="105" t="s">
        <v>142</v>
      </c>
      <c r="G208" s="92">
        <v>168692922</v>
      </c>
      <c r="H208" s="92">
        <v>262361769</v>
      </c>
      <c r="I208" s="93">
        <v>371692249</v>
      </c>
      <c r="J208" s="93">
        <v>477543702</v>
      </c>
      <c r="K208" s="92">
        <v>145066843</v>
      </c>
      <c r="L208" s="92">
        <v>242001692</v>
      </c>
      <c r="M208" s="93">
        <v>303886171</v>
      </c>
      <c r="N208" s="93">
        <v>429079199</v>
      </c>
      <c r="O208" s="93">
        <v>164390748</v>
      </c>
      <c r="P208" s="93">
        <v>319755873</v>
      </c>
      <c r="Q208" s="93">
        <v>525518340</v>
      </c>
      <c r="R208" s="93">
        <v>778737697</v>
      </c>
      <c r="S208" s="93">
        <v>210729205</v>
      </c>
      <c r="T208" s="93">
        <v>408865840</v>
      </c>
      <c r="U208" s="93">
        <v>585364491</v>
      </c>
      <c r="V208" s="93">
        <v>740154160</v>
      </c>
      <c r="W208" s="93">
        <v>229426177</v>
      </c>
      <c r="X208" s="93">
        <v>405227749</v>
      </c>
    </row>
    <row r="209" spans="2:24" ht="11.8" customHeight="1" x14ac:dyDescent="0.3">
      <c r="B209" s="90"/>
      <c r="C209" s="90" t="s">
        <v>159</v>
      </c>
      <c r="D209" s="90"/>
      <c r="E209" s="103"/>
      <c r="F209" s="105" t="s">
        <v>156</v>
      </c>
      <c r="G209" s="92">
        <v>8590</v>
      </c>
      <c r="H209" s="92">
        <v>11371</v>
      </c>
      <c r="I209" s="93">
        <v>16675</v>
      </c>
      <c r="J209" s="93">
        <v>22366</v>
      </c>
      <c r="K209" s="92">
        <v>5453</v>
      </c>
      <c r="L209" s="92">
        <v>10819</v>
      </c>
      <c r="M209" s="93">
        <v>16102</v>
      </c>
      <c r="N209" s="93">
        <v>21468</v>
      </c>
      <c r="O209" s="93">
        <v>6226</v>
      </c>
      <c r="P209" s="93">
        <v>18907</v>
      </c>
      <c r="Q209" s="93">
        <v>24403</v>
      </c>
      <c r="R209" s="93">
        <v>30839</v>
      </c>
      <c r="S209" s="93">
        <v>5965</v>
      </c>
      <c r="T209" s="93">
        <v>12163</v>
      </c>
      <c r="U209" s="93">
        <v>17514</v>
      </c>
      <c r="V209" s="93">
        <v>22391</v>
      </c>
      <c r="W209" s="93">
        <v>5776</v>
      </c>
      <c r="X209" s="93">
        <v>11559</v>
      </c>
    </row>
    <row r="210" spans="2:24" ht="11.8" customHeight="1" x14ac:dyDescent="0.3">
      <c r="B210" s="103"/>
      <c r="C210" s="103" t="s">
        <v>176</v>
      </c>
      <c r="D210" s="103"/>
      <c r="E210" s="103"/>
      <c r="F210" s="105" t="s">
        <v>156</v>
      </c>
      <c r="G210" s="92">
        <v>52118</v>
      </c>
      <c r="H210" s="92">
        <v>66621</v>
      </c>
      <c r="I210" s="93">
        <v>100836</v>
      </c>
      <c r="J210" s="93">
        <v>120180</v>
      </c>
      <c r="K210" s="92">
        <v>27589</v>
      </c>
      <c r="L210" s="92">
        <v>56864</v>
      </c>
      <c r="M210" s="93">
        <v>90741</v>
      </c>
      <c r="N210" s="93">
        <v>111656</v>
      </c>
      <c r="O210" s="93">
        <v>30001</v>
      </c>
      <c r="P210" s="93">
        <v>77826</v>
      </c>
      <c r="Q210" s="93">
        <v>106995</v>
      </c>
      <c r="R210" s="93">
        <v>120767</v>
      </c>
      <c r="S210" s="93">
        <v>32360</v>
      </c>
      <c r="T210" s="93">
        <v>76991</v>
      </c>
      <c r="U210" s="93">
        <v>115728</v>
      </c>
      <c r="V210" s="93">
        <v>133934</v>
      </c>
      <c r="W210" s="93">
        <v>38000</v>
      </c>
      <c r="X210" s="93">
        <v>87690</v>
      </c>
    </row>
    <row r="211" spans="2:24" ht="11.8" customHeight="1" x14ac:dyDescent="0.3">
      <c r="B211" s="103"/>
      <c r="C211" s="103" t="s">
        <v>165</v>
      </c>
      <c r="D211" s="103"/>
      <c r="E211" s="103"/>
      <c r="F211" s="105" t="s">
        <v>156</v>
      </c>
      <c r="G211" s="92">
        <v>693</v>
      </c>
      <c r="H211" s="92">
        <v>3096</v>
      </c>
      <c r="I211" s="93">
        <v>6159</v>
      </c>
      <c r="J211" s="93">
        <v>2509</v>
      </c>
      <c r="K211" s="92">
        <v>1138</v>
      </c>
      <c r="L211" s="92">
        <v>2549</v>
      </c>
      <c r="M211" s="93">
        <v>3467</v>
      </c>
      <c r="N211" s="93">
        <v>4266</v>
      </c>
      <c r="O211" s="93">
        <v>1595</v>
      </c>
      <c r="P211" s="93">
        <v>2783</v>
      </c>
      <c r="Q211" s="93">
        <v>3902</v>
      </c>
      <c r="R211" s="93">
        <v>4905</v>
      </c>
      <c r="S211" s="93">
        <v>1690</v>
      </c>
      <c r="T211" s="93">
        <v>2500</v>
      </c>
      <c r="U211" s="93">
        <v>16320</v>
      </c>
      <c r="V211" s="93">
        <v>18723</v>
      </c>
      <c r="W211" s="93">
        <v>2317</v>
      </c>
      <c r="X211" s="93">
        <v>5237</v>
      </c>
    </row>
    <row r="212" spans="2:24" ht="11.8" customHeight="1" x14ac:dyDescent="0.3"/>
    <row r="213" spans="2:24" ht="11.8" customHeight="1" x14ac:dyDescent="0.3">
      <c r="B213" s="85"/>
      <c r="C213" s="85" t="s">
        <v>166</v>
      </c>
      <c r="D213" s="85"/>
      <c r="E213" s="86"/>
      <c r="F213" s="87"/>
      <c r="G213" s="87"/>
      <c r="H213" s="87"/>
      <c r="I213" s="104"/>
      <c r="J213" s="104"/>
      <c r="K213" s="87"/>
      <c r="L213" s="87"/>
      <c r="M213" s="104"/>
      <c r="N213" s="104"/>
      <c r="O213" s="104"/>
      <c r="P213" s="104"/>
      <c r="Q213" s="104"/>
      <c r="R213" s="104"/>
      <c r="S213" s="104"/>
      <c r="T213" s="104"/>
      <c r="U213" s="104"/>
      <c r="V213" s="104"/>
      <c r="W213" s="104"/>
      <c r="X213" s="104"/>
    </row>
    <row r="214" spans="2:24" ht="11.8" customHeight="1" x14ac:dyDescent="0.3">
      <c r="B214" s="90"/>
      <c r="C214" s="90" t="s">
        <v>167</v>
      </c>
      <c r="D214" s="90"/>
      <c r="E214" s="103"/>
      <c r="F214" s="105" t="s">
        <v>142</v>
      </c>
      <c r="G214" s="92">
        <f>IFERROR(G189*4/G203,"-")</f>
        <v>26548.221524945089</v>
      </c>
      <c r="H214" s="92">
        <f>IFERROR(H189*2/H203,"-")</f>
        <v>43381.12355547832</v>
      </c>
      <c r="I214" s="93">
        <f>IFERROR(I189*(4/3)/I203,"-")</f>
        <v>42407.933681619965</v>
      </c>
      <c r="J214" s="93">
        <f>IFERROR(J189/J203,"-")</f>
        <v>40604.786205695375</v>
      </c>
      <c r="K214" s="92">
        <f>IFERROR(K189*4/K203,"-")</f>
        <v>45059.702511496289</v>
      </c>
      <c r="L214" s="92">
        <f>IFERROR(L189*2/L203,"-")</f>
        <v>44044.720767051644</v>
      </c>
      <c r="M214" s="93">
        <f>IFERROR(M189*(4/3)/M203,"-")</f>
        <v>42531.171724976746</v>
      </c>
      <c r="N214" s="93">
        <f>IFERROR(N189/N203,"-")</f>
        <v>39721.318700114025</v>
      </c>
      <c r="O214" s="92">
        <f>IFERROR(O189*4/O203,"-")</f>
        <v>54423.66510548348</v>
      </c>
      <c r="P214" s="92">
        <f>IFERROR(P189*2/P203,"-")</f>
        <v>54035.626500082195</v>
      </c>
      <c r="Q214" s="93">
        <f>IFERROR(Q189*(4/3)/Q203,"-")</f>
        <v>54764.315814816386</v>
      </c>
      <c r="R214" s="93">
        <f>IFERROR(R189/R203,"-")</f>
        <v>52133.264481235288</v>
      </c>
      <c r="S214" s="92">
        <f>IFERROR(S189*4/S203,"-")</f>
        <v>58706.354358909535</v>
      </c>
      <c r="T214" s="92">
        <f>IFERROR(T189*2/T203,"-")</f>
        <v>55680.181132694044</v>
      </c>
      <c r="U214" s="93">
        <f>IFERROR(U189*(4/3)/U203,"-")</f>
        <v>54310.639115967628</v>
      </c>
      <c r="V214" s="93">
        <f>IFERROR(V189/V203,"-")</f>
        <v>54833.135784828744</v>
      </c>
      <c r="W214" s="92">
        <f>IFERROR(W189*4/W203,"-")</f>
        <v>69236.312088098988</v>
      </c>
      <c r="X214" s="92">
        <f>IFERROR(X189*2/X203,"-")</f>
        <v>61395.257467994314</v>
      </c>
    </row>
    <row r="215" spans="2:24" ht="11.8" customHeight="1" x14ac:dyDescent="0.3">
      <c r="B215" s="90"/>
      <c r="C215" s="90" t="s">
        <v>168</v>
      </c>
      <c r="D215" s="90"/>
      <c r="E215" s="103"/>
      <c r="F215" s="105" t="s">
        <v>142</v>
      </c>
      <c r="G215" s="92">
        <f>IFERROR(G208/G209,"-")</f>
        <v>19638.291268917346</v>
      </c>
      <c r="H215" s="92">
        <f t="shared" ref="H215:J215" si="112">IFERROR(H208/H209,"-")</f>
        <v>23072.884442881012</v>
      </c>
      <c r="I215" s="93">
        <f t="shared" si="112"/>
        <v>22290.389745127435</v>
      </c>
      <c r="J215" s="93">
        <f t="shared" si="112"/>
        <v>21351.323526781722</v>
      </c>
      <c r="K215" s="92">
        <f>IFERROR(K208/K209,"-")</f>
        <v>26603.125435540071</v>
      </c>
      <c r="L215" s="92">
        <f t="shared" ref="L215:X215" si="113">IFERROR(L208/L209,"-")</f>
        <v>22368.212588963859</v>
      </c>
      <c r="M215" s="93">
        <f t="shared" si="113"/>
        <v>18872.573034405665</v>
      </c>
      <c r="N215" s="93">
        <f t="shared" si="113"/>
        <v>19986.920020495621</v>
      </c>
      <c r="O215" s="93">
        <f t="shared" si="113"/>
        <v>26403.910697076775</v>
      </c>
      <c r="P215" s="93">
        <f t="shared" si="113"/>
        <v>16912.036441529592</v>
      </c>
      <c r="Q215" s="93">
        <f t="shared" si="113"/>
        <v>21534.989140679423</v>
      </c>
      <c r="R215" s="93">
        <f t="shared" si="113"/>
        <v>25251.716884464477</v>
      </c>
      <c r="S215" s="93">
        <f t="shared" si="113"/>
        <v>35327.611902766133</v>
      </c>
      <c r="T215" s="93">
        <f t="shared" si="113"/>
        <v>33615.542218202747</v>
      </c>
      <c r="U215" s="93">
        <f t="shared" si="113"/>
        <v>33422.661356628982</v>
      </c>
      <c r="V215" s="93">
        <f t="shared" si="113"/>
        <v>33055.877808047873</v>
      </c>
      <c r="W215" s="93">
        <f t="shared" si="113"/>
        <v>39720.59851108033</v>
      </c>
      <c r="X215" s="93">
        <f t="shared" si="113"/>
        <v>35057.336188251582</v>
      </c>
    </row>
    <row r="216" spans="2:24" ht="11.8" customHeight="1" x14ac:dyDescent="0.3">
      <c r="B216" s="90"/>
      <c r="C216" s="90" t="s">
        <v>169</v>
      </c>
      <c r="D216" s="90"/>
      <c r="E216" s="103"/>
      <c r="F216" s="105" t="s">
        <v>142</v>
      </c>
      <c r="G216" s="92">
        <f t="shared" ref="G216:X216" si="114">IFERROR(G197/G205,"-")</f>
        <v>55105.158062799361</v>
      </c>
      <c r="H216" s="92">
        <f t="shared" si="114"/>
        <v>39223.141771019677</v>
      </c>
      <c r="I216" s="93">
        <f t="shared" si="114"/>
        <v>31074.982691007437</v>
      </c>
      <c r="J216" s="93">
        <f t="shared" si="114"/>
        <v>26110.045118674429</v>
      </c>
      <c r="K216" s="92">
        <f t="shared" si="114"/>
        <v>27493.559128065393</v>
      </c>
      <c r="L216" s="92">
        <f t="shared" si="114"/>
        <v>39765.961474036849</v>
      </c>
      <c r="M216" s="93">
        <f t="shared" si="114"/>
        <v>28009.372634069401</v>
      </c>
      <c r="N216" s="93">
        <f t="shared" si="114"/>
        <v>40896.054352310231</v>
      </c>
      <c r="O216" s="93">
        <f t="shared" si="114"/>
        <v>29070.147574819403</v>
      </c>
      <c r="P216" s="93">
        <f t="shared" si="114"/>
        <v>24751.723468871267</v>
      </c>
      <c r="Q216" s="93">
        <f t="shared" si="114"/>
        <v>19481.260812892524</v>
      </c>
      <c r="R216" s="93">
        <f t="shared" si="114"/>
        <v>21577.296493564136</v>
      </c>
      <c r="S216" s="93">
        <f t="shared" si="114"/>
        <v>24966.292230933712</v>
      </c>
      <c r="T216" s="93">
        <f t="shared" si="114"/>
        <v>15826.169005847953</v>
      </c>
      <c r="U216" s="93">
        <f t="shared" si="114"/>
        <v>30218.357088356479</v>
      </c>
      <c r="V216" s="93">
        <f t="shared" si="114"/>
        <v>32613.750675841729</v>
      </c>
      <c r="W216" s="93">
        <f t="shared" si="114"/>
        <v>73444.073190789481</v>
      </c>
      <c r="X216" s="93">
        <f t="shared" si="114"/>
        <v>67840.555353241085</v>
      </c>
    </row>
    <row r="217" spans="2:24" ht="11.8" customHeight="1" x14ac:dyDescent="0.3">
      <c r="B217" s="90"/>
      <c r="C217" s="90" t="s">
        <v>177</v>
      </c>
      <c r="D217" s="90"/>
      <c r="E217" s="103"/>
      <c r="F217" s="105" t="s">
        <v>14</v>
      </c>
      <c r="G217" s="106">
        <f>IFERROR(G205*4/G203,"-")</f>
        <v>0.16845219418172039</v>
      </c>
      <c r="H217" s="106">
        <f>IFERROR(H205*2/H203,"-")</f>
        <v>0.38856547050134677</v>
      </c>
      <c r="I217" s="107">
        <f>IFERROR(I205*(4/3)/I203,"-")</f>
        <v>0.42571564267518675</v>
      </c>
      <c r="J217" s="107">
        <f t="shared" ref="J217" si="115">IFERROR(J205/J203,"-")</f>
        <v>0.38892275537751458</v>
      </c>
      <c r="K217" s="106">
        <f>IFERROR(K205*4/K203,"-")</f>
        <v>0.32454899186416697</v>
      </c>
      <c r="L217" s="106">
        <f>IFERROR(L205*2/L203,"-")</f>
        <v>0.36426236652865546</v>
      </c>
      <c r="M217" s="107">
        <f>IFERROR(M205*(4/3)/M203,"-")</f>
        <v>0.43545825284395795</v>
      </c>
      <c r="N217" s="107">
        <f t="shared" ref="N217" si="116">IFERROR(N205/N203,"-")</f>
        <v>0.39485258185372213</v>
      </c>
      <c r="O217" s="106">
        <f>IFERROR(O205*4/O203,"-")</f>
        <v>0.48194968292784018</v>
      </c>
      <c r="P217" s="106">
        <f>IFERROR(P205*2/P203,"-")</f>
        <v>0.48717737958244289</v>
      </c>
      <c r="Q217" s="107">
        <f>IFERROR(Q205*(4/3)/Q203,"-")</f>
        <v>0.47805582699579385</v>
      </c>
      <c r="R217" s="107">
        <f t="shared" ref="R217" si="117">IFERROR(R205/R203,"-")</f>
        <v>0.46509227529829489</v>
      </c>
      <c r="S217" s="106">
        <f>IFERROR(S205*4/S203,"-")</f>
        <v>0.47292799056166518</v>
      </c>
      <c r="T217" s="106">
        <f>IFERROR(T205*2/T203,"-")</f>
        <v>0.42045733956233095</v>
      </c>
      <c r="U217" s="107">
        <f>IFERROR(U205*(4/3)/U203,"-")</f>
        <v>0.35892590614687309</v>
      </c>
      <c r="V217" s="107">
        <f t="shared" ref="V217" si="118">IFERROR(V205/V203,"-")</f>
        <v>0.34200462281992017</v>
      </c>
      <c r="W217" s="106">
        <f>IFERROR(W205*4/W203,"-")</f>
        <v>0.20681151409498702</v>
      </c>
      <c r="X217" s="106">
        <f>IFERROR(X205*2/X203,"-")</f>
        <v>0.22977156723286754</v>
      </c>
    </row>
    <row r="218" spans="2:24" ht="11.8" customHeight="1" x14ac:dyDescent="0.3">
      <c r="B218" s="90"/>
      <c r="C218" s="90" t="s">
        <v>178</v>
      </c>
      <c r="D218" s="90"/>
      <c r="E218" s="103"/>
      <c r="F218" s="105" t="s">
        <v>14</v>
      </c>
      <c r="G218" s="106">
        <f t="shared" ref="G218:X218" si="119">IFERROR(G197/G193,"-")</f>
        <v>0.41196735116733046</v>
      </c>
      <c r="H218" s="106">
        <f t="shared" si="119"/>
        <v>0.37843427605697222</v>
      </c>
      <c r="I218" s="107">
        <f t="shared" si="119"/>
        <v>0.32072801460509809</v>
      </c>
      <c r="J218" s="107">
        <f t="shared" si="119"/>
        <v>0.24832091658065486</v>
      </c>
      <c r="K218" s="106">
        <f t="shared" si="119"/>
        <v>0.22657579757006149</v>
      </c>
      <c r="L218" s="106">
        <f t="shared" si="119"/>
        <v>0.36231504593504715</v>
      </c>
      <c r="M218" s="107">
        <f t="shared" si="119"/>
        <v>0.29494904553058165</v>
      </c>
      <c r="N218" s="107">
        <f t="shared" si="119"/>
        <v>0.40667780346666366</v>
      </c>
      <c r="O218" s="107">
        <f t="shared" si="119"/>
        <v>0.32164880669803575</v>
      </c>
      <c r="P218" s="107">
        <f t="shared" si="119"/>
        <v>0.25410159918415881</v>
      </c>
      <c r="Q218" s="107">
        <f t="shared" si="119"/>
        <v>0.17837721692559139</v>
      </c>
      <c r="R218" s="107">
        <f t="shared" si="119"/>
        <v>0.19678793590227947</v>
      </c>
      <c r="S218" s="107">
        <f t="shared" si="119"/>
        <v>0.22821609294036482</v>
      </c>
      <c r="T218" s="107">
        <f t="shared" si="119"/>
        <v>0.13221442921923091</v>
      </c>
      <c r="U218" s="107">
        <f t="shared" si="119"/>
        <v>0.20713663772206209</v>
      </c>
      <c r="V218" s="107">
        <f t="shared" si="119"/>
        <v>0.20416617998701972</v>
      </c>
      <c r="W218" s="107">
        <f t="shared" si="119"/>
        <v>0.26953583076060317</v>
      </c>
      <c r="X218" s="107">
        <f t="shared" si="119"/>
        <v>0.28323420228655166</v>
      </c>
    </row>
    <row r="219" spans="2:24" ht="11.8" customHeight="1" x14ac:dyDescent="0.3">
      <c r="B219" s="90"/>
      <c r="C219" s="90" t="s">
        <v>179</v>
      </c>
      <c r="D219" s="90"/>
      <c r="E219" s="103"/>
      <c r="F219" s="105" t="s">
        <v>14</v>
      </c>
      <c r="G219" s="106">
        <f t="shared" ref="G219:X219" si="120">IFERROR((G197+G201)/G193,"-")</f>
        <v>0.58947174916878897</v>
      </c>
      <c r="H219" s="106">
        <f t="shared" si="120"/>
        <v>0.55855784023514299</v>
      </c>
      <c r="I219" s="107">
        <f t="shared" si="120"/>
        <v>0.48574229729826124</v>
      </c>
      <c r="J219" s="107">
        <f t="shared" si="120"/>
        <v>0.41546161798745634</v>
      </c>
      <c r="K219" s="106">
        <f t="shared" si="120"/>
        <v>0.42090468056120284</v>
      </c>
      <c r="L219" s="106">
        <f t="shared" si="120"/>
        <v>0.57270373808497765</v>
      </c>
      <c r="M219" s="107">
        <f t="shared" si="120"/>
        <v>0.50351328244249871</v>
      </c>
      <c r="N219" s="107">
        <f t="shared" si="120"/>
        <v>0.62884703973653033</v>
      </c>
      <c r="O219" s="107">
        <f t="shared" si="120"/>
        <v>0.54262857318855051</v>
      </c>
      <c r="P219" s="107">
        <f t="shared" si="120"/>
        <v>0.48398090245894942</v>
      </c>
      <c r="Q219" s="107">
        <f t="shared" si="120"/>
        <v>0.41584082935014355</v>
      </c>
      <c r="R219" s="107">
        <f t="shared" si="120"/>
        <v>0.4173222338781975</v>
      </c>
      <c r="S219" s="107">
        <f t="shared" si="120"/>
        <v>0.36497035482249518</v>
      </c>
      <c r="T219" s="107">
        <f t="shared" si="120"/>
        <v>0.30087233882853542</v>
      </c>
      <c r="U219" s="107">
        <f t="shared" si="120"/>
        <v>0.38470512043389837</v>
      </c>
      <c r="V219" s="107">
        <f t="shared" si="120"/>
        <v>0.37768555826739381</v>
      </c>
      <c r="W219" s="107">
        <f t="shared" si="120"/>
        <v>0.40894166989804059</v>
      </c>
      <c r="X219" s="107">
        <f t="shared" si="120"/>
        <v>0.44983513097493399</v>
      </c>
    </row>
    <row r="220" spans="2:24" ht="11.8" customHeight="1" x14ac:dyDescent="0.3"/>
    <row r="221" spans="2:24" ht="11.8" customHeight="1" x14ac:dyDescent="0.3"/>
    <row r="222" spans="2:24" ht="29.95" customHeight="1" x14ac:dyDescent="0.3">
      <c r="B222" s="85"/>
      <c r="C222" s="85" t="s">
        <v>110</v>
      </c>
      <c r="D222" s="85"/>
      <c r="E222" s="86"/>
      <c r="F222" s="87" t="s">
        <v>122</v>
      </c>
      <c r="G222" s="88" t="str">
        <f t="shared" ref="G222:X222" si="121">G5</f>
        <v>2020
Q1</v>
      </c>
      <c r="H222" s="88" t="str">
        <f t="shared" si="121"/>
        <v>2020
Q2</v>
      </c>
      <c r="I222" s="89" t="str">
        <f t="shared" si="121"/>
        <v>2020
Q3</v>
      </c>
      <c r="J222" s="89" t="str">
        <f t="shared" si="121"/>
        <v>2020
Q4</v>
      </c>
      <c r="K222" s="88" t="str">
        <f t="shared" si="121"/>
        <v>2021
Q1</v>
      </c>
      <c r="L222" s="88" t="str">
        <f t="shared" si="121"/>
        <v>2021
Q2</v>
      </c>
      <c r="M222" s="89" t="str">
        <f t="shared" si="121"/>
        <v>2021
Q3</v>
      </c>
      <c r="N222" s="89" t="str">
        <f t="shared" si="121"/>
        <v>2021
Q4</v>
      </c>
      <c r="O222" s="89" t="str">
        <f t="shared" si="121"/>
        <v>2022
Q1</v>
      </c>
      <c r="P222" s="89" t="str">
        <f t="shared" si="121"/>
        <v>2022
Q2</v>
      </c>
      <c r="Q222" s="89" t="str">
        <f t="shared" si="121"/>
        <v>2022
Q3</v>
      </c>
      <c r="R222" s="89" t="str">
        <f t="shared" si="121"/>
        <v>2022
Q4</v>
      </c>
      <c r="S222" s="89" t="str">
        <f t="shared" si="121"/>
        <v>2023
Q1</v>
      </c>
      <c r="T222" s="89" t="str">
        <f t="shared" si="121"/>
        <v>2023
Q2</v>
      </c>
      <c r="U222" s="89" t="str">
        <f t="shared" si="121"/>
        <v>2023
Q3</v>
      </c>
      <c r="V222" s="89" t="str">
        <f t="shared" si="121"/>
        <v>2023
Q4</v>
      </c>
      <c r="W222" s="89" t="str">
        <f t="shared" si="121"/>
        <v>2024
Q1</v>
      </c>
      <c r="X222" s="89" t="str">
        <f t="shared" si="121"/>
        <v>2024
Q2</v>
      </c>
    </row>
    <row r="223" spans="2:24" ht="11.8" customHeight="1" collapsed="1" x14ac:dyDescent="0.3">
      <c r="B223" s="90"/>
      <c r="C223" s="90" t="s">
        <v>141</v>
      </c>
      <c r="D223" s="90"/>
      <c r="E223" s="90"/>
      <c r="F223" s="91" t="s">
        <v>142</v>
      </c>
      <c r="G223" s="92">
        <f>SUM(G224:G225)</f>
        <v>7140958767</v>
      </c>
      <c r="H223" s="92">
        <f t="shared" ref="H223:J223" si="122">SUM(H224:H225)</f>
        <v>13594469618</v>
      </c>
      <c r="I223" s="93">
        <f t="shared" si="122"/>
        <v>20391774395</v>
      </c>
      <c r="J223" s="93">
        <f t="shared" si="122"/>
        <v>27229751435</v>
      </c>
      <c r="K223" s="92">
        <f>SUM(K224:K225)</f>
        <v>7530933687</v>
      </c>
      <c r="L223" s="92">
        <f t="shared" ref="L223:X223" si="123">SUM(L224:L225)</f>
        <v>14332302129</v>
      </c>
      <c r="M223" s="93">
        <f t="shared" si="123"/>
        <v>22027655733</v>
      </c>
      <c r="N223" s="93">
        <f t="shared" si="123"/>
        <v>29383110788</v>
      </c>
      <c r="O223" s="93">
        <f t="shared" si="123"/>
        <v>9369636417</v>
      </c>
      <c r="P223" s="93">
        <f t="shared" si="123"/>
        <v>17588519975</v>
      </c>
      <c r="Q223" s="93">
        <f t="shared" si="123"/>
        <v>25937004736</v>
      </c>
      <c r="R223" s="93">
        <f t="shared" si="123"/>
        <v>33992103043</v>
      </c>
      <c r="S223" s="93">
        <f t="shared" si="123"/>
        <v>9911421362</v>
      </c>
      <c r="T223" s="93">
        <f t="shared" si="123"/>
        <v>19039139692</v>
      </c>
      <c r="U223" s="93">
        <f t="shared" si="123"/>
        <v>28585545583</v>
      </c>
      <c r="V223" s="93">
        <f t="shared" si="123"/>
        <v>37340870540</v>
      </c>
      <c r="W223" s="93">
        <f t="shared" si="123"/>
        <v>11004186309</v>
      </c>
      <c r="X223" s="93">
        <f t="shared" si="123"/>
        <v>20916900836</v>
      </c>
    </row>
    <row r="224" spans="2:24" ht="11.8" hidden="1" customHeight="1" outlineLevel="1" x14ac:dyDescent="0.3">
      <c r="B224" s="90"/>
      <c r="C224" s="94" t="s">
        <v>143</v>
      </c>
      <c r="D224" s="90" t="s">
        <v>145</v>
      </c>
      <c r="E224" s="90"/>
      <c r="F224" s="91" t="s">
        <v>142</v>
      </c>
      <c r="G224" s="92">
        <v>6666787112</v>
      </c>
      <c r="H224" s="92">
        <v>12663936461</v>
      </c>
      <c r="I224" s="93">
        <v>18885242249</v>
      </c>
      <c r="J224" s="93">
        <v>25185479950</v>
      </c>
      <c r="K224" s="92">
        <v>6997117176</v>
      </c>
      <c r="L224" s="92">
        <v>13446362157</v>
      </c>
      <c r="M224" s="93">
        <v>20473067169</v>
      </c>
      <c r="N224" s="93">
        <v>27300416451</v>
      </c>
      <c r="O224" s="93">
        <v>8462825463</v>
      </c>
      <c r="P224" s="93">
        <v>16119129561</v>
      </c>
      <c r="Q224" s="93">
        <v>23934311700</v>
      </c>
      <c r="R224" s="93">
        <v>31420389034</v>
      </c>
      <c r="S224" s="93">
        <v>9266001057</v>
      </c>
      <c r="T224" s="93">
        <v>17881658194</v>
      </c>
      <c r="U224" s="93">
        <v>26884414977</v>
      </c>
      <c r="V224" s="93">
        <v>35081186049</v>
      </c>
      <c r="W224" s="93">
        <v>10261738852</v>
      </c>
      <c r="X224" s="93">
        <v>19568722361</v>
      </c>
    </row>
    <row r="225" spans="2:24" ht="11.8" hidden="1" customHeight="1" outlineLevel="1" x14ac:dyDescent="0.3">
      <c r="B225" s="90"/>
      <c r="C225" s="94" t="s">
        <v>143</v>
      </c>
      <c r="D225" s="90" t="s">
        <v>172</v>
      </c>
      <c r="E225" s="90"/>
      <c r="F225" s="91" t="s">
        <v>142</v>
      </c>
      <c r="G225" s="92">
        <v>474171655</v>
      </c>
      <c r="H225" s="92">
        <v>930533157</v>
      </c>
      <c r="I225" s="93">
        <v>1506532146</v>
      </c>
      <c r="J225" s="93">
        <v>2044271485</v>
      </c>
      <c r="K225" s="92">
        <v>533816511</v>
      </c>
      <c r="L225" s="92">
        <v>885939972</v>
      </c>
      <c r="M225" s="93">
        <v>1554588564</v>
      </c>
      <c r="N225" s="93">
        <v>2082694337</v>
      </c>
      <c r="O225" s="93">
        <v>906810954</v>
      </c>
      <c r="P225" s="93">
        <v>1469390414</v>
      </c>
      <c r="Q225" s="93">
        <v>2002693036</v>
      </c>
      <c r="R225" s="93">
        <v>2571714009</v>
      </c>
      <c r="S225" s="93">
        <v>645420305</v>
      </c>
      <c r="T225" s="93">
        <v>1157481498</v>
      </c>
      <c r="U225" s="93">
        <v>1701130606</v>
      </c>
      <c r="V225" s="93">
        <v>2259684491</v>
      </c>
      <c r="W225" s="93">
        <v>742447457</v>
      </c>
      <c r="X225" s="93">
        <v>1348178475</v>
      </c>
    </row>
    <row r="226" spans="2:24" ht="11.8" hidden="1" customHeight="1" outlineLevel="2" x14ac:dyDescent="0.3">
      <c r="B226" s="90"/>
      <c r="C226" s="94"/>
      <c r="D226" s="94" t="s">
        <v>143</v>
      </c>
      <c r="E226" s="90" t="s">
        <v>144</v>
      </c>
      <c r="F226" s="91" t="s">
        <v>142</v>
      </c>
      <c r="G226" s="92">
        <v>4283820897</v>
      </c>
      <c r="H226" s="92">
        <v>9630739587</v>
      </c>
      <c r="I226" s="93">
        <v>13614201086</v>
      </c>
      <c r="J226" s="93">
        <v>17793078434</v>
      </c>
      <c r="K226" s="92">
        <v>4801479340</v>
      </c>
      <c r="L226" s="92">
        <v>9385515227</v>
      </c>
      <c r="M226" s="93">
        <v>14863837325</v>
      </c>
      <c r="N226" s="93">
        <v>19787346425</v>
      </c>
      <c r="O226" s="93">
        <v>5547957498</v>
      </c>
      <c r="P226" s="93">
        <v>11171061813</v>
      </c>
      <c r="Q226" s="93">
        <v>17000198462</v>
      </c>
      <c r="R226" s="93">
        <v>22285839762</v>
      </c>
      <c r="S226" s="93">
        <v>6030858745</v>
      </c>
      <c r="T226" s="93">
        <v>12280934290</v>
      </c>
      <c r="U226" s="93">
        <v>18928760594</v>
      </c>
      <c r="V226" s="93">
        <v>24702028205</v>
      </c>
      <c r="W226" s="93">
        <v>6678470611</v>
      </c>
      <c r="X226" s="93">
        <v>13384022239</v>
      </c>
    </row>
    <row r="227" spans="2:24" ht="11.8" customHeight="1" collapsed="1" x14ac:dyDescent="0.3">
      <c r="B227" s="103"/>
      <c r="C227" s="103" t="s">
        <v>147</v>
      </c>
      <c r="D227" s="103"/>
      <c r="E227" s="103"/>
      <c r="F227" s="91" t="s">
        <v>142</v>
      </c>
      <c r="G227" s="92">
        <f>SUM(G228:G229)</f>
        <v>6441162044</v>
      </c>
      <c r="H227" s="92">
        <f t="shared" ref="H227:J227" si="124">SUM(H228:H229)</f>
        <v>13109087000</v>
      </c>
      <c r="I227" s="93">
        <f t="shared" si="124"/>
        <v>19991133392</v>
      </c>
      <c r="J227" s="93">
        <f t="shared" si="124"/>
        <v>26826261774</v>
      </c>
      <c r="K227" s="92">
        <f>SUM(K228:K229)</f>
        <v>6711240883</v>
      </c>
      <c r="L227" s="92">
        <f t="shared" ref="L227:X227" si="125">SUM(L228:L229)</f>
        <v>13585444877</v>
      </c>
      <c r="M227" s="93">
        <f t="shared" si="125"/>
        <v>21334599632</v>
      </c>
      <c r="N227" s="93">
        <f t="shared" si="125"/>
        <v>28922582982</v>
      </c>
      <c r="O227" s="93">
        <f t="shared" si="125"/>
        <v>7652030613</v>
      </c>
      <c r="P227" s="93">
        <f t="shared" si="125"/>
        <v>15858984881</v>
      </c>
      <c r="Q227" s="93">
        <f t="shared" si="125"/>
        <v>24299555866</v>
      </c>
      <c r="R227" s="93">
        <f t="shared" si="125"/>
        <v>32886983635</v>
      </c>
      <c r="S227" s="93">
        <f t="shared" si="125"/>
        <v>8428846752</v>
      </c>
      <c r="T227" s="93">
        <f t="shared" si="125"/>
        <v>17279731235</v>
      </c>
      <c r="U227" s="93">
        <f t="shared" si="125"/>
        <v>26625794252</v>
      </c>
      <c r="V227" s="93">
        <f t="shared" si="125"/>
        <v>36046589884</v>
      </c>
      <c r="W227" s="93">
        <f t="shared" si="125"/>
        <v>9372758816</v>
      </c>
      <c r="X227" s="93">
        <f t="shared" si="125"/>
        <v>19163311682</v>
      </c>
    </row>
    <row r="228" spans="2:24" ht="11.8" hidden="1" customHeight="1" outlineLevel="1" x14ac:dyDescent="0.3">
      <c r="B228" s="90"/>
      <c r="C228" s="94" t="s">
        <v>143</v>
      </c>
      <c r="D228" s="90" t="s">
        <v>145</v>
      </c>
      <c r="E228" s="90"/>
      <c r="F228" s="91" t="s">
        <v>142</v>
      </c>
      <c r="G228" s="92">
        <v>5965560919</v>
      </c>
      <c r="H228" s="92">
        <v>12121920796</v>
      </c>
      <c r="I228" s="93">
        <v>18396310190</v>
      </c>
      <c r="J228" s="93">
        <v>24693164807</v>
      </c>
      <c r="K228" s="92">
        <v>6228930359</v>
      </c>
      <c r="L228" s="92">
        <v>12739003188</v>
      </c>
      <c r="M228" s="93">
        <v>19773951153</v>
      </c>
      <c r="N228" s="93">
        <v>26804023305</v>
      </c>
      <c r="O228" s="93">
        <v>7059841483</v>
      </c>
      <c r="P228" s="93">
        <v>14629240694</v>
      </c>
      <c r="Q228" s="93">
        <v>22430549947</v>
      </c>
      <c r="R228" s="93">
        <v>30351359618</v>
      </c>
      <c r="S228" s="93">
        <v>7943465757</v>
      </c>
      <c r="T228" s="93">
        <v>16268606200</v>
      </c>
      <c r="U228" s="93">
        <v>25027209602</v>
      </c>
      <c r="V228" s="93">
        <v>33820251148</v>
      </c>
      <c r="W228" s="93">
        <v>8800811586</v>
      </c>
      <c r="X228" s="93">
        <v>17950634444</v>
      </c>
    </row>
    <row r="229" spans="2:24" ht="11.8" hidden="1" customHeight="1" outlineLevel="1" x14ac:dyDescent="0.3">
      <c r="B229" s="90"/>
      <c r="C229" s="94" t="s">
        <v>143</v>
      </c>
      <c r="D229" s="90" t="s">
        <v>172</v>
      </c>
      <c r="E229" s="90"/>
      <c r="F229" s="91" t="s">
        <v>142</v>
      </c>
      <c r="G229" s="92">
        <v>475601125</v>
      </c>
      <c r="H229" s="92">
        <v>987166204</v>
      </c>
      <c r="I229" s="93">
        <v>1594823202</v>
      </c>
      <c r="J229" s="93">
        <v>2133096967</v>
      </c>
      <c r="K229" s="92">
        <v>482310524</v>
      </c>
      <c r="L229" s="92">
        <v>846441689</v>
      </c>
      <c r="M229" s="93">
        <v>1560648479</v>
      </c>
      <c r="N229" s="93">
        <v>2118559677</v>
      </c>
      <c r="O229" s="93">
        <v>592189130</v>
      </c>
      <c r="P229" s="93">
        <v>1229744187</v>
      </c>
      <c r="Q229" s="93">
        <v>1869005919</v>
      </c>
      <c r="R229" s="93">
        <v>2535624017</v>
      </c>
      <c r="S229" s="93">
        <v>485380995</v>
      </c>
      <c r="T229" s="93">
        <v>1011125035</v>
      </c>
      <c r="U229" s="93">
        <v>1598584650</v>
      </c>
      <c r="V229" s="93">
        <v>2226338736</v>
      </c>
      <c r="W229" s="93">
        <v>571947230</v>
      </c>
      <c r="X229" s="93">
        <v>1212677238</v>
      </c>
    </row>
    <row r="230" spans="2:24" ht="11.8" hidden="1" customHeight="1" outlineLevel="2" x14ac:dyDescent="0.3">
      <c r="B230" s="90"/>
      <c r="C230" s="94"/>
      <c r="D230" s="94" t="s">
        <v>143</v>
      </c>
      <c r="E230" s="90" t="s">
        <v>144</v>
      </c>
      <c r="F230" s="91" t="s">
        <v>142</v>
      </c>
      <c r="G230" s="92">
        <v>4125008608</v>
      </c>
      <c r="H230" s="92">
        <v>8451596573</v>
      </c>
      <c r="I230" s="93">
        <v>12932251154</v>
      </c>
      <c r="J230" s="93">
        <v>17241480700</v>
      </c>
      <c r="K230" s="92">
        <v>4453595720</v>
      </c>
      <c r="L230" s="92">
        <v>8930465305</v>
      </c>
      <c r="M230" s="93">
        <v>14068694329</v>
      </c>
      <c r="N230" s="93">
        <v>19043565645</v>
      </c>
      <c r="O230" s="93">
        <v>4961978885</v>
      </c>
      <c r="P230" s="93">
        <v>10393652344</v>
      </c>
      <c r="Q230" s="93">
        <v>15898602393</v>
      </c>
      <c r="R230" s="93">
        <v>21476764352</v>
      </c>
      <c r="S230" s="93">
        <v>5454759175</v>
      </c>
      <c r="T230" s="93">
        <v>11310291869</v>
      </c>
      <c r="U230" s="93">
        <v>17430898654</v>
      </c>
      <c r="V230" s="93">
        <v>23535598107</v>
      </c>
      <c r="W230" s="93">
        <v>6041504770</v>
      </c>
      <c r="X230" s="93">
        <v>12370497790</v>
      </c>
    </row>
    <row r="231" spans="2:24" ht="11.8" customHeight="1" collapsed="1" x14ac:dyDescent="0.3">
      <c r="B231" s="103"/>
      <c r="C231" s="103" t="s">
        <v>148</v>
      </c>
      <c r="D231" s="103"/>
      <c r="E231" s="103"/>
      <c r="F231" s="91" t="s">
        <v>142</v>
      </c>
      <c r="G231" s="92">
        <f>SUM(G232:G233)</f>
        <v>2923155801</v>
      </c>
      <c r="H231" s="92">
        <f t="shared" ref="H231:J231" si="126">SUM(H232:H233)</f>
        <v>5770046233</v>
      </c>
      <c r="I231" s="93">
        <f t="shared" si="126"/>
        <v>9200903763</v>
      </c>
      <c r="J231" s="93">
        <f t="shared" si="126"/>
        <v>11758862839</v>
      </c>
      <c r="K231" s="92">
        <f>SUM(K232:K233)</f>
        <v>1899624728</v>
      </c>
      <c r="L231" s="92">
        <f t="shared" ref="L231:X231" si="127">SUM(L232:L233)</f>
        <v>8519646681</v>
      </c>
      <c r="M231" s="93">
        <f t="shared" si="127"/>
        <v>14145654385</v>
      </c>
      <c r="N231" s="93">
        <f t="shared" si="127"/>
        <v>18845346986</v>
      </c>
      <c r="O231" s="93">
        <f t="shared" si="127"/>
        <v>3002200160</v>
      </c>
      <c r="P231" s="93">
        <f t="shared" si="127"/>
        <v>6958197820</v>
      </c>
      <c r="Q231" s="93">
        <f t="shared" si="127"/>
        <v>11505663596</v>
      </c>
      <c r="R231" s="93">
        <f t="shared" si="127"/>
        <v>14944849589</v>
      </c>
      <c r="S231" s="93">
        <f t="shared" si="127"/>
        <v>2475434407</v>
      </c>
      <c r="T231" s="93">
        <f t="shared" si="127"/>
        <v>6532335816</v>
      </c>
      <c r="U231" s="93">
        <f t="shared" si="127"/>
        <v>11466153372</v>
      </c>
      <c r="V231" s="93">
        <f t="shared" si="127"/>
        <v>14966900294</v>
      </c>
      <c r="W231" s="93">
        <f t="shared" si="127"/>
        <v>3171109506</v>
      </c>
      <c r="X231" s="93">
        <f t="shared" si="127"/>
        <v>7474829269</v>
      </c>
    </row>
    <row r="232" spans="2:24" ht="11.8" hidden="1" customHeight="1" outlineLevel="1" x14ac:dyDescent="0.3">
      <c r="B232" s="90"/>
      <c r="C232" s="94" t="s">
        <v>143</v>
      </c>
      <c r="D232" s="90" t="s">
        <v>145</v>
      </c>
      <c r="E232" s="90"/>
      <c r="F232" s="91" t="s">
        <v>142</v>
      </c>
      <c r="G232" s="92">
        <v>2784418153</v>
      </c>
      <c r="H232" s="92">
        <v>5482810078</v>
      </c>
      <c r="I232" s="93">
        <v>8680855167</v>
      </c>
      <c r="J232" s="93">
        <v>11102833526</v>
      </c>
      <c r="K232" s="92">
        <v>1706305682</v>
      </c>
      <c r="L232" s="92">
        <v>8191328067</v>
      </c>
      <c r="M232" s="93">
        <v>13277852904</v>
      </c>
      <c r="N232" s="93">
        <v>17236628451</v>
      </c>
      <c r="O232" s="93">
        <v>2910876307</v>
      </c>
      <c r="P232" s="93">
        <v>6452594606</v>
      </c>
      <c r="Q232" s="93">
        <v>10674010326</v>
      </c>
      <c r="R232" s="93">
        <v>13459733632</v>
      </c>
      <c r="S232" s="93">
        <v>2451660811</v>
      </c>
      <c r="T232" s="93">
        <v>6199966423</v>
      </c>
      <c r="U232" s="93">
        <v>10867493022</v>
      </c>
      <c r="V232" s="93">
        <v>14158747716</v>
      </c>
      <c r="W232" s="93">
        <v>2999272997</v>
      </c>
      <c r="X232" s="93">
        <v>7149318833</v>
      </c>
    </row>
    <row r="233" spans="2:24" ht="11.8" hidden="1" customHeight="1" outlineLevel="1" x14ac:dyDescent="0.3">
      <c r="B233" s="90"/>
      <c r="C233" s="94" t="s">
        <v>143</v>
      </c>
      <c r="D233" s="90" t="s">
        <v>172</v>
      </c>
      <c r="E233" s="90"/>
      <c r="F233" s="91" t="s">
        <v>142</v>
      </c>
      <c r="G233" s="92">
        <v>138737648</v>
      </c>
      <c r="H233" s="92">
        <v>287236155</v>
      </c>
      <c r="I233" s="93">
        <v>520048596</v>
      </c>
      <c r="J233" s="93">
        <v>656029313</v>
      </c>
      <c r="K233" s="92">
        <v>193319046</v>
      </c>
      <c r="L233" s="92">
        <v>328318614</v>
      </c>
      <c r="M233" s="93">
        <v>867801481</v>
      </c>
      <c r="N233" s="93">
        <v>1608718535</v>
      </c>
      <c r="O233" s="93">
        <v>91323853</v>
      </c>
      <c r="P233" s="93">
        <v>505603214</v>
      </c>
      <c r="Q233" s="93">
        <v>831653270</v>
      </c>
      <c r="R233" s="93">
        <v>1485115957</v>
      </c>
      <c r="S233" s="93">
        <v>23773596</v>
      </c>
      <c r="T233" s="93">
        <v>332369393</v>
      </c>
      <c r="U233" s="93">
        <v>598660350</v>
      </c>
      <c r="V233" s="93">
        <v>808152578</v>
      </c>
      <c r="W233" s="93">
        <v>171836509</v>
      </c>
      <c r="X233" s="93">
        <v>325510436</v>
      </c>
    </row>
    <row r="234" spans="2:24" ht="11.8" hidden="1" customHeight="1" outlineLevel="2" x14ac:dyDescent="0.3">
      <c r="B234" s="90"/>
      <c r="C234" s="94"/>
      <c r="D234" s="94" t="s">
        <v>143</v>
      </c>
      <c r="E234" s="90" t="s">
        <v>144</v>
      </c>
      <c r="F234" s="91" t="s">
        <v>142</v>
      </c>
      <c r="G234" s="92">
        <v>2097551659</v>
      </c>
      <c r="H234" s="92">
        <v>4118545502</v>
      </c>
      <c r="I234" s="93">
        <v>6445502522</v>
      </c>
      <c r="J234" s="93">
        <v>8081965004</v>
      </c>
      <c r="K234" s="92">
        <v>1542149218</v>
      </c>
      <c r="L234" s="92">
        <v>4359020512</v>
      </c>
      <c r="M234" s="93">
        <v>7548290214</v>
      </c>
      <c r="N234" s="93">
        <v>9693854743</v>
      </c>
      <c r="O234" s="93">
        <v>2082769283</v>
      </c>
      <c r="P234" s="93">
        <v>4833611226</v>
      </c>
      <c r="Q234" s="93">
        <v>7983240026</v>
      </c>
      <c r="R234" s="93">
        <v>10153780402</v>
      </c>
      <c r="S234" s="93">
        <v>1742019090</v>
      </c>
      <c r="T234" s="93">
        <v>4461098862</v>
      </c>
      <c r="U234" s="93">
        <v>7981408841</v>
      </c>
      <c r="V234" s="93">
        <v>10141828411</v>
      </c>
      <c r="W234" s="93">
        <v>2458180716</v>
      </c>
      <c r="X234" s="93">
        <v>5731352710</v>
      </c>
    </row>
    <row r="235" spans="2:24" ht="11.8" customHeight="1" x14ac:dyDescent="0.3">
      <c r="B235" s="90"/>
      <c r="C235" s="90" t="s">
        <v>149</v>
      </c>
      <c r="D235" s="90"/>
      <c r="E235" s="90"/>
      <c r="F235" s="91" t="s">
        <v>142</v>
      </c>
      <c r="G235" s="92">
        <v>1908009915</v>
      </c>
      <c r="H235" s="92">
        <v>3704606205</v>
      </c>
      <c r="I235" s="93">
        <v>5688470830</v>
      </c>
      <c r="J235" s="93">
        <v>7523423286</v>
      </c>
      <c r="K235" s="92">
        <v>1966286002</v>
      </c>
      <c r="L235" s="92">
        <v>4035000083</v>
      </c>
      <c r="M235" s="93">
        <v>6396992792</v>
      </c>
      <c r="N235" s="93">
        <v>8639442951</v>
      </c>
      <c r="O235" s="93">
        <v>2464416089</v>
      </c>
      <c r="P235" s="93">
        <v>4941435844</v>
      </c>
      <c r="Q235" s="93">
        <v>7532544104</v>
      </c>
      <c r="R235" s="93">
        <v>10360473809</v>
      </c>
      <c r="S235" s="93">
        <v>2730530691</v>
      </c>
      <c r="T235" s="93">
        <v>5703872822</v>
      </c>
      <c r="U235" s="93">
        <v>8684464765</v>
      </c>
      <c r="V235" s="93">
        <v>11890888173</v>
      </c>
      <c r="W235" s="93">
        <v>3029641900</v>
      </c>
      <c r="X235" s="93">
        <v>6136650009</v>
      </c>
    </row>
    <row r="236" spans="2:24" ht="11.8" customHeight="1" x14ac:dyDescent="0.3">
      <c r="B236" s="95"/>
      <c r="C236" s="95" t="s">
        <v>154</v>
      </c>
      <c r="D236" s="95"/>
      <c r="E236" s="95"/>
      <c r="F236" s="96" t="s">
        <v>142</v>
      </c>
      <c r="G236" s="97">
        <v>615024327</v>
      </c>
      <c r="H236" s="97">
        <v>1196580825</v>
      </c>
      <c r="I236" s="98">
        <v>1824805003</v>
      </c>
      <c r="J236" s="98">
        <v>2441837099</v>
      </c>
      <c r="K236" s="97">
        <v>638282761</v>
      </c>
      <c r="L236" s="97">
        <v>1406636914</v>
      </c>
      <c r="M236" s="98">
        <v>2230030231</v>
      </c>
      <c r="N236" s="98">
        <v>3107639488</v>
      </c>
      <c r="O236" s="98">
        <v>920505574</v>
      </c>
      <c r="P236" s="98">
        <v>1756090691</v>
      </c>
      <c r="Q236" s="98">
        <v>2643315860</v>
      </c>
      <c r="R236" s="98">
        <v>3602857841</v>
      </c>
      <c r="S236" s="98">
        <v>991034762</v>
      </c>
      <c r="T236" s="98">
        <v>1972918635</v>
      </c>
      <c r="U236" s="98">
        <v>2982751267</v>
      </c>
      <c r="V236" s="98">
        <v>4103130129</v>
      </c>
      <c r="W236" s="98">
        <v>1026493175</v>
      </c>
      <c r="X236" s="98">
        <v>2220559494</v>
      </c>
    </row>
    <row r="237" spans="2:24" ht="11.8" customHeight="1" x14ac:dyDescent="0.3">
      <c r="B237" s="99"/>
      <c r="C237" s="99" t="s">
        <v>155</v>
      </c>
      <c r="D237" s="99"/>
      <c r="E237" s="99"/>
      <c r="F237" s="100" t="s">
        <v>156</v>
      </c>
      <c r="G237" s="101">
        <v>5676523</v>
      </c>
      <c r="H237" s="101">
        <v>5800662</v>
      </c>
      <c r="I237" s="102">
        <v>5864390</v>
      </c>
      <c r="J237" s="102">
        <v>6376261</v>
      </c>
      <c r="K237" s="101">
        <v>5964332</v>
      </c>
      <c r="L237" s="101">
        <v>6038130</v>
      </c>
      <c r="M237" s="102">
        <v>6364944</v>
      </c>
      <c r="N237" s="102">
        <v>6809627</v>
      </c>
      <c r="O237" s="102">
        <v>7321662</v>
      </c>
      <c r="P237" s="102">
        <v>6976443</v>
      </c>
      <c r="Q237" s="102">
        <v>6924818</v>
      </c>
      <c r="R237" s="102">
        <v>6621431</v>
      </c>
      <c r="S237" s="102">
        <v>6949398</v>
      </c>
      <c r="T237" s="102">
        <v>7024543</v>
      </c>
      <c r="U237" s="102">
        <v>7122276</v>
      </c>
      <c r="V237" s="102">
        <v>7138499</v>
      </c>
      <c r="W237" s="102">
        <v>7201696</v>
      </c>
      <c r="X237" s="102">
        <v>7271269</v>
      </c>
    </row>
    <row r="238" spans="2:24" ht="11.8" customHeight="1" x14ac:dyDescent="0.3">
      <c r="B238" s="90"/>
      <c r="C238" s="90" t="s">
        <v>175</v>
      </c>
      <c r="D238" s="90"/>
      <c r="E238" s="90"/>
      <c r="F238" s="91" t="s">
        <v>156</v>
      </c>
      <c r="G238" s="92">
        <v>24277923</v>
      </c>
      <c r="H238" s="92">
        <v>24485092</v>
      </c>
      <c r="I238" s="93">
        <v>25077746</v>
      </c>
      <c r="J238" s="93">
        <v>26093355</v>
      </c>
      <c r="K238" s="92">
        <v>26151382</v>
      </c>
      <c r="L238" s="92">
        <v>26751681</v>
      </c>
      <c r="M238" s="93">
        <v>27849437</v>
      </c>
      <c r="N238" s="93">
        <v>30157168</v>
      </c>
      <c r="O238" s="93">
        <v>31471564</v>
      </c>
      <c r="P238" s="93">
        <v>31969493</v>
      </c>
      <c r="Q238" s="93">
        <v>32905285</v>
      </c>
      <c r="R238" s="93">
        <v>33758711</v>
      </c>
      <c r="S238" s="93">
        <v>34225174</v>
      </c>
      <c r="T238" s="93">
        <v>35285622</v>
      </c>
      <c r="U238" s="93">
        <v>36268253</v>
      </c>
      <c r="V238" s="93">
        <v>37168713</v>
      </c>
      <c r="W238" s="93">
        <v>38122960</v>
      </c>
      <c r="X238" s="93">
        <v>39052338</v>
      </c>
    </row>
    <row r="239" spans="2:24" ht="11.8" customHeight="1" x14ac:dyDescent="0.3">
      <c r="B239" s="103"/>
      <c r="C239" s="103" t="s">
        <v>157</v>
      </c>
      <c r="D239" s="103"/>
      <c r="E239" s="103"/>
      <c r="F239" s="91" t="s">
        <v>156</v>
      </c>
      <c r="G239" s="92">
        <v>99200</v>
      </c>
      <c r="H239" s="92">
        <v>172617</v>
      </c>
      <c r="I239" s="93">
        <v>216532</v>
      </c>
      <c r="J239" s="93">
        <v>324866</v>
      </c>
      <c r="K239" s="92">
        <v>71788</v>
      </c>
      <c r="L239" s="92">
        <v>170173</v>
      </c>
      <c r="M239" s="93">
        <v>269297</v>
      </c>
      <c r="N239" s="93">
        <v>355939</v>
      </c>
      <c r="O239" s="93">
        <v>105600</v>
      </c>
      <c r="P239" s="93">
        <v>197204</v>
      </c>
      <c r="Q239" s="93">
        <v>309097</v>
      </c>
      <c r="R239" s="93">
        <v>388385</v>
      </c>
      <c r="S239" s="93">
        <v>95623</v>
      </c>
      <c r="T239" s="93">
        <v>185108</v>
      </c>
      <c r="U239" s="93">
        <v>307879</v>
      </c>
      <c r="V239" s="93">
        <v>408771</v>
      </c>
      <c r="W239" s="93">
        <v>110621</v>
      </c>
      <c r="X239" s="93">
        <v>230389</v>
      </c>
    </row>
    <row r="240" spans="2:24" ht="11.8" customHeight="1" x14ac:dyDescent="0.3"/>
    <row r="241" spans="2:24" ht="11.8" customHeight="1" x14ac:dyDescent="0.3">
      <c r="B241" s="85"/>
      <c r="C241" s="85" t="s">
        <v>163</v>
      </c>
      <c r="D241" s="85"/>
      <c r="E241" s="86"/>
      <c r="F241" s="87"/>
      <c r="G241" s="87"/>
      <c r="H241" s="87"/>
      <c r="I241" s="104"/>
      <c r="J241" s="104"/>
      <c r="K241" s="87"/>
      <c r="L241" s="87"/>
      <c r="M241" s="104"/>
      <c r="N241" s="104"/>
      <c r="O241" s="104"/>
      <c r="P241" s="104"/>
      <c r="Q241" s="104"/>
      <c r="R241" s="104"/>
      <c r="S241" s="104"/>
      <c r="T241" s="104"/>
      <c r="U241" s="104"/>
      <c r="V241" s="104"/>
      <c r="W241" s="104"/>
      <c r="X241" s="104"/>
    </row>
    <row r="242" spans="2:24" ht="11.8" customHeight="1" x14ac:dyDescent="0.3">
      <c r="B242" s="90"/>
      <c r="C242" s="90" t="s">
        <v>158</v>
      </c>
      <c r="D242" s="90"/>
      <c r="E242" s="103"/>
      <c r="F242" s="105" t="s">
        <v>142</v>
      </c>
      <c r="G242" s="92">
        <v>1875283203</v>
      </c>
      <c r="H242" s="92">
        <v>3314103259</v>
      </c>
      <c r="I242" s="93">
        <v>4480512292</v>
      </c>
      <c r="J242" s="93">
        <v>6502325704</v>
      </c>
      <c r="K242" s="92">
        <v>1843101423</v>
      </c>
      <c r="L242" s="92">
        <v>3451225460</v>
      </c>
      <c r="M242" s="93">
        <v>5141645737</v>
      </c>
      <c r="N242" s="93">
        <v>6961071188</v>
      </c>
      <c r="O242" s="93">
        <v>3937005373</v>
      </c>
      <c r="P242" s="93">
        <v>6758345700</v>
      </c>
      <c r="Q242" s="93">
        <v>9290463058</v>
      </c>
      <c r="R242" s="93">
        <v>11497527171</v>
      </c>
      <c r="S242" s="93">
        <v>3955310196</v>
      </c>
      <c r="T242" s="93">
        <v>6782558095</v>
      </c>
      <c r="U242" s="93">
        <v>9416854065</v>
      </c>
      <c r="V242" s="93">
        <v>12213122804</v>
      </c>
      <c r="W242" s="93">
        <v>3605719569</v>
      </c>
      <c r="X242" s="93">
        <v>6304336264</v>
      </c>
    </row>
    <row r="243" spans="2:24" ht="11.8" customHeight="1" x14ac:dyDescent="0.3">
      <c r="B243" s="90"/>
      <c r="C243" s="90" t="s">
        <v>159</v>
      </c>
      <c r="D243" s="90"/>
      <c r="E243" s="103"/>
      <c r="F243" s="105" t="s">
        <v>156</v>
      </c>
      <c r="G243" s="92">
        <v>316693</v>
      </c>
      <c r="H243" s="92">
        <v>602132</v>
      </c>
      <c r="I243" s="93">
        <v>917905</v>
      </c>
      <c r="J243" s="93">
        <v>1299280</v>
      </c>
      <c r="K243" s="92">
        <v>269379</v>
      </c>
      <c r="L243" s="92">
        <v>604524</v>
      </c>
      <c r="M243" s="93">
        <v>1022151</v>
      </c>
      <c r="N243" s="93">
        <v>1457675</v>
      </c>
      <c r="O243" s="93">
        <v>448972</v>
      </c>
      <c r="P243" s="93">
        <v>1101806</v>
      </c>
      <c r="Q243" s="93">
        <v>1440853</v>
      </c>
      <c r="R243" s="93">
        <v>2026434</v>
      </c>
      <c r="S243" s="93">
        <v>524476</v>
      </c>
      <c r="T243" s="93">
        <v>1004419</v>
      </c>
      <c r="U243" s="93">
        <v>1554137</v>
      </c>
      <c r="V243" s="93">
        <v>2039209</v>
      </c>
      <c r="W243" s="93">
        <v>555811</v>
      </c>
      <c r="X243" s="93">
        <v>1172246</v>
      </c>
    </row>
    <row r="244" spans="2:24" ht="11.8" customHeight="1" x14ac:dyDescent="0.3">
      <c r="B244" s="103"/>
      <c r="C244" s="103" t="s">
        <v>176</v>
      </c>
      <c r="D244" s="103"/>
      <c r="E244" s="103"/>
      <c r="F244" s="105" t="s">
        <v>156</v>
      </c>
      <c r="G244" s="92">
        <v>1101722</v>
      </c>
      <c r="H244" s="92">
        <v>2138731</v>
      </c>
      <c r="I244" s="93">
        <v>3312906</v>
      </c>
      <c r="J244" s="93">
        <v>4862051</v>
      </c>
      <c r="K244" s="92">
        <v>1357826</v>
      </c>
      <c r="L244" s="92">
        <v>2859785</v>
      </c>
      <c r="M244" s="93">
        <v>4706229</v>
      </c>
      <c r="N244" s="93">
        <v>6315657</v>
      </c>
      <c r="O244" s="93">
        <v>1995875</v>
      </c>
      <c r="P244" s="93">
        <v>4312644</v>
      </c>
      <c r="Q244" s="93">
        <v>5856055</v>
      </c>
      <c r="R244" s="93">
        <v>7848985</v>
      </c>
      <c r="S244" s="93">
        <v>2190821</v>
      </c>
      <c r="T244" s="93">
        <v>4436426</v>
      </c>
      <c r="U244" s="93">
        <v>6544975</v>
      </c>
      <c r="V244" s="93">
        <v>8656827</v>
      </c>
      <c r="W244" s="93">
        <v>2149983</v>
      </c>
      <c r="X244" s="93">
        <v>4381570</v>
      </c>
    </row>
    <row r="245" spans="2:24" ht="11.8" customHeight="1" x14ac:dyDescent="0.3">
      <c r="B245" s="103"/>
      <c r="C245" s="103" t="s">
        <v>165</v>
      </c>
      <c r="D245" s="103"/>
      <c r="E245" s="103"/>
      <c r="F245" s="105" t="s">
        <v>156</v>
      </c>
      <c r="G245" s="92">
        <v>226125</v>
      </c>
      <c r="H245" s="92">
        <v>189472</v>
      </c>
      <c r="I245" s="93">
        <v>285575</v>
      </c>
      <c r="J245" s="93">
        <v>386111</v>
      </c>
      <c r="K245" s="92">
        <v>195352</v>
      </c>
      <c r="L245" s="92">
        <v>403579</v>
      </c>
      <c r="M245" s="93">
        <v>652100</v>
      </c>
      <c r="N245" s="93">
        <v>906223</v>
      </c>
      <c r="O245" s="93">
        <v>288255</v>
      </c>
      <c r="P245" s="93">
        <v>836208</v>
      </c>
      <c r="Q245" s="93">
        <v>1115509</v>
      </c>
      <c r="R245" s="93">
        <v>1410763</v>
      </c>
      <c r="S245" s="93">
        <v>320008</v>
      </c>
      <c r="T245" s="93">
        <v>622697</v>
      </c>
      <c r="U245" s="93">
        <v>941280</v>
      </c>
      <c r="V245" s="93">
        <v>706823</v>
      </c>
      <c r="W245" s="93">
        <v>170060</v>
      </c>
      <c r="X245" s="93">
        <v>344590</v>
      </c>
    </row>
    <row r="246" spans="2:24" ht="11.8" customHeight="1" x14ac:dyDescent="0.3"/>
    <row r="247" spans="2:24" ht="11.8" customHeight="1" x14ac:dyDescent="0.3">
      <c r="B247" s="85"/>
      <c r="C247" s="85" t="s">
        <v>166</v>
      </c>
      <c r="D247" s="85"/>
      <c r="E247" s="86"/>
      <c r="F247" s="87"/>
      <c r="G247" s="87"/>
      <c r="H247" s="87"/>
      <c r="I247" s="104"/>
      <c r="J247" s="104"/>
      <c r="K247" s="87"/>
      <c r="L247" s="87"/>
      <c r="M247" s="104"/>
      <c r="N247" s="104"/>
      <c r="O247" s="104"/>
      <c r="P247" s="104"/>
      <c r="Q247" s="104"/>
      <c r="R247" s="104"/>
      <c r="S247" s="104"/>
      <c r="T247" s="104"/>
      <c r="U247" s="104"/>
      <c r="V247" s="104"/>
      <c r="W247" s="104"/>
      <c r="X247" s="104"/>
    </row>
    <row r="248" spans="2:24" ht="11.8" customHeight="1" x14ac:dyDescent="0.3">
      <c r="B248" s="90"/>
      <c r="C248" s="90" t="s">
        <v>167</v>
      </c>
      <c r="D248" s="90"/>
      <c r="E248" s="103"/>
      <c r="F248" s="105" t="s">
        <v>142</v>
      </c>
      <c r="G248" s="92">
        <f>IFERROR(G223*4/G237,"-")</f>
        <v>5031.9244840547635</v>
      </c>
      <c r="H248" s="92">
        <f>IFERROR(H223*2/H237,"-")</f>
        <v>4687.2131553260642</v>
      </c>
      <c r="I248" s="93">
        <f>IFERROR(I223*(4/3)/I237,"-")</f>
        <v>4636.2933786236363</v>
      </c>
      <c r="J248" s="93">
        <f>IFERROR(J223/J237,"-")</f>
        <v>4270.4888389920052</v>
      </c>
      <c r="K248" s="92">
        <f>IFERROR(K223*4/K237,"-")</f>
        <v>5050.6468700937503</v>
      </c>
      <c r="L248" s="92">
        <f>IFERROR(L223*2/L237,"-")</f>
        <v>4747.2651728266865</v>
      </c>
      <c r="M248" s="93">
        <f>IFERROR(M223*(4/3)/M237,"-")</f>
        <v>4614.3701569094719</v>
      </c>
      <c r="N248" s="93">
        <f>IFERROR(N223/N237,"-")</f>
        <v>4314.9368956625667</v>
      </c>
      <c r="O248" s="92">
        <f>IFERROR(O223*4/O237,"-")</f>
        <v>5118.8576675623654</v>
      </c>
      <c r="P248" s="92">
        <f>IFERROR(P223*2/P237,"-")</f>
        <v>5042.2600672004346</v>
      </c>
      <c r="Q248" s="93">
        <f>IFERROR(Q223*(4/3)/Q237,"-")</f>
        <v>4994.0190458916504</v>
      </c>
      <c r="R248" s="93">
        <f>IFERROR(R223/R237,"-")</f>
        <v>5133.6490621136127</v>
      </c>
      <c r="S248" s="92">
        <f>IFERROR(S223*4/S237,"-")</f>
        <v>5704.9093242321132</v>
      </c>
      <c r="T248" s="92">
        <f>IFERROR(T223*2/T237,"-")</f>
        <v>5420.7482798525116</v>
      </c>
      <c r="U248" s="93">
        <f>IFERROR(U223*(4/3)/U237,"-")</f>
        <v>5351.3877835306193</v>
      </c>
      <c r="V248" s="93">
        <f>IFERROR(V223/V237,"-")</f>
        <v>5230.9134651416216</v>
      </c>
      <c r="W248" s="92">
        <f>IFERROR(W223*4/W237,"-")</f>
        <v>6111.9971234553641</v>
      </c>
      <c r="X248" s="92">
        <f>IFERROR(X223*2/X237,"-")</f>
        <v>5753.3013387346828</v>
      </c>
    </row>
    <row r="249" spans="2:24" ht="11.8" customHeight="1" x14ac:dyDescent="0.3">
      <c r="B249" s="90"/>
      <c r="C249" s="90" t="s">
        <v>168</v>
      </c>
      <c r="D249" s="90"/>
      <c r="E249" s="103"/>
      <c r="F249" s="105" t="s">
        <v>142</v>
      </c>
      <c r="G249" s="92">
        <f>IFERROR(G242/G243,"-")</f>
        <v>5921.4545411486833</v>
      </c>
      <c r="H249" s="92">
        <f t="shared" ref="H249:J249" si="128">IFERROR(H242/H243,"-")</f>
        <v>5503.9480695262837</v>
      </c>
      <c r="I249" s="93">
        <f t="shared" si="128"/>
        <v>4881.2374831818106</v>
      </c>
      <c r="J249" s="93">
        <f t="shared" si="128"/>
        <v>5004.5607598054303</v>
      </c>
      <c r="K249" s="92">
        <f>IFERROR(K242/K243,"-")</f>
        <v>6842.038254652367</v>
      </c>
      <c r="L249" s="92">
        <f t="shared" ref="L249:X249" si="129">IFERROR(L242/L243,"-")</f>
        <v>5708.9965989770462</v>
      </c>
      <c r="M249" s="93">
        <f t="shared" si="129"/>
        <v>5030.2213048756985</v>
      </c>
      <c r="N249" s="93">
        <f t="shared" si="129"/>
        <v>4775.4617373557203</v>
      </c>
      <c r="O249" s="93">
        <f t="shared" si="129"/>
        <v>8768.9329690938412</v>
      </c>
      <c r="P249" s="93">
        <f t="shared" si="129"/>
        <v>6133.8799207846023</v>
      </c>
      <c r="Q249" s="93">
        <f t="shared" si="129"/>
        <v>6447.8909770809378</v>
      </c>
      <c r="R249" s="93">
        <f t="shared" si="129"/>
        <v>5673.7733234835187</v>
      </c>
      <c r="S249" s="93">
        <f t="shared" si="129"/>
        <v>7541.451269457516</v>
      </c>
      <c r="T249" s="93">
        <f t="shared" si="129"/>
        <v>6752.7178348876314</v>
      </c>
      <c r="U249" s="93">
        <f t="shared" si="129"/>
        <v>6059.2174724622091</v>
      </c>
      <c r="V249" s="93">
        <f t="shared" si="129"/>
        <v>5989.147166376767</v>
      </c>
      <c r="W249" s="93">
        <f t="shared" si="129"/>
        <v>6487.3123579778021</v>
      </c>
      <c r="X249" s="93">
        <f t="shared" si="129"/>
        <v>5377.9976762556662</v>
      </c>
    </row>
    <row r="250" spans="2:24" ht="11.8" customHeight="1" x14ac:dyDescent="0.3">
      <c r="B250" s="90"/>
      <c r="C250" s="90" t="s">
        <v>169</v>
      </c>
      <c r="D250" s="90"/>
      <c r="E250" s="103"/>
      <c r="F250" s="105" t="s">
        <v>142</v>
      </c>
      <c r="G250" s="92">
        <f t="shared" ref="G250:X250" si="130">IFERROR(G231/G239,"-")</f>
        <v>29467.296381048389</v>
      </c>
      <c r="H250" s="92">
        <f t="shared" si="130"/>
        <v>33426.871240955406</v>
      </c>
      <c r="I250" s="93">
        <f t="shared" si="130"/>
        <v>42492.120162377847</v>
      </c>
      <c r="J250" s="93">
        <f t="shared" si="130"/>
        <v>36196.040333552912</v>
      </c>
      <c r="K250" s="92">
        <f t="shared" si="130"/>
        <v>26461.591463754386</v>
      </c>
      <c r="L250" s="92">
        <f t="shared" si="130"/>
        <v>50064.620597862173</v>
      </c>
      <c r="M250" s="93">
        <f t="shared" si="130"/>
        <v>52528.080093725512</v>
      </c>
      <c r="N250" s="93">
        <f t="shared" si="130"/>
        <v>52945.440050120946</v>
      </c>
      <c r="O250" s="93">
        <f t="shared" si="130"/>
        <v>28429.925757575758</v>
      </c>
      <c r="P250" s="93">
        <f t="shared" si="130"/>
        <v>35284.263098111602</v>
      </c>
      <c r="Q250" s="93">
        <f t="shared" si="130"/>
        <v>37223.472230400163</v>
      </c>
      <c r="R250" s="93">
        <f t="shared" si="130"/>
        <v>38479.471629954816</v>
      </c>
      <c r="S250" s="93">
        <f t="shared" si="130"/>
        <v>25887.437196072075</v>
      </c>
      <c r="T250" s="93">
        <f t="shared" si="130"/>
        <v>35289.321995807855</v>
      </c>
      <c r="U250" s="93">
        <f t="shared" si="130"/>
        <v>37242.401631809902</v>
      </c>
      <c r="V250" s="93">
        <f t="shared" si="130"/>
        <v>36614.388726206118</v>
      </c>
      <c r="W250" s="93">
        <f t="shared" si="130"/>
        <v>28666.433190804641</v>
      </c>
      <c r="X250" s="93">
        <f t="shared" si="130"/>
        <v>32444.384362968718</v>
      </c>
    </row>
    <row r="251" spans="2:24" ht="11.8" customHeight="1" x14ac:dyDescent="0.3">
      <c r="B251" s="90"/>
      <c r="C251" s="90" t="s">
        <v>177</v>
      </c>
      <c r="D251" s="90"/>
      <c r="E251" s="103"/>
      <c r="F251" s="105" t="s">
        <v>14</v>
      </c>
      <c r="G251" s="106">
        <f>IFERROR(G239*4/G237,"-")</f>
        <v>6.9901945257686796E-2</v>
      </c>
      <c r="H251" s="106">
        <f>IFERROR(H239*2/H237,"-")</f>
        <v>5.9516310379746314E-2</v>
      </c>
      <c r="I251" s="107">
        <f>IFERROR(I239*(4/3)/I237,"-")</f>
        <v>4.9230923136649049E-2</v>
      </c>
      <c r="J251" s="107">
        <f t="shared" ref="J251" si="131">IFERROR(J239/J237,"-")</f>
        <v>5.0949294578750776E-2</v>
      </c>
      <c r="K251" s="106">
        <f>IFERROR(K239*4/K237,"-")</f>
        <v>4.814487188171282E-2</v>
      </c>
      <c r="L251" s="106">
        <f>IFERROR(L239*2/L237,"-")</f>
        <v>5.6366126598797972E-2</v>
      </c>
      <c r="M251" s="107">
        <f>IFERROR(M239*(4/3)/M237,"-")</f>
        <v>5.641254136197689E-2</v>
      </c>
      <c r="N251" s="107">
        <f t="shared" ref="N251" si="132">IFERROR(N239/N237,"-")</f>
        <v>5.226997014667617E-2</v>
      </c>
      <c r="O251" s="106">
        <f>IFERROR(O239*4/O237,"-")</f>
        <v>5.7691819152536676E-2</v>
      </c>
      <c r="P251" s="106">
        <f>IFERROR(P239*2/P237,"-")</f>
        <v>5.6534253917074936E-2</v>
      </c>
      <c r="Q251" s="107">
        <f>IFERROR(Q239*(4/3)/Q237,"-")</f>
        <v>5.9514825275311684E-2</v>
      </c>
      <c r="R251" s="107">
        <f t="shared" ref="R251" si="133">IFERROR(R239/R237,"-")</f>
        <v>5.8655749791850127E-2</v>
      </c>
      <c r="S251" s="106">
        <f>IFERROR(S239*4/S237,"-")</f>
        <v>5.5039587601688665E-2</v>
      </c>
      <c r="T251" s="106">
        <f>IFERROR(T239*2/T237,"-")</f>
        <v>5.2703214999182152E-2</v>
      </c>
      <c r="U251" s="107">
        <f>IFERROR(U239*(4/3)/U237,"-")</f>
        <v>5.7636819091724793E-2</v>
      </c>
      <c r="V251" s="107">
        <f t="shared" ref="V251" si="134">IFERROR(V239/V237,"-")</f>
        <v>5.7262878372610265E-2</v>
      </c>
      <c r="W251" s="106">
        <f>IFERROR(W239*4/W237,"-")</f>
        <v>6.1441638191892578E-2</v>
      </c>
      <c r="X251" s="106">
        <f>IFERROR(X239*2/X237,"-")</f>
        <v>6.3369681413244366E-2</v>
      </c>
    </row>
    <row r="252" spans="2:24" ht="11.8" customHeight="1" x14ac:dyDescent="0.3">
      <c r="B252" s="90"/>
      <c r="C252" s="90" t="s">
        <v>178</v>
      </c>
      <c r="D252" s="90"/>
      <c r="E252" s="103"/>
      <c r="F252" s="105" t="s">
        <v>14</v>
      </c>
      <c r="G252" s="106">
        <f t="shared" ref="G252:X252" si="135">IFERROR(G231/G227,"-")</f>
        <v>0.45382429149146242</v>
      </c>
      <c r="H252" s="106">
        <f t="shared" si="135"/>
        <v>0.44015622392314585</v>
      </c>
      <c r="I252" s="107">
        <f t="shared" si="135"/>
        <v>0.46024923062551293</v>
      </c>
      <c r="J252" s="107">
        <f t="shared" si="135"/>
        <v>0.43833400784885668</v>
      </c>
      <c r="K252" s="106">
        <f t="shared" si="135"/>
        <v>0.28305119144387592</v>
      </c>
      <c r="L252" s="106">
        <f t="shared" si="135"/>
        <v>0.62711576677357561</v>
      </c>
      <c r="M252" s="107">
        <f t="shared" si="135"/>
        <v>0.66303819284158383</v>
      </c>
      <c r="N252" s="107">
        <f t="shared" si="135"/>
        <v>0.65157897542306031</v>
      </c>
      <c r="O252" s="107">
        <f t="shared" si="135"/>
        <v>0.39234032269807911</v>
      </c>
      <c r="P252" s="107">
        <f t="shared" si="135"/>
        <v>0.43875430061960219</v>
      </c>
      <c r="Q252" s="107">
        <f t="shared" si="135"/>
        <v>0.47349275268437124</v>
      </c>
      <c r="R252" s="107">
        <f t="shared" si="135"/>
        <v>0.45443053564495745</v>
      </c>
      <c r="S252" s="107">
        <f t="shared" si="135"/>
        <v>0.29368601421216112</v>
      </c>
      <c r="T252" s="107">
        <f t="shared" si="135"/>
        <v>0.37803457282766006</v>
      </c>
      <c r="U252" s="107">
        <f t="shared" si="135"/>
        <v>0.430640801302621</v>
      </c>
      <c r="V252" s="107">
        <f t="shared" si="135"/>
        <v>0.41520988093920524</v>
      </c>
      <c r="W252" s="107">
        <f t="shared" si="135"/>
        <v>0.33833256229603165</v>
      </c>
      <c r="X252" s="107">
        <f t="shared" si="135"/>
        <v>0.39005936933234087</v>
      </c>
    </row>
    <row r="253" spans="2:24" ht="11.8" customHeight="1" x14ac:dyDescent="0.3">
      <c r="B253" s="90"/>
      <c r="C253" s="90" t="s">
        <v>179</v>
      </c>
      <c r="D253" s="90"/>
      <c r="E253" s="103"/>
      <c r="F253" s="105" t="s">
        <v>14</v>
      </c>
      <c r="G253" s="106">
        <f t="shared" ref="G253:X253" si="136">IFERROR((G231+G235)/G227,"-")</f>
        <v>0.75004567234886976</v>
      </c>
      <c r="H253" s="106">
        <f t="shared" si="136"/>
        <v>0.72275456238866975</v>
      </c>
      <c r="I253" s="107">
        <f t="shared" si="136"/>
        <v>0.74479892165385642</v>
      </c>
      <c r="J253" s="107">
        <f t="shared" si="136"/>
        <v>0.71878393968735455</v>
      </c>
      <c r="K253" s="106">
        <f t="shared" si="136"/>
        <v>0.5760351621102735</v>
      </c>
      <c r="L253" s="106">
        <f t="shared" si="136"/>
        <v>0.92412481723398476</v>
      </c>
      <c r="M253" s="107">
        <f t="shared" si="136"/>
        <v>0.96287943206526638</v>
      </c>
      <c r="N253" s="107">
        <f t="shared" si="136"/>
        <v>0.9502882212873307</v>
      </c>
      <c r="O253" s="107">
        <f t="shared" si="136"/>
        <v>0.7144007290970309</v>
      </c>
      <c r="P253" s="107">
        <f t="shared" si="136"/>
        <v>0.75034018591293716</v>
      </c>
      <c r="Q253" s="107">
        <f t="shared" si="136"/>
        <v>0.78347965719975599</v>
      </c>
      <c r="R253" s="107">
        <f t="shared" si="136"/>
        <v>0.76946319184678247</v>
      </c>
      <c r="S253" s="107">
        <f t="shared" si="136"/>
        <v>0.61763670062748821</v>
      </c>
      <c r="T253" s="107">
        <f t="shared" si="136"/>
        <v>0.70812493965274337</v>
      </c>
      <c r="U253" s="107">
        <f t="shared" si="136"/>
        <v>0.75680815176006944</v>
      </c>
      <c r="V253" s="107">
        <f t="shared" si="136"/>
        <v>0.7450854173287933</v>
      </c>
      <c r="W253" s="107">
        <f t="shared" si="136"/>
        <v>0.66157163837555</v>
      </c>
      <c r="X253" s="107">
        <f t="shared" si="136"/>
        <v>0.71028846703908655</v>
      </c>
    </row>
    <row r="254" spans="2:24" ht="11.8" customHeight="1" x14ac:dyDescent="0.3"/>
    <row r="255" spans="2:24" ht="11.8" customHeight="1" x14ac:dyDescent="0.3"/>
    <row r="256" spans="2:24" ht="29.95" customHeight="1" x14ac:dyDescent="0.3">
      <c r="B256" s="85"/>
      <c r="C256" s="85" t="s">
        <v>111</v>
      </c>
      <c r="D256" s="85"/>
      <c r="E256" s="86"/>
      <c r="F256" s="87" t="s">
        <v>122</v>
      </c>
      <c r="G256" s="88" t="str">
        <f t="shared" ref="G256:X256" si="137">G5</f>
        <v>2020
Q1</v>
      </c>
      <c r="H256" s="88" t="str">
        <f t="shared" si="137"/>
        <v>2020
Q2</v>
      </c>
      <c r="I256" s="89" t="str">
        <f t="shared" si="137"/>
        <v>2020
Q3</v>
      </c>
      <c r="J256" s="89" t="str">
        <f t="shared" si="137"/>
        <v>2020
Q4</v>
      </c>
      <c r="K256" s="88" t="str">
        <f t="shared" si="137"/>
        <v>2021
Q1</v>
      </c>
      <c r="L256" s="88" t="str">
        <f t="shared" si="137"/>
        <v>2021
Q2</v>
      </c>
      <c r="M256" s="89" t="str">
        <f t="shared" si="137"/>
        <v>2021
Q3</v>
      </c>
      <c r="N256" s="89" t="str">
        <f t="shared" si="137"/>
        <v>2021
Q4</v>
      </c>
      <c r="O256" s="89" t="str">
        <f t="shared" si="137"/>
        <v>2022
Q1</v>
      </c>
      <c r="P256" s="89" t="str">
        <f t="shared" si="137"/>
        <v>2022
Q2</v>
      </c>
      <c r="Q256" s="89" t="str">
        <f t="shared" si="137"/>
        <v>2022
Q3</v>
      </c>
      <c r="R256" s="89" t="str">
        <f t="shared" si="137"/>
        <v>2022
Q4</v>
      </c>
      <c r="S256" s="89" t="str">
        <f t="shared" si="137"/>
        <v>2023
Q1</v>
      </c>
      <c r="T256" s="89" t="str">
        <f t="shared" si="137"/>
        <v>2023
Q2</v>
      </c>
      <c r="U256" s="89" t="str">
        <f t="shared" si="137"/>
        <v>2023
Q3</v>
      </c>
      <c r="V256" s="89" t="str">
        <f t="shared" si="137"/>
        <v>2023
Q4</v>
      </c>
      <c r="W256" s="89" t="str">
        <f t="shared" si="137"/>
        <v>2024
Q1</v>
      </c>
      <c r="X256" s="89" t="str">
        <f t="shared" si="137"/>
        <v>2024
Q2</v>
      </c>
    </row>
    <row r="257" spans="2:24" ht="11.8" customHeight="1" collapsed="1" x14ac:dyDescent="0.3">
      <c r="B257" s="90"/>
      <c r="C257" s="90" t="s">
        <v>141</v>
      </c>
      <c r="D257" s="90"/>
      <c r="E257" s="90"/>
      <c r="F257" s="91" t="s">
        <v>142</v>
      </c>
      <c r="G257" s="92">
        <f>SUM(G258:G259)</f>
        <v>2850603803</v>
      </c>
      <c r="H257" s="92">
        <f t="shared" ref="H257:J257" si="138">SUM(H258:H259)</f>
        <v>5109189494</v>
      </c>
      <c r="I257" s="93">
        <f t="shared" si="138"/>
        <v>7326060070</v>
      </c>
      <c r="J257" s="93">
        <f t="shared" si="138"/>
        <v>9362908319</v>
      </c>
      <c r="K257" s="92">
        <f>SUM(K258:K259)</f>
        <v>2984025651</v>
      </c>
      <c r="L257" s="92">
        <f t="shared" ref="L257:X257" si="139">SUM(L258:L259)</f>
        <v>5310131508</v>
      </c>
      <c r="M257" s="93">
        <f t="shared" si="139"/>
        <v>7680973466</v>
      </c>
      <c r="N257" s="93">
        <f t="shared" si="139"/>
        <v>9970027444</v>
      </c>
      <c r="O257" s="93">
        <f t="shared" si="139"/>
        <v>3364659190</v>
      </c>
      <c r="P257" s="93">
        <f t="shared" si="139"/>
        <v>6098234444</v>
      </c>
      <c r="Q257" s="93">
        <f t="shared" si="139"/>
        <v>8712929794</v>
      </c>
      <c r="R257" s="93">
        <f t="shared" si="139"/>
        <v>11156123435</v>
      </c>
      <c r="S257" s="93">
        <f t="shared" si="139"/>
        <v>3639463937</v>
      </c>
      <c r="T257" s="93">
        <f t="shared" si="139"/>
        <v>6592384346</v>
      </c>
      <c r="U257" s="93">
        <f t="shared" si="139"/>
        <v>9449758202</v>
      </c>
      <c r="V257" s="93">
        <f t="shared" si="139"/>
        <v>12104987872</v>
      </c>
      <c r="W257" s="93">
        <f t="shared" si="139"/>
        <v>3919481795</v>
      </c>
      <c r="X257" s="93">
        <f t="shared" si="139"/>
        <v>7080112585</v>
      </c>
    </row>
    <row r="258" spans="2:24" ht="11.8" hidden="1" customHeight="1" outlineLevel="1" x14ac:dyDescent="0.3">
      <c r="B258" s="90"/>
      <c r="C258" s="94" t="s">
        <v>143</v>
      </c>
      <c r="D258" s="90" t="s">
        <v>145</v>
      </c>
      <c r="E258" s="90"/>
      <c r="F258" s="91" t="s">
        <v>142</v>
      </c>
      <c r="G258" s="92">
        <v>2667025088</v>
      </c>
      <c r="H258" s="92">
        <v>4791887512</v>
      </c>
      <c r="I258" s="93">
        <v>6848137671</v>
      </c>
      <c r="J258" s="93">
        <v>8743684600</v>
      </c>
      <c r="K258" s="92">
        <v>2813851862</v>
      </c>
      <c r="L258" s="92">
        <v>5044978979</v>
      </c>
      <c r="M258" s="93">
        <v>7193241628</v>
      </c>
      <c r="N258" s="93">
        <v>9309075984</v>
      </c>
      <c r="O258" s="93">
        <v>3180295043</v>
      </c>
      <c r="P258" s="93">
        <v>5730188771</v>
      </c>
      <c r="Q258" s="93">
        <v>8171368477</v>
      </c>
      <c r="R258" s="93">
        <v>10436316905</v>
      </c>
      <c r="S258" s="93">
        <v>3437283796</v>
      </c>
      <c r="T258" s="93">
        <v>6212270933</v>
      </c>
      <c r="U258" s="93">
        <v>8898924742</v>
      </c>
      <c r="V258" s="93">
        <v>11390819450</v>
      </c>
      <c r="W258" s="93">
        <v>3681862504</v>
      </c>
      <c r="X258" s="93">
        <v>6665793821</v>
      </c>
    </row>
    <row r="259" spans="2:24" ht="11.8" hidden="1" customHeight="1" outlineLevel="1" x14ac:dyDescent="0.3">
      <c r="B259" s="90"/>
      <c r="C259" s="94" t="s">
        <v>143</v>
      </c>
      <c r="D259" s="90" t="s">
        <v>172</v>
      </c>
      <c r="E259" s="90"/>
      <c r="F259" s="91" t="s">
        <v>142</v>
      </c>
      <c r="G259" s="92">
        <v>183578715</v>
      </c>
      <c r="H259" s="92">
        <v>317301982</v>
      </c>
      <c r="I259" s="93">
        <v>477922399</v>
      </c>
      <c r="J259" s="93">
        <v>619223719</v>
      </c>
      <c r="K259" s="92">
        <v>170173789</v>
      </c>
      <c r="L259" s="92">
        <v>265152529</v>
      </c>
      <c r="M259" s="93">
        <v>487731838</v>
      </c>
      <c r="N259" s="93">
        <v>660951460</v>
      </c>
      <c r="O259" s="93">
        <v>184364147</v>
      </c>
      <c r="P259" s="93">
        <v>368045673</v>
      </c>
      <c r="Q259" s="93">
        <v>541561317</v>
      </c>
      <c r="R259" s="93">
        <v>719806530</v>
      </c>
      <c r="S259" s="93">
        <v>202180141</v>
      </c>
      <c r="T259" s="93">
        <v>380113413</v>
      </c>
      <c r="U259" s="93">
        <v>550833460</v>
      </c>
      <c r="V259" s="93">
        <v>714168422</v>
      </c>
      <c r="W259" s="93">
        <v>237619291</v>
      </c>
      <c r="X259" s="93">
        <v>414318764</v>
      </c>
    </row>
    <row r="260" spans="2:24" ht="11.8" hidden="1" customHeight="1" outlineLevel="2" x14ac:dyDescent="0.3">
      <c r="B260" s="90"/>
      <c r="C260" s="94"/>
      <c r="D260" s="94" t="s">
        <v>143</v>
      </c>
      <c r="E260" s="90" t="s">
        <v>144</v>
      </c>
      <c r="F260" s="91" t="s">
        <v>142</v>
      </c>
      <c r="G260" s="92">
        <v>1867209647</v>
      </c>
      <c r="H260" s="92">
        <v>3728224711</v>
      </c>
      <c r="I260" s="93">
        <v>4929400859</v>
      </c>
      <c r="J260" s="93">
        <v>6361499103</v>
      </c>
      <c r="K260" s="92">
        <v>1933234203</v>
      </c>
      <c r="L260" s="92">
        <v>3597820869</v>
      </c>
      <c r="M260" s="93">
        <v>5179480155</v>
      </c>
      <c r="N260" s="93">
        <v>6773425680</v>
      </c>
      <c r="O260" s="93">
        <v>2143891351</v>
      </c>
      <c r="P260" s="93">
        <v>4026157389</v>
      </c>
      <c r="Q260" s="93">
        <v>5751159847</v>
      </c>
      <c r="R260" s="93">
        <v>7472378279</v>
      </c>
      <c r="S260" s="93">
        <v>2453238234</v>
      </c>
      <c r="T260" s="93">
        <v>4484302796</v>
      </c>
      <c r="U260" s="93">
        <v>6368296831</v>
      </c>
      <c r="V260" s="93">
        <v>8175417166</v>
      </c>
      <c r="W260" s="93">
        <v>2638780507</v>
      </c>
      <c r="X260" s="93">
        <v>4790487879</v>
      </c>
    </row>
    <row r="261" spans="2:24" ht="11.8" customHeight="1" collapsed="1" x14ac:dyDescent="0.3">
      <c r="B261" s="103"/>
      <c r="C261" s="103" t="s">
        <v>147</v>
      </c>
      <c r="D261" s="103"/>
      <c r="E261" s="103"/>
      <c r="F261" s="91" t="s">
        <v>142</v>
      </c>
      <c r="G261" s="92">
        <f>SUM(G262:G263)</f>
        <v>2266592274</v>
      </c>
      <c r="H261" s="92">
        <f t="shared" ref="H261:J261" si="140">SUM(H262:H263)</f>
        <v>4563038493</v>
      </c>
      <c r="I261" s="93">
        <f t="shared" si="140"/>
        <v>6915272556</v>
      </c>
      <c r="J261" s="93">
        <f t="shared" si="140"/>
        <v>9256554777</v>
      </c>
      <c r="K261" s="92">
        <f>SUM(K262:K263)</f>
        <v>2319777443</v>
      </c>
      <c r="L261" s="92">
        <f t="shared" ref="L261:X261" si="141">SUM(L262:L263)</f>
        <v>4717037007</v>
      </c>
      <c r="M261" s="93">
        <f t="shared" si="141"/>
        <v>7280130167</v>
      </c>
      <c r="N261" s="93">
        <f t="shared" si="141"/>
        <v>9814992870</v>
      </c>
      <c r="O261" s="93">
        <f t="shared" si="141"/>
        <v>2604233600</v>
      </c>
      <c r="P261" s="93">
        <f t="shared" si="141"/>
        <v>5298061394</v>
      </c>
      <c r="Q261" s="93">
        <f t="shared" si="141"/>
        <v>8089186825</v>
      </c>
      <c r="R261" s="93">
        <f t="shared" si="141"/>
        <v>10864825906</v>
      </c>
      <c r="S261" s="93">
        <f t="shared" si="141"/>
        <v>2779018838</v>
      </c>
      <c r="T261" s="93">
        <f t="shared" si="141"/>
        <v>5717070563</v>
      </c>
      <c r="U261" s="93">
        <f t="shared" si="141"/>
        <v>8779162777</v>
      </c>
      <c r="V261" s="93">
        <f t="shared" si="141"/>
        <v>11845998032</v>
      </c>
      <c r="W261" s="93">
        <f t="shared" si="141"/>
        <v>3037192990</v>
      </c>
      <c r="X261" s="93">
        <f t="shared" si="141"/>
        <v>6179601582</v>
      </c>
    </row>
    <row r="262" spans="2:24" ht="11.8" hidden="1" customHeight="1" outlineLevel="1" x14ac:dyDescent="0.3">
      <c r="B262" s="90"/>
      <c r="C262" s="94" t="s">
        <v>143</v>
      </c>
      <c r="D262" s="90" t="s">
        <v>145</v>
      </c>
      <c r="E262" s="90"/>
      <c r="F262" s="91" t="s">
        <v>142</v>
      </c>
      <c r="G262" s="92">
        <v>2113293785</v>
      </c>
      <c r="H262" s="92">
        <v>4253631516</v>
      </c>
      <c r="I262" s="93">
        <v>6454820472</v>
      </c>
      <c r="J262" s="93">
        <v>8637722746</v>
      </c>
      <c r="K262" s="92">
        <v>2167168836</v>
      </c>
      <c r="L262" s="92">
        <v>4447489225</v>
      </c>
      <c r="M262" s="93">
        <v>6801320543</v>
      </c>
      <c r="N262" s="93">
        <v>9161585398</v>
      </c>
      <c r="O262" s="93">
        <v>2434719034</v>
      </c>
      <c r="P262" s="93">
        <v>4947011626</v>
      </c>
      <c r="Q262" s="93">
        <v>7576735465</v>
      </c>
      <c r="R262" s="93">
        <v>10152156639</v>
      </c>
      <c r="S262" s="93">
        <v>2627367096</v>
      </c>
      <c r="T262" s="93">
        <v>5402157132</v>
      </c>
      <c r="U262" s="93">
        <v>8280532733</v>
      </c>
      <c r="V262" s="93">
        <v>11149692769</v>
      </c>
      <c r="W262" s="93">
        <v>2852647279</v>
      </c>
      <c r="X262" s="93">
        <v>5809634789</v>
      </c>
    </row>
    <row r="263" spans="2:24" ht="11.8" hidden="1" customHeight="1" outlineLevel="1" x14ac:dyDescent="0.3">
      <c r="B263" s="90"/>
      <c r="C263" s="94" t="s">
        <v>143</v>
      </c>
      <c r="D263" s="90" t="s">
        <v>172</v>
      </c>
      <c r="E263" s="90"/>
      <c r="F263" s="91" t="s">
        <v>142</v>
      </c>
      <c r="G263" s="92">
        <v>153298489</v>
      </c>
      <c r="H263" s="92">
        <v>309406977</v>
      </c>
      <c r="I263" s="93">
        <v>460452084</v>
      </c>
      <c r="J263" s="93">
        <v>618832031</v>
      </c>
      <c r="K263" s="92">
        <v>152608607</v>
      </c>
      <c r="L263" s="92">
        <v>269547782</v>
      </c>
      <c r="M263" s="93">
        <v>478809624</v>
      </c>
      <c r="N263" s="93">
        <v>653407472</v>
      </c>
      <c r="O263" s="93">
        <v>169514566</v>
      </c>
      <c r="P263" s="93">
        <v>351049768</v>
      </c>
      <c r="Q263" s="93">
        <v>512451360</v>
      </c>
      <c r="R263" s="93">
        <v>712669267</v>
      </c>
      <c r="S263" s="93">
        <v>151651742</v>
      </c>
      <c r="T263" s="93">
        <v>314913431</v>
      </c>
      <c r="U263" s="93">
        <v>498630044</v>
      </c>
      <c r="V263" s="93">
        <v>696305263</v>
      </c>
      <c r="W263" s="93">
        <v>184545711</v>
      </c>
      <c r="X263" s="93">
        <v>369966793</v>
      </c>
    </row>
    <row r="264" spans="2:24" ht="11.8" hidden="1" customHeight="1" outlineLevel="2" x14ac:dyDescent="0.3">
      <c r="B264" s="90"/>
      <c r="C264" s="94"/>
      <c r="D264" s="94" t="s">
        <v>143</v>
      </c>
      <c r="E264" s="90" t="s">
        <v>144</v>
      </c>
      <c r="F264" s="91" t="s">
        <v>142</v>
      </c>
      <c r="G264" s="92">
        <v>1527745391</v>
      </c>
      <c r="H264" s="92">
        <v>3094819017</v>
      </c>
      <c r="I264" s="93">
        <v>4668212212</v>
      </c>
      <c r="J264" s="93">
        <v>6231996236</v>
      </c>
      <c r="K264" s="92">
        <v>1596931988</v>
      </c>
      <c r="L264" s="92">
        <v>3239691150</v>
      </c>
      <c r="M264" s="93">
        <v>4939999741</v>
      </c>
      <c r="N264" s="93">
        <v>6648453213</v>
      </c>
      <c r="O264" s="93">
        <v>1766431045</v>
      </c>
      <c r="P264" s="93">
        <v>3582681742</v>
      </c>
      <c r="Q264" s="93">
        <v>5460721639</v>
      </c>
      <c r="R264" s="93">
        <v>7299463978</v>
      </c>
      <c r="S264" s="93">
        <v>1892249264</v>
      </c>
      <c r="T264" s="93">
        <v>3848658192</v>
      </c>
      <c r="U264" s="93">
        <v>5903889574</v>
      </c>
      <c r="V264" s="93">
        <v>7954800513</v>
      </c>
      <c r="W264" s="93">
        <v>2044891615</v>
      </c>
      <c r="X264" s="93">
        <v>4134844906</v>
      </c>
    </row>
    <row r="265" spans="2:24" ht="11.8" customHeight="1" collapsed="1" x14ac:dyDescent="0.3">
      <c r="B265" s="103"/>
      <c r="C265" s="103" t="s">
        <v>148</v>
      </c>
      <c r="D265" s="103"/>
      <c r="E265" s="103"/>
      <c r="F265" s="91" t="s">
        <v>142</v>
      </c>
      <c r="G265" s="92">
        <f>SUM(G266:G267)</f>
        <v>1073963801</v>
      </c>
      <c r="H265" s="92">
        <f t="shared" ref="H265:J265" si="142">SUM(H266:H267)</f>
        <v>1888014377</v>
      </c>
      <c r="I265" s="93">
        <f t="shared" si="142"/>
        <v>2775019908</v>
      </c>
      <c r="J265" s="93">
        <f t="shared" si="142"/>
        <v>3664988012</v>
      </c>
      <c r="K265" s="92">
        <f>SUM(K266:K267)</f>
        <v>1075593740</v>
      </c>
      <c r="L265" s="92">
        <f t="shared" ref="L265:X265" si="143">SUM(L266:L267)</f>
        <v>1952011312</v>
      </c>
      <c r="M265" s="93">
        <f t="shared" si="143"/>
        <v>3100732815</v>
      </c>
      <c r="N265" s="93">
        <f t="shared" si="143"/>
        <v>4039015443</v>
      </c>
      <c r="O265" s="93">
        <f t="shared" si="143"/>
        <v>1438293903</v>
      </c>
      <c r="P265" s="93">
        <f t="shared" si="143"/>
        <v>2462238740</v>
      </c>
      <c r="Q265" s="93">
        <f t="shared" si="143"/>
        <v>3211862838</v>
      </c>
      <c r="R265" s="93">
        <f t="shared" si="143"/>
        <v>4560333417</v>
      </c>
      <c r="S265" s="93">
        <f t="shared" si="143"/>
        <v>1157083773</v>
      </c>
      <c r="T265" s="93">
        <f t="shared" si="143"/>
        <v>2050342079</v>
      </c>
      <c r="U265" s="93">
        <f t="shared" si="143"/>
        <v>3491548808</v>
      </c>
      <c r="V265" s="93">
        <f t="shared" si="143"/>
        <v>4687657913</v>
      </c>
      <c r="W265" s="93">
        <f t="shared" si="143"/>
        <v>1112183920</v>
      </c>
      <c r="X265" s="93">
        <f t="shared" si="143"/>
        <v>2033785311</v>
      </c>
    </row>
    <row r="266" spans="2:24" ht="11.8" hidden="1" customHeight="1" outlineLevel="1" x14ac:dyDescent="0.3">
      <c r="B266" s="90"/>
      <c r="C266" s="94" t="s">
        <v>143</v>
      </c>
      <c r="D266" s="90" t="s">
        <v>145</v>
      </c>
      <c r="E266" s="90"/>
      <c r="F266" s="91" t="s">
        <v>142</v>
      </c>
      <c r="G266" s="92">
        <v>991950708</v>
      </c>
      <c r="H266" s="92">
        <v>1687142574</v>
      </c>
      <c r="I266" s="93">
        <v>2532395206</v>
      </c>
      <c r="J266" s="93">
        <v>3266763639</v>
      </c>
      <c r="K266" s="92">
        <v>962958942</v>
      </c>
      <c r="L266" s="92">
        <v>1788250547</v>
      </c>
      <c r="M266" s="93">
        <v>2890110413</v>
      </c>
      <c r="N266" s="93">
        <v>3741563152</v>
      </c>
      <c r="O266" s="93">
        <v>1231938386</v>
      </c>
      <c r="P266" s="93">
        <v>2213259708</v>
      </c>
      <c r="Q266" s="93">
        <v>2907407132</v>
      </c>
      <c r="R266" s="93">
        <v>4173714482</v>
      </c>
      <c r="S266" s="93">
        <v>1169798857</v>
      </c>
      <c r="T266" s="93">
        <v>2011741454</v>
      </c>
      <c r="U266" s="93">
        <v>3249897633</v>
      </c>
      <c r="V266" s="93">
        <v>4415080848</v>
      </c>
      <c r="W266" s="93">
        <v>986916544</v>
      </c>
      <c r="X266" s="93">
        <v>1947731130</v>
      </c>
    </row>
    <row r="267" spans="2:24" ht="11.8" hidden="1" customHeight="1" outlineLevel="1" x14ac:dyDescent="0.3">
      <c r="B267" s="90"/>
      <c r="C267" s="94" t="s">
        <v>143</v>
      </c>
      <c r="D267" s="90" t="s">
        <v>172</v>
      </c>
      <c r="E267" s="90"/>
      <c r="F267" s="91" t="s">
        <v>142</v>
      </c>
      <c r="G267" s="92">
        <v>82013093</v>
      </c>
      <c r="H267" s="92">
        <v>200871803</v>
      </c>
      <c r="I267" s="93">
        <v>242624702</v>
      </c>
      <c r="J267" s="93">
        <v>398224373</v>
      </c>
      <c r="K267" s="92">
        <v>112634798</v>
      </c>
      <c r="L267" s="92">
        <v>163760765</v>
      </c>
      <c r="M267" s="93">
        <v>210622402</v>
      </c>
      <c r="N267" s="93">
        <v>297452291</v>
      </c>
      <c r="O267" s="93">
        <v>206355517</v>
      </c>
      <c r="P267" s="93">
        <v>248979032</v>
      </c>
      <c r="Q267" s="93">
        <v>304455706</v>
      </c>
      <c r="R267" s="93">
        <v>386618935</v>
      </c>
      <c r="S267" s="93">
        <v>-12715084</v>
      </c>
      <c r="T267" s="93">
        <v>38600625</v>
      </c>
      <c r="U267" s="93">
        <v>241651175</v>
      </c>
      <c r="V267" s="93">
        <v>272577065</v>
      </c>
      <c r="W267" s="93">
        <v>125267376</v>
      </c>
      <c r="X267" s="93">
        <v>86054181</v>
      </c>
    </row>
    <row r="268" spans="2:24" ht="11.8" hidden="1" customHeight="1" outlineLevel="2" x14ac:dyDescent="0.3">
      <c r="B268" s="90"/>
      <c r="C268" s="94"/>
      <c r="D268" s="94" t="s">
        <v>143</v>
      </c>
      <c r="E268" s="90" t="s">
        <v>144</v>
      </c>
      <c r="F268" s="91" t="s">
        <v>142</v>
      </c>
      <c r="G268" s="92">
        <v>733308294</v>
      </c>
      <c r="H268" s="92">
        <v>1142191640</v>
      </c>
      <c r="I268" s="93">
        <v>1823247826</v>
      </c>
      <c r="J268" s="93">
        <v>2485626331</v>
      </c>
      <c r="K268" s="92">
        <v>770296490</v>
      </c>
      <c r="L268" s="92">
        <v>1381344904</v>
      </c>
      <c r="M268" s="93">
        <v>2175745666</v>
      </c>
      <c r="N268" s="93">
        <v>2786903480</v>
      </c>
      <c r="O268" s="93">
        <v>942814146</v>
      </c>
      <c r="P268" s="93">
        <v>1626248353</v>
      </c>
      <c r="Q268" s="93">
        <v>2184688246</v>
      </c>
      <c r="R268" s="93">
        <v>3065770954</v>
      </c>
      <c r="S268" s="93">
        <v>705696970</v>
      </c>
      <c r="T268" s="93">
        <v>1486271486</v>
      </c>
      <c r="U268" s="93">
        <v>2474158785</v>
      </c>
      <c r="V268" s="93">
        <v>3334129706</v>
      </c>
      <c r="W268" s="93">
        <v>778968304</v>
      </c>
      <c r="X268" s="93">
        <v>1736599342</v>
      </c>
    </row>
    <row r="269" spans="2:24" ht="11.8" customHeight="1" x14ac:dyDescent="0.3">
      <c r="B269" s="90"/>
      <c r="C269" s="90" t="s">
        <v>149</v>
      </c>
      <c r="D269" s="90"/>
      <c r="E269" s="90"/>
      <c r="F269" s="91" t="s">
        <v>142</v>
      </c>
      <c r="G269" s="92">
        <v>606452644</v>
      </c>
      <c r="H269" s="92">
        <v>1220747205</v>
      </c>
      <c r="I269" s="93">
        <v>1787863841</v>
      </c>
      <c r="J269" s="93">
        <v>2368890230</v>
      </c>
      <c r="K269" s="92">
        <v>648173232</v>
      </c>
      <c r="L269" s="92">
        <v>1277028733</v>
      </c>
      <c r="M269" s="93">
        <v>1932256270</v>
      </c>
      <c r="N269" s="93">
        <v>2631145752</v>
      </c>
      <c r="O269" s="93">
        <v>636029424</v>
      </c>
      <c r="P269" s="93">
        <v>1330862286</v>
      </c>
      <c r="Q269" s="93">
        <v>2134371785</v>
      </c>
      <c r="R269" s="93">
        <v>2992223014</v>
      </c>
      <c r="S269" s="93">
        <v>781592955</v>
      </c>
      <c r="T269" s="93">
        <v>1542123164</v>
      </c>
      <c r="U269" s="93">
        <v>2327897921</v>
      </c>
      <c r="V269" s="93">
        <v>3273479877</v>
      </c>
      <c r="W269" s="93">
        <v>814851580</v>
      </c>
      <c r="X269" s="93">
        <v>1619365936</v>
      </c>
    </row>
    <row r="270" spans="2:24" ht="11.8" customHeight="1" x14ac:dyDescent="0.3">
      <c r="B270" s="95"/>
      <c r="C270" s="95" t="s">
        <v>154</v>
      </c>
      <c r="D270" s="95"/>
      <c r="E270" s="95"/>
      <c r="F270" s="96" t="s">
        <v>142</v>
      </c>
      <c r="G270" s="97">
        <v>200250536</v>
      </c>
      <c r="H270" s="97">
        <v>375223493</v>
      </c>
      <c r="I270" s="98">
        <v>560797669</v>
      </c>
      <c r="J270" s="98">
        <v>756822113</v>
      </c>
      <c r="K270" s="97">
        <v>213952290</v>
      </c>
      <c r="L270" s="97">
        <v>434966405</v>
      </c>
      <c r="M270" s="98">
        <v>659716059</v>
      </c>
      <c r="N270" s="98">
        <v>855357448</v>
      </c>
      <c r="O270" s="98">
        <v>244031869</v>
      </c>
      <c r="P270" s="98">
        <v>498879847</v>
      </c>
      <c r="Q270" s="98">
        <v>775205091</v>
      </c>
      <c r="R270" s="98">
        <v>1018677586</v>
      </c>
      <c r="S270" s="98">
        <v>274997495</v>
      </c>
      <c r="T270" s="98">
        <v>539688631</v>
      </c>
      <c r="U270" s="98">
        <v>804496042</v>
      </c>
      <c r="V270" s="98">
        <v>1073918047</v>
      </c>
      <c r="W270" s="98">
        <v>312680257</v>
      </c>
      <c r="X270" s="98">
        <v>676217057</v>
      </c>
    </row>
    <row r="271" spans="2:24" ht="11.8" customHeight="1" x14ac:dyDescent="0.3">
      <c r="B271" s="99"/>
      <c r="C271" s="99" t="s">
        <v>155</v>
      </c>
      <c r="D271" s="99"/>
      <c r="E271" s="99"/>
      <c r="F271" s="100" t="s">
        <v>156</v>
      </c>
      <c r="G271" s="101">
        <v>2738831</v>
      </c>
      <c r="H271" s="101">
        <v>2627513</v>
      </c>
      <c r="I271" s="102">
        <v>2666502</v>
      </c>
      <c r="J271" s="102">
        <v>2731970</v>
      </c>
      <c r="K271" s="101">
        <v>2754311</v>
      </c>
      <c r="L271" s="101">
        <v>2690342</v>
      </c>
      <c r="M271" s="102">
        <v>2761762</v>
      </c>
      <c r="N271" s="102">
        <v>2826092</v>
      </c>
      <c r="O271" s="102">
        <v>2866054</v>
      </c>
      <c r="P271" s="102">
        <v>2935880</v>
      </c>
      <c r="Q271" s="102">
        <v>2699064</v>
      </c>
      <c r="R271" s="102">
        <v>2785713</v>
      </c>
      <c r="S271" s="102">
        <v>2544301</v>
      </c>
      <c r="T271" s="102">
        <v>2567562</v>
      </c>
      <c r="U271" s="102">
        <v>2616773</v>
      </c>
      <c r="V271" s="102">
        <v>2614753</v>
      </c>
      <c r="W271" s="102">
        <v>2689074</v>
      </c>
      <c r="X271" s="102">
        <v>2715098</v>
      </c>
    </row>
    <row r="272" spans="2:24" ht="11.8" customHeight="1" x14ac:dyDescent="0.3">
      <c r="B272" s="90"/>
      <c r="C272" s="90" t="s">
        <v>175</v>
      </c>
      <c r="D272" s="90"/>
      <c r="E272" s="90"/>
      <c r="F272" s="91" t="s">
        <v>156</v>
      </c>
      <c r="G272" s="92">
        <v>5903629</v>
      </c>
      <c r="H272" s="92">
        <v>6134290</v>
      </c>
      <c r="I272" s="93">
        <v>6155741</v>
      </c>
      <c r="J272" s="93">
        <v>6212558</v>
      </c>
      <c r="K272" s="92">
        <v>6307136</v>
      </c>
      <c r="L272" s="92">
        <v>6444433</v>
      </c>
      <c r="M272" s="93">
        <v>6613812</v>
      </c>
      <c r="N272" s="93">
        <v>7016184</v>
      </c>
      <c r="O272" s="93">
        <v>7176965</v>
      </c>
      <c r="P272" s="93">
        <v>7367284</v>
      </c>
      <c r="Q272" s="93">
        <v>7205521</v>
      </c>
      <c r="R272" s="93">
        <v>7693042</v>
      </c>
      <c r="S272" s="93">
        <v>7635568</v>
      </c>
      <c r="T272" s="93">
        <v>7792785</v>
      </c>
      <c r="U272" s="93">
        <v>7884829</v>
      </c>
      <c r="V272" s="93">
        <v>8011436</v>
      </c>
      <c r="W272" s="93">
        <v>8157981</v>
      </c>
      <c r="X272" s="93">
        <v>8323441</v>
      </c>
    </row>
    <row r="273" spans="2:24" ht="11.8" customHeight="1" x14ac:dyDescent="0.3">
      <c r="B273" s="103"/>
      <c r="C273" s="103" t="s">
        <v>157</v>
      </c>
      <c r="D273" s="103"/>
      <c r="E273" s="103"/>
      <c r="F273" s="91" t="s">
        <v>156</v>
      </c>
      <c r="G273" s="92">
        <v>62108</v>
      </c>
      <c r="H273" s="92">
        <v>115009</v>
      </c>
      <c r="I273" s="93">
        <v>192724</v>
      </c>
      <c r="J273" s="93">
        <v>211084</v>
      </c>
      <c r="K273" s="92">
        <v>47185</v>
      </c>
      <c r="L273" s="92">
        <v>99604</v>
      </c>
      <c r="M273" s="93">
        <v>141131</v>
      </c>
      <c r="N273" s="93">
        <v>193312</v>
      </c>
      <c r="O273" s="93">
        <v>54862</v>
      </c>
      <c r="P273" s="93">
        <v>116090</v>
      </c>
      <c r="Q273" s="93">
        <v>167637</v>
      </c>
      <c r="R273" s="93">
        <v>225068</v>
      </c>
      <c r="S273" s="93">
        <v>60166</v>
      </c>
      <c r="T273" s="93">
        <v>123492</v>
      </c>
      <c r="U273" s="93">
        <v>181022</v>
      </c>
      <c r="V273" s="93">
        <v>245471</v>
      </c>
      <c r="W273" s="93">
        <v>66772</v>
      </c>
      <c r="X273" s="93">
        <v>137974</v>
      </c>
    </row>
    <row r="274" spans="2:24" ht="11.8" customHeight="1" x14ac:dyDescent="0.3"/>
    <row r="275" spans="2:24" ht="11.8" customHeight="1" x14ac:dyDescent="0.3">
      <c r="B275" s="85"/>
      <c r="C275" s="85" t="s">
        <v>163</v>
      </c>
      <c r="D275" s="85"/>
      <c r="E275" s="86"/>
      <c r="F275" s="87"/>
      <c r="G275" s="87"/>
      <c r="H275" s="87"/>
      <c r="I275" s="104"/>
      <c r="J275" s="104"/>
      <c r="K275" s="87"/>
      <c r="L275" s="87"/>
      <c r="M275" s="104"/>
      <c r="N275" s="104"/>
      <c r="O275" s="104"/>
      <c r="P275" s="104"/>
      <c r="Q275" s="104"/>
      <c r="R275" s="104"/>
      <c r="S275" s="104"/>
      <c r="T275" s="104"/>
      <c r="U275" s="104"/>
      <c r="V275" s="104"/>
      <c r="W275" s="104"/>
      <c r="X275" s="104"/>
    </row>
    <row r="276" spans="2:24" ht="11.8" customHeight="1" x14ac:dyDescent="0.3">
      <c r="B276" s="90"/>
      <c r="C276" s="90" t="s">
        <v>158</v>
      </c>
      <c r="D276" s="90"/>
      <c r="E276" s="103"/>
      <c r="F276" s="105" t="s">
        <v>142</v>
      </c>
      <c r="G276" s="92">
        <v>926025611</v>
      </c>
      <c r="H276" s="92">
        <v>1600001734</v>
      </c>
      <c r="I276" s="93">
        <v>2280073106</v>
      </c>
      <c r="J276" s="93">
        <v>2854072772</v>
      </c>
      <c r="K276" s="92">
        <v>993413806</v>
      </c>
      <c r="L276" s="92">
        <v>1668451501</v>
      </c>
      <c r="M276" s="93">
        <v>2351596449</v>
      </c>
      <c r="N276" s="93">
        <v>3091404695</v>
      </c>
      <c r="O276" s="93">
        <v>1425037618</v>
      </c>
      <c r="P276" s="93">
        <v>2326417672</v>
      </c>
      <c r="Q276" s="93">
        <v>3248684890</v>
      </c>
      <c r="R276" s="93">
        <v>3894766449</v>
      </c>
      <c r="S276" s="93">
        <v>1521406149</v>
      </c>
      <c r="T276" s="93">
        <v>2575613554</v>
      </c>
      <c r="U276" s="93">
        <v>3555742435</v>
      </c>
      <c r="V276" s="93">
        <v>4402373483</v>
      </c>
      <c r="W276" s="93">
        <v>1434498743</v>
      </c>
      <c r="X276" s="93">
        <v>2503052581</v>
      </c>
    </row>
    <row r="277" spans="2:24" ht="11.8" customHeight="1" x14ac:dyDescent="0.3">
      <c r="B277" s="90"/>
      <c r="C277" s="90" t="s">
        <v>159</v>
      </c>
      <c r="D277" s="90"/>
      <c r="E277" s="103"/>
      <c r="F277" s="105" t="s">
        <v>156</v>
      </c>
      <c r="G277" s="92">
        <v>219185</v>
      </c>
      <c r="H277" s="92">
        <v>373616</v>
      </c>
      <c r="I277" s="93">
        <v>558680</v>
      </c>
      <c r="J277" s="93">
        <v>696999</v>
      </c>
      <c r="K277" s="92">
        <v>156639</v>
      </c>
      <c r="L277" s="92">
        <v>323226</v>
      </c>
      <c r="M277" s="93">
        <v>515553</v>
      </c>
      <c r="N277" s="93">
        <v>683165</v>
      </c>
      <c r="O277" s="93">
        <v>223669</v>
      </c>
      <c r="P277" s="93">
        <v>523976</v>
      </c>
      <c r="Q277" s="93">
        <v>781548</v>
      </c>
      <c r="R277" s="93">
        <v>927643</v>
      </c>
      <c r="S277" s="93">
        <v>269800</v>
      </c>
      <c r="T277" s="93">
        <v>515170</v>
      </c>
      <c r="U277" s="93">
        <v>798128</v>
      </c>
      <c r="V277" s="93">
        <v>997512</v>
      </c>
      <c r="W277" s="93">
        <v>283806</v>
      </c>
      <c r="X277" s="93">
        <v>563004</v>
      </c>
    </row>
    <row r="278" spans="2:24" ht="11.8" customHeight="1" x14ac:dyDescent="0.3">
      <c r="B278" s="103"/>
      <c r="C278" s="103" t="s">
        <v>176</v>
      </c>
      <c r="D278" s="103"/>
      <c r="E278" s="103"/>
      <c r="F278" s="105" t="s">
        <v>156</v>
      </c>
      <c r="G278" s="92">
        <v>499267</v>
      </c>
      <c r="H278" s="92">
        <v>831916</v>
      </c>
      <c r="I278" s="93">
        <v>1305325</v>
      </c>
      <c r="J278" s="93">
        <v>1656465</v>
      </c>
      <c r="K278" s="92">
        <v>373510</v>
      </c>
      <c r="L278" s="92">
        <v>783764</v>
      </c>
      <c r="M278" s="93">
        <v>1436387</v>
      </c>
      <c r="N278" s="93">
        <v>1854073</v>
      </c>
      <c r="O278" s="93">
        <v>538524</v>
      </c>
      <c r="P278" s="93">
        <v>1240529</v>
      </c>
      <c r="Q278" s="93">
        <v>1843285</v>
      </c>
      <c r="R278" s="93">
        <v>2338189</v>
      </c>
      <c r="S278" s="93">
        <v>660253</v>
      </c>
      <c r="T278" s="93">
        <v>1365425</v>
      </c>
      <c r="U278" s="93">
        <v>2217245</v>
      </c>
      <c r="V278" s="93">
        <v>2832632</v>
      </c>
      <c r="W278" s="93">
        <v>684228</v>
      </c>
      <c r="X278" s="93">
        <v>1530982</v>
      </c>
    </row>
    <row r="279" spans="2:24" ht="11.8" customHeight="1" x14ac:dyDescent="0.3">
      <c r="B279" s="103"/>
      <c r="C279" s="103" t="s">
        <v>165</v>
      </c>
      <c r="D279" s="103"/>
      <c r="E279" s="103"/>
      <c r="F279" s="105" t="s">
        <v>156</v>
      </c>
      <c r="G279" s="92">
        <v>56616</v>
      </c>
      <c r="H279" s="92">
        <v>144683</v>
      </c>
      <c r="I279" s="93">
        <v>206337</v>
      </c>
      <c r="J279" s="93">
        <v>246266</v>
      </c>
      <c r="K279" s="92">
        <v>62447</v>
      </c>
      <c r="L279" s="92">
        <v>110598</v>
      </c>
      <c r="M279" s="93">
        <v>156724</v>
      </c>
      <c r="N279" s="93">
        <v>203498</v>
      </c>
      <c r="O279" s="93">
        <v>67979</v>
      </c>
      <c r="P279" s="93">
        <v>116644</v>
      </c>
      <c r="Q279" s="93">
        <v>173300</v>
      </c>
      <c r="R279" s="93">
        <v>241428</v>
      </c>
      <c r="S279" s="93">
        <v>80012</v>
      </c>
      <c r="T279" s="93">
        <v>128271</v>
      </c>
      <c r="U279" s="93">
        <v>193225</v>
      </c>
      <c r="V279" s="93">
        <v>259946</v>
      </c>
      <c r="W279" s="93">
        <v>74261</v>
      </c>
      <c r="X279" s="93">
        <v>146519</v>
      </c>
    </row>
    <row r="280" spans="2:24" ht="11.8" customHeight="1" x14ac:dyDescent="0.3"/>
    <row r="281" spans="2:24" ht="11.8" customHeight="1" x14ac:dyDescent="0.3">
      <c r="B281" s="85"/>
      <c r="C281" s="85" t="s">
        <v>166</v>
      </c>
      <c r="D281" s="85"/>
      <c r="E281" s="86"/>
      <c r="F281" s="87"/>
      <c r="G281" s="87"/>
      <c r="H281" s="87"/>
      <c r="I281" s="104"/>
      <c r="J281" s="104"/>
      <c r="K281" s="87"/>
      <c r="L281" s="87"/>
      <c r="M281" s="104"/>
      <c r="N281" s="104"/>
      <c r="O281" s="104"/>
      <c r="P281" s="104"/>
      <c r="Q281" s="104"/>
      <c r="R281" s="104"/>
      <c r="S281" s="104"/>
      <c r="T281" s="104"/>
      <c r="U281" s="104"/>
      <c r="V281" s="104"/>
      <c r="W281" s="104"/>
      <c r="X281" s="104"/>
    </row>
    <row r="282" spans="2:24" ht="11.8" customHeight="1" x14ac:dyDescent="0.3">
      <c r="B282" s="90"/>
      <c r="C282" s="90" t="s">
        <v>167</v>
      </c>
      <c r="D282" s="90"/>
      <c r="E282" s="103"/>
      <c r="F282" s="105" t="s">
        <v>142</v>
      </c>
      <c r="G282" s="92">
        <f>IFERROR(G257*4/G271,"-")</f>
        <v>4163.2416209689463</v>
      </c>
      <c r="H282" s="92">
        <f>IFERROR(H257*2/H271,"-")</f>
        <v>3888.9927425668302</v>
      </c>
      <c r="I282" s="93">
        <f>IFERROR(I257*(4/3)/I271,"-")</f>
        <v>3663.2562410728856</v>
      </c>
      <c r="J282" s="93">
        <f>IFERROR(J257/J271,"-")</f>
        <v>3427.1636654136028</v>
      </c>
      <c r="K282" s="92">
        <f>IFERROR(K257*4/K271,"-")</f>
        <v>4333.6074263218643</v>
      </c>
      <c r="L282" s="92">
        <f>IFERROR(L257*2/L271,"-")</f>
        <v>3947.5512838144741</v>
      </c>
      <c r="M282" s="93">
        <f>IFERROR(M257*(4/3)/M271,"-")</f>
        <v>3708.247834051836</v>
      </c>
      <c r="N282" s="93">
        <f>IFERROR(N257/N271,"-")</f>
        <v>3527.8495689453848</v>
      </c>
      <c r="O282" s="92">
        <f>IFERROR(O257*4/O271,"-")</f>
        <v>4695.8768955504675</v>
      </c>
      <c r="P282" s="92">
        <f>IFERROR(P257*2/P271,"-")</f>
        <v>4154.2804501546389</v>
      </c>
      <c r="Q282" s="93">
        <f>IFERROR(Q257*(4/3)/Q271,"-")</f>
        <v>4304.173493230739</v>
      </c>
      <c r="R282" s="93">
        <f>IFERROR(R257/R271,"-")</f>
        <v>4004.7641070706136</v>
      </c>
      <c r="S282" s="92">
        <f>IFERROR(S257*4/S271,"-")</f>
        <v>5721.7505900441811</v>
      </c>
      <c r="T282" s="92">
        <f>IFERROR(T257*2/T271,"-")</f>
        <v>5135.1315730642527</v>
      </c>
      <c r="U282" s="93">
        <f>IFERROR(U257*(4/3)/U271,"-")</f>
        <v>4814.9677494634288</v>
      </c>
      <c r="V282" s="93">
        <f>IFERROR(V257/V271,"-")</f>
        <v>4629.4957389856709</v>
      </c>
      <c r="W282" s="92">
        <f>IFERROR(W257*4/W271,"-")</f>
        <v>5830.2327046410774</v>
      </c>
      <c r="X282" s="92">
        <f>IFERROR(X257*2/X271,"-")</f>
        <v>5215.3642962427139</v>
      </c>
    </row>
    <row r="283" spans="2:24" ht="11.8" customHeight="1" x14ac:dyDescent="0.3">
      <c r="B283" s="90"/>
      <c r="C283" s="90" t="s">
        <v>168</v>
      </c>
      <c r="D283" s="90"/>
      <c r="E283" s="103"/>
      <c r="F283" s="105" t="s">
        <v>142</v>
      </c>
      <c r="G283" s="92">
        <f>IFERROR(G276/G277,"-")</f>
        <v>4224.8585030909962</v>
      </c>
      <c r="H283" s="92">
        <f t="shared" ref="H283:J283" si="144">IFERROR(H276/H277,"-")</f>
        <v>4282.4764838764931</v>
      </c>
      <c r="I283" s="93">
        <f t="shared" si="144"/>
        <v>4081.1790398797166</v>
      </c>
      <c r="J283" s="93">
        <f t="shared" si="144"/>
        <v>4094.8018175061943</v>
      </c>
      <c r="K283" s="92">
        <f>IFERROR(K276/K277,"-")</f>
        <v>6342.0591678956071</v>
      </c>
      <c r="L283" s="92">
        <f t="shared" ref="L283:X283" si="145">IFERROR(L276/L277,"-")</f>
        <v>5161.8728103556023</v>
      </c>
      <c r="M283" s="93">
        <f t="shared" si="145"/>
        <v>4561.3088256687479</v>
      </c>
      <c r="N283" s="93">
        <f t="shared" si="145"/>
        <v>4525.1215958077473</v>
      </c>
      <c r="O283" s="93">
        <f t="shared" si="145"/>
        <v>6371.1896507786059</v>
      </c>
      <c r="P283" s="93">
        <f t="shared" si="145"/>
        <v>4439.9317373314807</v>
      </c>
      <c r="Q283" s="93">
        <f t="shared" si="145"/>
        <v>4156.7311156832338</v>
      </c>
      <c r="R283" s="93">
        <f t="shared" si="145"/>
        <v>4198.5617840052691</v>
      </c>
      <c r="S283" s="93">
        <f t="shared" si="145"/>
        <v>5639.0146367679763</v>
      </c>
      <c r="T283" s="93">
        <f t="shared" si="145"/>
        <v>4999.5410330570494</v>
      </c>
      <c r="U283" s="93">
        <f t="shared" si="145"/>
        <v>4455.1029847342779</v>
      </c>
      <c r="V283" s="93">
        <f t="shared" si="145"/>
        <v>4413.3539075219142</v>
      </c>
      <c r="W283" s="93">
        <f t="shared" si="145"/>
        <v>5054.504636970325</v>
      </c>
      <c r="X283" s="93">
        <f t="shared" si="145"/>
        <v>4445.8877396963435</v>
      </c>
    </row>
    <row r="284" spans="2:24" ht="11.8" customHeight="1" x14ac:dyDescent="0.3">
      <c r="B284" s="90"/>
      <c r="C284" s="90" t="s">
        <v>169</v>
      </c>
      <c r="D284" s="90"/>
      <c r="E284" s="103"/>
      <c r="F284" s="105" t="s">
        <v>142</v>
      </c>
      <c r="G284" s="92">
        <f t="shared" ref="G284:X284" si="146">IFERROR(G265/G273,"-")</f>
        <v>17291.875458878083</v>
      </c>
      <c r="H284" s="92">
        <f t="shared" si="146"/>
        <v>16416.23157318123</v>
      </c>
      <c r="I284" s="93">
        <f t="shared" si="146"/>
        <v>14398.932712064921</v>
      </c>
      <c r="J284" s="93">
        <f t="shared" si="146"/>
        <v>17362.699266642663</v>
      </c>
      <c r="K284" s="92">
        <f t="shared" si="146"/>
        <v>22795.247218395678</v>
      </c>
      <c r="L284" s="92">
        <f t="shared" si="146"/>
        <v>19597.720091562587</v>
      </c>
      <c r="M284" s="93">
        <f t="shared" si="146"/>
        <v>21970.600470484867</v>
      </c>
      <c r="N284" s="93">
        <f t="shared" si="146"/>
        <v>20893.764706795231</v>
      </c>
      <c r="O284" s="93">
        <f t="shared" si="146"/>
        <v>26216.57801392585</v>
      </c>
      <c r="P284" s="93">
        <f t="shared" si="146"/>
        <v>21209.740201567751</v>
      </c>
      <c r="Q284" s="93">
        <f t="shared" si="146"/>
        <v>19159.629664095635</v>
      </c>
      <c r="R284" s="93">
        <f t="shared" si="146"/>
        <v>20262.024885812287</v>
      </c>
      <c r="S284" s="93">
        <f t="shared" si="146"/>
        <v>19231.522338197654</v>
      </c>
      <c r="T284" s="93">
        <f t="shared" si="146"/>
        <v>16603.035654131443</v>
      </c>
      <c r="U284" s="93">
        <f t="shared" si="146"/>
        <v>19287.980510656162</v>
      </c>
      <c r="V284" s="93">
        <f t="shared" si="146"/>
        <v>19096.58539297921</v>
      </c>
      <c r="W284" s="93">
        <f t="shared" si="146"/>
        <v>16656.441622236867</v>
      </c>
      <c r="X284" s="93">
        <f t="shared" si="146"/>
        <v>14740.351885137779</v>
      </c>
    </row>
    <row r="285" spans="2:24" ht="11.8" customHeight="1" x14ac:dyDescent="0.3">
      <c r="B285" s="90"/>
      <c r="C285" s="90" t="s">
        <v>177</v>
      </c>
      <c r="D285" s="90"/>
      <c r="E285" s="103"/>
      <c r="F285" s="105" t="s">
        <v>14</v>
      </c>
      <c r="G285" s="106">
        <f>IFERROR(G273*4/G271,"-")</f>
        <v>9.0707312718455432E-2</v>
      </c>
      <c r="H285" s="106">
        <f>IFERROR(H273*2/H271,"-")</f>
        <v>8.7542097793617005E-2</v>
      </c>
      <c r="I285" s="107">
        <f>IFERROR(I273*(4/3)/I271,"-")</f>
        <v>9.636795072095701E-2</v>
      </c>
      <c r="J285" s="107">
        <f t="shared" ref="J285" si="147">IFERROR(J273/J271,"-")</f>
        <v>7.7264391629483481E-2</v>
      </c>
      <c r="K285" s="106">
        <f>IFERROR(K273*4/K271,"-")</f>
        <v>6.8525304513542593E-2</v>
      </c>
      <c r="L285" s="106">
        <f>IFERROR(L273*2/L271,"-")</f>
        <v>7.4045604610863597E-2</v>
      </c>
      <c r="M285" s="107">
        <f>IFERROR(M273*(4/3)/M271,"-")</f>
        <v>6.8135728808878776E-2</v>
      </c>
      <c r="N285" s="107">
        <f t="shared" ref="N285" si="148">IFERROR(N273/N271,"-")</f>
        <v>6.8402585620001052E-2</v>
      </c>
      <c r="O285" s="106">
        <f>IFERROR(O273*4/O271,"-")</f>
        <v>7.6567992089472139E-2</v>
      </c>
      <c r="P285" s="106">
        <f>IFERROR(P273*2/P271,"-")</f>
        <v>7.9083613771680036E-2</v>
      </c>
      <c r="Q285" s="107">
        <f>IFERROR(Q273*(4/3)/Q271,"-")</f>
        <v>8.2812412006532637E-2</v>
      </c>
      <c r="R285" s="107">
        <f t="shared" ref="R285" si="149">IFERROR(R273/R271,"-")</f>
        <v>8.0793678315031023E-2</v>
      </c>
      <c r="S285" s="106">
        <f>IFERROR(S273*4/S271,"-")</f>
        <v>9.4589437334654983E-2</v>
      </c>
      <c r="T285" s="106">
        <f>IFERROR(T273*2/T271,"-")</f>
        <v>9.619397701009752E-2</v>
      </c>
      <c r="U285" s="107">
        <f>IFERROR(U273*(4/3)/U271,"-")</f>
        <v>9.2236761334157244E-2</v>
      </c>
      <c r="V285" s="107">
        <f t="shared" ref="V285" si="150">IFERROR(V273/V271,"-")</f>
        <v>9.3879230657733251E-2</v>
      </c>
      <c r="W285" s="106">
        <f>IFERROR(W273*4/W271,"-")</f>
        <v>9.9323410214817442E-2</v>
      </c>
      <c r="X285" s="106">
        <f>IFERROR(X273*2/X271,"-")</f>
        <v>0.1016346371291202</v>
      </c>
    </row>
    <row r="286" spans="2:24" ht="11.8" customHeight="1" x14ac:dyDescent="0.3">
      <c r="B286" s="90"/>
      <c r="C286" s="90" t="s">
        <v>178</v>
      </c>
      <c r="D286" s="90"/>
      <c r="E286" s="103"/>
      <c r="F286" s="105" t="s">
        <v>14</v>
      </c>
      <c r="G286" s="106">
        <f t="shared" ref="G286:X286" si="151">IFERROR(G265/G261,"-")</f>
        <v>0.47382311027854496</v>
      </c>
      <c r="H286" s="106">
        <f t="shared" si="151"/>
        <v>0.41376253562102044</v>
      </c>
      <c r="I286" s="107">
        <f t="shared" si="151"/>
        <v>0.40128858053357108</v>
      </c>
      <c r="J286" s="107">
        <f t="shared" si="151"/>
        <v>0.39593435141835814</v>
      </c>
      <c r="K286" s="106">
        <f t="shared" si="151"/>
        <v>0.4636624704001831</v>
      </c>
      <c r="L286" s="106">
        <f t="shared" si="151"/>
        <v>0.41382149622808756</v>
      </c>
      <c r="M286" s="107">
        <f t="shared" si="151"/>
        <v>0.42591722179024605</v>
      </c>
      <c r="N286" s="107">
        <f t="shared" si="151"/>
        <v>0.41151486266948251</v>
      </c>
      <c r="O286" s="107">
        <f t="shared" si="151"/>
        <v>0.55229066355644896</v>
      </c>
      <c r="P286" s="107">
        <f t="shared" si="151"/>
        <v>0.46474333853293209</v>
      </c>
      <c r="Q286" s="107">
        <f t="shared" si="151"/>
        <v>0.39705633056632983</v>
      </c>
      <c r="R286" s="107">
        <f t="shared" si="151"/>
        <v>0.41973368523849036</v>
      </c>
      <c r="S286" s="107">
        <f t="shared" si="151"/>
        <v>0.41636413441253545</v>
      </c>
      <c r="T286" s="107">
        <f t="shared" si="151"/>
        <v>0.35863508354602058</v>
      </c>
      <c r="U286" s="107">
        <f t="shared" si="151"/>
        <v>0.39770863084430996</v>
      </c>
      <c r="V286" s="107">
        <f t="shared" si="151"/>
        <v>0.39571658718303593</v>
      </c>
      <c r="W286" s="107">
        <f t="shared" si="151"/>
        <v>0.36618809659507345</v>
      </c>
      <c r="X286" s="107">
        <f t="shared" si="151"/>
        <v>0.32911269181560643</v>
      </c>
    </row>
    <row r="287" spans="2:24" ht="11.8" customHeight="1" x14ac:dyDescent="0.3">
      <c r="B287" s="90"/>
      <c r="C287" s="90" t="s">
        <v>179</v>
      </c>
      <c r="D287" s="90"/>
      <c r="E287" s="103"/>
      <c r="F287" s="105" t="s">
        <v>14</v>
      </c>
      <c r="G287" s="106">
        <f t="shared" ref="G287:X287" si="152">IFERROR((G265+G269)/G261,"-")</f>
        <v>0.74138452878181826</v>
      </c>
      <c r="H287" s="106">
        <f t="shared" si="152"/>
        <v>0.68129199145899033</v>
      </c>
      <c r="I287" s="107">
        <f t="shared" si="152"/>
        <v>0.65982702952771366</v>
      </c>
      <c r="J287" s="107">
        <f t="shared" si="152"/>
        <v>0.65184924492561014</v>
      </c>
      <c r="K287" s="106">
        <f t="shared" si="152"/>
        <v>0.74307428809669651</v>
      </c>
      <c r="L287" s="106">
        <f t="shared" si="152"/>
        <v>0.68454838073310875</v>
      </c>
      <c r="M287" s="107">
        <f t="shared" si="152"/>
        <v>0.69133229345458214</v>
      </c>
      <c r="N287" s="107">
        <f t="shared" si="152"/>
        <v>0.67958900055726679</v>
      </c>
      <c r="O287" s="107">
        <f t="shared" si="152"/>
        <v>0.79651968510044568</v>
      </c>
      <c r="P287" s="107">
        <f t="shared" si="152"/>
        <v>0.71594131209873257</v>
      </c>
      <c r="Q287" s="107">
        <f t="shared" si="152"/>
        <v>0.66091125581093246</v>
      </c>
      <c r="R287" s="107">
        <f t="shared" si="152"/>
        <v>0.69513828351627527</v>
      </c>
      <c r="S287" s="107">
        <f t="shared" si="152"/>
        <v>0.6976119418446346</v>
      </c>
      <c r="T287" s="107">
        <f t="shared" si="152"/>
        <v>0.62837517980797397</v>
      </c>
      <c r="U287" s="107">
        <f t="shared" si="152"/>
        <v>0.66287035299607588</v>
      </c>
      <c r="V287" s="107">
        <f t="shared" si="152"/>
        <v>0.67205293876415528</v>
      </c>
      <c r="W287" s="107">
        <f t="shared" si="152"/>
        <v>0.63447910829005305</v>
      </c>
      <c r="X287" s="107">
        <f t="shared" si="152"/>
        <v>0.59116290889058809</v>
      </c>
    </row>
    <row r="288" spans="2:24" ht="11.8" customHeight="1" x14ac:dyDescent="0.3"/>
    <row r="289" spans="2:24" ht="11.8" customHeight="1" x14ac:dyDescent="0.3"/>
    <row r="290" spans="2:24" ht="29.95" customHeight="1" x14ac:dyDescent="0.3">
      <c r="B290" s="85"/>
      <c r="C290" s="85" t="s">
        <v>199</v>
      </c>
      <c r="D290" s="85"/>
      <c r="E290" s="86"/>
      <c r="F290" s="87" t="s">
        <v>122</v>
      </c>
      <c r="G290" s="88" t="str">
        <f t="shared" ref="G290:X290" si="153">G5</f>
        <v>2020
Q1</v>
      </c>
      <c r="H290" s="88" t="str">
        <f t="shared" si="153"/>
        <v>2020
Q2</v>
      </c>
      <c r="I290" s="89" t="str">
        <f t="shared" si="153"/>
        <v>2020
Q3</v>
      </c>
      <c r="J290" s="89" t="str">
        <f t="shared" si="153"/>
        <v>2020
Q4</v>
      </c>
      <c r="K290" s="88" t="str">
        <f t="shared" si="153"/>
        <v>2021
Q1</v>
      </c>
      <c r="L290" s="88" t="str">
        <f t="shared" si="153"/>
        <v>2021
Q2</v>
      </c>
      <c r="M290" s="89" t="str">
        <f t="shared" si="153"/>
        <v>2021
Q3</v>
      </c>
      <c r="N290" s="89" t="str">
        <f t="shared" si="153"/>
        <v>2021
Q4</v>
      </c>
      <c r="O290" s="89" t="str">
        <f t="shared" si="153"/>
        <v>2022
Q1</v>
      </c>
      <c r="P290" s="89" t="str">
        <f t="shared" si="153"/>
        <v>2022
Q2</v>
      </c>
      <c r="Q290" s="89" t="str">
        <f t="shared" si="153"/>
        <v>2022
Q3</v>
      </c>
      <c r="R290" s="89" t="str">
        <f t="shared" si="153"/>
        <v>2022
Q4</v>
      </c>
      <c r="S290" s="89" t="str">
        <f t="shared" si="153"/>
        <v>2023
Q1</v>
      </c>
      <c r="T290" s="89" t="str">
        <f t="shared" si="153"/>
        <v>2023
Q2</v>
      </c>
      <c r="U290" s="89" t="str">
        <f t="shared" si="153"/>
        <v>2023
Q3</v>
      </c>
      <c r="V290" s="89" t="str">
        <f t="shared" si="153"/>
        <v>2023
Q4</v>
      </c>
      <c r="W290" s="89" t="str">
        <f t="shared" si="153"/>
        <v>2024
Q1</v>
      </c>
      <c r="X290" s="89" t="str">
        <f t="shared" si="153"/>
        <v>2024
Q2</v>
      </c>
    </row>
    <row r="291" spans="2:24" ht="11.8" customHeight="1" collapsed="1" x14ac:dyDescent="0.3">
      <c r="B291" s="90"/>
      <c r="C291" s="90" t="s">
        <v>141</v>
      </c>
      <c r="D291" s="90"/>
      <c r="E291" s="90"/>
      <c r="F291" s="91" t="s">
        <v>142</v>
      </c>
      <c r="G291" s="92">
        <f>SUM(G292:G293)</f>
        <v>175312293</v>
      </c>
      <c r="H291" s="92">
        <f t="shared" ref="H291:J291" si="154">SUM(H292:H293)</f>
        <v>240292653</v>
      </c>
      <c r="I291" s="93">
        <f t="shared" si="154"/>
        <v>321579549</v>
      </c>
      <c r="J291" s="93">
        <f t="shared" si="154"/>
        <v>390338692</v>
      </c>
      <c r="K291" s="92">
        <f>SUM(K292:K293)</f>
        <v>163928946</v>
      </c>
      <c r="L291" s="92">
        <f t="shared" ref="L291:X291" si="155">SUM(L292:L293)</f>
        <v>254783230</v>
      </c>
      <c r="M291" s="93">
        <f t="shared" si="155"/>
        <v>311262159</v>
      </c>
      <c r="N291" s="93">
        <f t="shared" si="155"/>
        <v>422675001</v>
      </c>
      <c r="O291" s="93">
        <f t="shared" si="155"/>
        <v>150528081</v>
      </c>
      <c r="P291" s="93">
        <f t="shared" si="155"/>
        <v>242288917</v>
      </c>
      <c r="Q291" s="93">
        <f t="shared" si="155"/>
        <v>325992683</v>
      </c>
      <c r="R291" s="93">
        <f t="shared" si="155"/>
        <v>423460934</v>
      </c>
      <c r="S291" s="93">
        <f t="shared" si="155"/>
        <v>197092967</v>
      </c>
      <c r="T291" s="93">
        <f t="shared" si="155"/>
        <v>285097469</v>
      </c>
      <c r="U291" s="93">
        <f t="shared" si="155"/>
        <v>348046966</v>
      </c>
      <c r="V291" s="93">
        <f t="shared" si="155"/>
        <v>457341031</v>
      </c>
      <c r="W291" s="93">
        <f t="shared" si="155"/>
        <v>208395796</v>
      </c>
      <c r="X291" s="93">
        <f t="shared" si="155"/>
        <v>292505499</v>
      </c>
    </row>
    <row r="292" spans="2:24" ht="11.8" hidden="1" customHeight="1" outlineLevel="1" x14ac:dyDescent="0.3">
      <c r="B292" s="90"/>
      <c r="C292" s="94" t="s">
        <v>143</v>
      </c>
      <c r="D292" s="90" t="s">
        <v>145</v>
      </c>
      <c r="E292" s="90"/>
      <c r="F292" s="91" t="s">
        <v>142</v>
      </c>
      <c r="G292" s="92">
        <v>168634155</v>
      </c>
      <c r="H292" s="92">
        <v>229570804</v>
      </c>
      <c r="I292" s="93">
        <v>305656951</v>
      </c>
      <c r="J292" s="93">
        <v>373822648</v>
      </c>
      <c r="K292" s="92">
        <v>162735033</v>
      </c>
      <c r="L292" s="92">
        <v>251616983</v>
      </c>
      <c r="M292" s="93">
        <v>308106944</v>
      </c>
      <c r="N292" s="93">
        <v>418001666</v>
      </c>
      <c r="O292" s="93">
        <v>143108707</v>
      </c>
      <c r="P292" s="93">
        <v>232995623</v>
      </c>
      <c r="Q292" s="93">
        <v>314526818</v>
      </c>
      <c r="R292" s="93">
        <v>408218411</v>
      </c>
      <c r="S292" s="93">
        <v>191866528</v>
      </c>
      <c r="T292" s="93">
        <v>278023520</v>
      </c>
      <c r="U292" s="93">
        <v>339590552</v>
      </c>
      <c r="V292" s="93">
        <v>437445287</v>
      </c>
      <c r="W292" s="93">
        <v>206388910</v>
      </c>
      <c r="X292" s="93">
        <v>285367831</v>
      </c>
    </row>
    <row r="293" spans="2:24" ht="11.8" hidden="1" customHeight="1" outlineLevel="1" x14ac:dyDescent="0.3">
      <c r="B293" s="90"/>
      <c r="C293" s="94" t="s">
        <v>143</v>
      </c>
      <c r="D293" s="90" t="s">
        <v>172</v>
      </c>
      <c r="E293" s="90"/>
      <c r="F293" s="91" t="s">
        <v>142</v>
      </c>
      <c r="G293" s="92">
        <v>6678138</v>
      </c>
      <c r="H293" s="92">
        <v>10721849</v>
      </c>
      <c r="I293" s="93">
        <v>15922598</v>
      </c>
      <c r="J293" s="93">
        <v>16516044</v>
      </c>
      <c r="K293" s="92">
        <v>1193913</v>
      </c>
      <c r="L293" s="92">
        <v>3166247</v>
      </c>
      <c r="M293" s="93">
        <v>3155215</v>
      </c>
      <c r="N293" s="93">
        <v>4673335</v>
      </c>
      <c r="O293" s="93">
        <v>7419374</v>
      </c>
      <c r="P293" s="93">
        <v>9293294</v>
      </c>
      <c r="Q293" s="93">
        <v>11465865</v>
      </c>
      <c r="R293" s="93">
        <v>15242523</v>
      </c>
      <c r="S293" s="93">
        <v>5226439</v>
      </c>
      <c r="T293" s="93">
        <v>7073949</v>
      </c>
      <c r="U293" s="93">
        <v>8456414</v>
      </c>
      <c r="V293" s="93">
        <v>19895744</v>
      </c>
      <c r="W293" s="93">
        <v>2006886</v>
      </c>
      <c r="X293" s="93">
        <v>7137668</v>
      </c>
    </row>
    <row r="294" spans="2:24" ht="11.8" hidden="1" customHeight="1" outlineLevel="2" x14ac:dyDescent="0.3">
      <c r="B294" s="90"/>
      <c r="C294" s="94"/>
      <c r="D294" s="94" t="s">
        <v>143</v>
      </c>
      <c r="E294" s="90" t="s">
        <v>144</v>
      </c>
      <c r="F294" s="91" t="s">
        <v>142</v>
      </c>
      <c r="G294" s="92">
        <v>114201190</v>
      </c>
      <c r="H294" s="92">
        <v>155720828</v>
      </c>
      <c r="I294" s="93">
        <v>219477342</v>
      </c>
      <c r="J294" s="93">
        <v>262351003</v>
      </c>
      <c r="K294" s="92">
        <v>110082696</v>
      </c>
      <c r="L294" s="92">
        <v>182070972</v>
      </c>
      <c r="M294" s="93">
        <v>225320692</v>
      </c>
      <c r="N294" s="93">
        <v>311169496</v>
      </c>
      <c r="O294" s="93">
        <v>96245174</v>
      </c>
      <c r="P294" s="93">
        <v>160558822</v>
      </c>
      <c r="Q294" s="93">
        <v>216703219</v>
      </c>
      <c r="R294" s="93">
        <v>284759807</v>
      </c>
      <c r="S294" s="93">
        <v>118920910</v>
      </c>
      <c r="T294" s="93">
        <v>179518375</v>
      </c>
      <c r="U294" s="93">
        <v>243277812</v>
      </c>
      <c r="V294" s="93">
        <v>307946992</v>
      </c>
      <c r="W294" s="93">
        <v>108114569</v>
      </c>
      <c r="X294" s="93">
        <v>171863993</v>
      </c>
    </row>
    <row r="295" spans="2:24" ht="11.8" customHeight="1" collapsed="1" x14ac:dyDescent="0.3">
      <c r="B295" s="103"/>
      <c r="C295" s="103" t="s">
        <v>147</v>
      </c>
      <c r="D295" s="103"/>
      <c r="E295" s="103"/>
      <c r="F295" s="91" t="s">
        <v>142</v>
      </c>
      <c r="G295" s="92">
        <f>SUM(G296:G297)</f>
        <v>101974246</v>
      </c>
      <c r="H295" s="92">
        <f t="shared" ref="H295:J295" si="156">SUM(H296:H297)</f>
        <v>194262562</v>
      </c>
      <c r="I295" s="93">
        <f t="shared" si="156"/>
        <v>296849975</v>
      </c>
      <c r="J295" s="93">
        <f t="shared" si="156"/>
        <v>327350097</v>
      </c>
      <c r="K295" s="92">
        <f>SUM(K296:K297)</f>
        <v>88935858</v>
      </c>
      <c r="L295" s="92">
        <f t="shared" ref="L295:X295" si="157">SUM(L296:L297)</f>
        <v>173463599</v>
      </c>
      <c r="M295" s="93">
        <f t="shared" si="157"/>
        <v>266111294</v>
      </c>
      <c r="N295" s="93">
        <f t="shared" si="157"/>
        <v>410604747</v>
      </c>
      <c r="O295" s="93">
        <f t="shared" si="157"/>
        <v>121186512</v>
      </c>
      <c r="P295" s="93">
        <f t="shared" si="157"/>
        <v>217387368</v>
      </c>
      <c r="Q295" s="93">
        <f t="shared" si="157"/>
        <v>349681837</v>
      </c>
      <c r="R295" s="93">
        <f t="shared" si="157"/>
        <v>462699341</v>
      </c>
      <c r="S295" s="93">
        <f t="shared" si="157"/>
        <v>108408986</v>
      </c>
      <c r="T295" s="93">
        <f t="shared" si="157"/>
        <v>226470394</v>
      </c>
      <c r="U295" s="93">
        <f t="shared" si="157"/>
        <v>349926228</v>
      </c>
      <c r="V295" s="93">
        <f t="shared" si="157"/>
        <v>485446970</v>
      </c>
      <c r="W295" s="93">
        <f t="shared" si="157"/>
        <v>114720691</v>
      </c>
      <c r="X295" s="93">
        <f t="shared" si="157"/>
        <v>221693315</v>
      </c>
    </row>
    <row r="296" spans="2:24" ht="11.8" hidden="1" customHeight="1" outlineLevel="1" x14ac:dyDescent="0.3">
      <c r="B296" s="90"/>
      <c r="C296" s="94" t="s">
        <v>143</v>
      </c>
      <c r="D296" s="90" t="s">
        <v>145</v>
      </c>
      <c r="E296" s="90"/>
      <c r="F296" s="91" t="s">
        <v>142</v>
      </c>
      <c r="G296" s="92">
        <v>91453839</v>
      </c>
      <c r="H296" s="92">
        <v>178357013</v>
      </c>
      <c r="I296" s="93">
        <v>275004537</v>
      </c>
      <c r="J296" s="93">
        <v>304944964</v>
      </c>
      <c r="K296" s="92">
        <v>86721696</v>
      </c>
      <c r="L296" s="92">
        <v>169895683</v>
      </c>
      <c r="M296" s="93">
        <v>261588052</v>
      </c>
      <c r="N296" s="93">
        <v>404442369</v>
      </c>
      <c r="O296" s="93">
        <v>115846701</v>
      </c>
      <c r="P296" s="93">
        <v>209896305</v>
      </c>
      <c r="Q296" s="93">
        <v>339458070</v>
      </c>
      <c r="R296" s="93">
        <v>447505303</v>
      </c>
      <c r="S296" s="93">
        <v>105885730</v>
      </c>
      <c r="T296" s="93">
        <v>221454133</v>
      </c>
      <c r="U296" s="93">
        <v>342762748</v>
      </c>
      <c r="V296" s="93">
        <v>467201192</v>
      </c>
      <c r="W296" s="93">
        <v>111772651</v>
      </c>
      <c r="X296" s="93">
        <v>215370621</v>
      </c>
    </row>
    <row r="297" spans="2:24" ht="11.8" hidden="1" customHeight="1" outlineLevel="1" x14ac:dyDescent="0.3">
      <c r="B297" s="90"/>
      <c r="C297" s="94" t="s">
        <v>143</v>
      </c>
      <c r="D297" s="90" t="s">
        <v>172</v>
      </c>
      <c r="E297" s="90"/>
      <c r="F297" s="91" t="s">
        <v>142</v>
      </c>
      <c r="G297" s="92">
        <v>10520407</v>
      </c>
      <c r="H297" s="92">
        <v>15905549</v>
      </c>
      <c r="I297" s="93">
        <v>21845438</v>
      </c>
      <c r="J297" s="93">
        <v>22405133</v>
      </c>
      <c r="K297" s="92">
        <v>2214162</v>
      </c>
      <c r="L297" s="92">
        <v>3567916</v>
      </c>
      <c r="M297" s="93">
        <v>4523242</v>
      </c>
      <c r="N297" s="93">
        <v>6162378</v>
      </c>
      <c r="O297" s="93">
        <v>5339811</v>
      </c>
      <c r="P297" s="93">
        <v>7491063</v>
      </c>
      <c r="Q297" s="93">
        <v>10223767</v>
      </c>
      <c r="R297" s="93">
        <v>15194038</v>
      </c>
      <c r="S297" s="93">
        <v>2523256</v>
      </c>
      <c r="T297" s="93">
        <v>5016261</v>
      </c>
      <c r="U297" s="93">
        <v>7163480</v>
      </c>
      <c r="V297" s="93">
        <v>18245778</v>
      </c>
      <c r="W297" s="93">
        <v>2948040</v>
      </c>
      <c r="X297" s="93">
        <v>6322694</v>
      </c>
    </row>
    <row r="298" spans="2:24" ht="11.8" hidden="1" customHeight="1" outlineLevel="2" x14ac:dyDescent="0.3">
      <c r="B298" s="90"/>
      <c r="C298" s="94"/>
      <c r="D298" s="94" t="s">
        <v>143</v>
      </c>
      <c r="E298" s="90" t="s">
        <v>144</v>
      </c>
      <c r="F298" s="91" t="s">
        <v>142</v>
      </c>
      <c r="G298" s="92">
        <v>61673706</v>
      </c>
      <c r="H298" s="92">
        <v>117233648</v>
      </c>
      <c r="I298" s="93">
        <v>184782949</v>
      </c>
      <c r="J298" s="93">
        <v>184150201</v>
      </c>
      <c r="K298" s="92">
        <v>61144270</v>
      </c>
      <c r="L298" s="92">
        <v>119679958</v>
      </c>
      <c r="M298" s="93">
        <v>181254769</v>
      </c>
      <c r="N298" s="93">
        <v>295752962</v>
      </c>
      <c r="O298" s="93">
        <v>97907432</v>
      </c>
      <c r="P298" s="93">
        <v>160749909</v>
      </c>
      <c r="Q298" s="93">
        <v>260244578</v>
      </c>
      <c r="R298" s="93">
        <v>340264226</v>
      </c>
      <c r="S298" s="93">
        <v>71878736</v>
      </c>
      <c r="T298" s="93">
        <v>149435345</v>
      </c>
      <c r="U298" s="93">
        <v>239770030</v>
      </c>
      <c r="V298" s="93">
        <v>335680402</v>
      </c>
      <c r="W298" s="93">
        <v>73134316</v>
      </c>
      <c r="X298" s="93">
        <v>135921693</v>
      </c>
    </row>
    <row r="299" spans="2:24" ht="11.8" customHeight="1" collapsed="1" x14ac:dyDescent="0.3">
      <c r="B299" s="103"/>
      <c r="C299" s="103" t="s">
        <v>148</v>
      </c>
      <c r="D299" s="103"/>
      <c r="E299" s="103"/>
      <c r="F299" s="91" t="s">
        <v>142</v>
      </c>
      <c r="G299" s="92">
        <f>SUM(G300:G301)</f>
        <v>20028492</v>
      </c>
      <c r="H299" s="92">
        <f t="shared" ref="H299:J299" si="158">SUM(H300:H301)</f>
        <v>97821084</v>
      </c>
      <c r="I299" s="93">
        <f t="shared" si="158"/>
        <v>128952438</v>
      </c>
      <c r="J299" s="93">
        <f t="shared" si="158"/>
        <v>104143736</v>
      </c>
      <c r="K299" s="92">
        <f>SUM(K300:K301)</f>
        <v>90757595</v>
      </c>
      <c r="L299" s="92">
        <f t="shared" ref="L299:X299" si="159">SUM(L300:L301)</f>
        <v>109743624</v>
      </c>
      <c r="M299" s="93">
        <f t="shared" si="159"/>
        <v>83359499</v>
      </c>
      <c r="N299" s="93">
        <f t="shared" si="159"/>
        <v>76289086</v>
      </c>
      <c r="O299" s="93">
        <f t="shared" si="159"/>
        <v>21840464</v>
      </c>
      <c r="P299" s="93">
        <f t="shared" si="159"/>
        <v>61172069</v>
      </c>
      <c r="Q299" s="93">
        <f t="shared" si="159"/>
        <v>63023971</v>
      </c>
      <c r="R299" s="93">
        <f t="shared" si="159"/>
        <v>3402981</v>
      </c>
      <c r="S299" s="93">
        <f t="shared" si="159"/>
        <v>-9421079</v>
      </c>
      <c r="T299" s="93">
        <f t="shared" si="159"/>
        <v>-22515736</v>
      </c>
      <c r="U299" s="93">
        <f t="shared" si="159"/>
        <v>-35239021</v>
      </c>
      <c r="V299" s="93">
        <f t="shared" si="159"/>
        <v>-39356763</v>
      </c>
      <c r="W299" s="93">
        <f t="shared" si="159"/>
        <v>-5514776</v>
      </c>
      <c r="X299" s="93">
        <f t="shared" si="159"/>
        <v>-6173324</v>
      </c>
    </row>
    <row r="300" spans="2:24" ht="11.8" hidden="1" customHeight="1" outlineLevel="1" x14ac:dyDescent="0.3">
      <c r="B300" s="90"/>
      <c r="C300" s="94" t="s">
        <v>143</v>
      </c>
      <c r="D300" s="90" t="s">
        <v>145</v>
      </c>
      <c r="E300" s="90"/>
      <c r="F300" s="91" t="s">
        <v>142</v>
      </c>
      <c r="G300" s="92">
        <v>15249183</v>
      </c>
      <c r="H300" s="92">
        <v>92629469</v>
      </c>
      <c r="I300" s="93">
        <v>117548699</v>
      </c>
      <c r="J300" s="93">
        <v>153648953</v>
      </c>
      <c r="K300" s="92">
        <v>84587060</v>
      </c>
      <c r="L300" s="92">
        <v>109744617</v>
      </c>
      <c r="M300" s="93">
        <v>88840069</v>
      </c>
      <c r="N300" s="93">
        <v>81536575</v>
      </c>
      <c r="O300" s="93">
        <v>22289175</v>
      </c>
      <c r="P300" s="93">
        <v>61620780</v>
      </c>
      <c r="Q300" s="93">
        <v>63472682</v>
      </c>
      <c r="R300" s="93">
        <v>3851692</v>
      </c>
      <c r="S300" s="93">
        <v>-9424561</v>
      </c>
      <c r="T300" s="93">
        <v>-24737546</v>
      </c>
      <c r="U300" s="93">
        <v>-37527929</v>
      </c>
      <c r="V300" s="93">
        <v>-41653829</v>
      </c>
      <c r="W300" s="93">
        <v>-5462498</v>
      </c>
      <c r="X300" s="93">
        <v>-6201167</v>
      </c>
    </row>
    <row r="301" spans="2:24" ht="11.8" hidden="1" customHeight="1" outlineLevel="1" x14ac:dyDescent="0.3">
      <c r="B301" s="90"/>
      <c r="C301" s="94" t="s">
        <v>143</v>
      </c>
      <c r="D301" s="90" t="s">
        <v>172</v>
      </c>
      <c r="E301" s="90"/>
      <c r="F301" s="91" t="s">
        <v>142</v>
      </c>
      <c r="G301" s="92">
        <v>4779309</v>
      </c>
      <c r="H301" s="92">
        <v>5191615</v>
      </c>
      <c r="I301" s="93">
        <v>11403739</v>
      </c>
      <c r="J301" s="93">
        <v>-49505217</v>
      </c>
      <c r="K301" s="92">
        <v>6170535</v>
      </c>
      <c r="L301" s="92">
        <v>-993</v>
      </c>
      <c r="M301" s="93">
        <v>-5480570</v>
      </c>
      <c r="N301" s="93">
        <v>-5247489</v>
      </c>
      <c r="O301" s="93">
        <v>-448711</v>
      </c>
      <c r="P301" s="93">
        <v>-448711</v>
      </c>
      <c r="Q301" s="93">
        <v>-448711</v>
      </c>
      <c r="R301" s="93">
        <v>-448711</v>
      </c>
      <c r="S301" s="93">
        <v>3482</v>
      </c>
      <c r="T301" s="93">
        <v>2221810</v>
      </c>
      <c r="U301" s="93">
        <v>2288908</v>
      </c>
      <c r="V301" s="93">
        <v>2297066</v>
      </c>
      <c r="W301" s="93">
        <v>-52278</v>
      </c>
      <c r="X301" s="93">
        <v>27843</v>
      </c>
    </row>
    <row r="302" spans="2:24" ht="11.8" hidden="1" customHeight="1" outlineLevel="2" x14ac:dyDescent="0.3">
      <c r="B302" s="90"/>
      <c r="C302" s="94"/>
      <c r="D302" s="94" t="s">
        <v>143</v>
      </c>
      <c r="E302" s="90" t="s">
        <v>144</v>
      </c>
      <c r="F302" s="91" t="s">
        <v>142</v>
      </c>
      <c r="G302" s="92">
        <v>23000016</v>
      </c>
      <c r="H302" s="92">
        <v>99424348</v>
      </c>
      <c r="I302" s="93">
        <v>126294984</v>
      </c>
      <c r="J302" s="93">
        <v>95487817</v>
      </c>
      <c r="K302" s="92">
        <v>54979296</v>
      </c>
      <c r="L302" s="92">
        <v>22328253</v>
      </c>
      <c r="M302" s="93">
        <v>-11150633</v>
      </c>
      <c r="N302" s="93">
        <v>-11655149</v>
      </c>
      <c r="O302" s="93">
        <v>16521577</v>
      </c>
      <c r="P302" s="93">
        <v>31131478</v>
      </c>
      <c r="Q302" s="93">
        <v>32355232</v>
      </c>
      <c r="R302" s="93">
        <v>-21867434</v>
      </c>
      <c r="S302" s="93">
        <v>8498475</v>
      </c>
      <c r="T302" s="93">
        <v>-10836718</v>
      </c>
      <c r="U302" s="93">
        <v>-20541112</v>
      </c>
      <c r="V302" s="93">
        <v>-28018794</v>
      </c>
      <c r="W302" s="93">
        <v>-2970179</v>
      </c>
      <c r="X302" s="93">
        <v>-2930916</v>
      </c>
    </row>
    <row r="303" spans="2:24" ht="11.8" customHeight="1" x14ac:dyDescent="0.3">
      <c r="B303" s="90"/>
      <c r="C303" s="90" t="s">
        <v>149</v>
      </c>
      <c r="D303" s="90"/>
      <c r="E303" s="90"/>
      <c r="F303" s="91" t="s">
        <v>142</v>
      </c>
      <c r="G303" s="92">
        <v>41139079</v>
      </c>
      <c r="H303" s="92">
        <v>61899961</v>
      </c>
      <c r="I303" s="93">
        <v>102762326</v>
      </c>
      <c r="J303" s="93">
        <v>99599862</v>
      </c>
      <c r="K303" s="92">
        <v>15774043</v>
      </c>
      <c r="L303" s="92">
        <v>30036019</v>
      </c>
      <c r="M303" s="93">
        <v>54289240</v>
      </c>
      <c r="N303" s="93">
        <v>66718536</v>
      </c>
      <c r="O303" s="93">
        <v>18453095</v>
      </c>
      <c r="P303" s="93">
        <v>40069592</v>
      </c>
      <c r="Q303" s="93">
        <v>55787254</v>
      </c>
      <c r="R303" s="93">
        <v>66865049</v>
      </c>
      <c r="S303" s="93">
        <v>6781893</v>
      </c>
      <c r="T303" s="93">
        <v>12605124</v>
      </c>
      <c r="U303" s="93">
        <v>17129871</v>
      </c>
      <c r="V303" s="93">
        <v>17822538</v>
      </c>
      <c r="W303" s="93">
        <v>4382717</v>
      </c>
      <c r="X303" s="93">
        <v>5521811</v>
      </c>
    </row>
    <row r="304" spans="2:24" ht="11.8" customHeight="1" x14ac:dyDescent="0.3">
      <c r="B304" s="95"/>
      <c r="C304" s="95" t="s">
        <v>154</v>
      </c>
      <c r="D304" s="95"/>
      <c r="E304" s="95"/>
      <c r="F304" s="96" t="s">
        <v>142</v>
      </c>
      <c r="G304" s="97">
        <v>4497862</v>
      </c>
      <c r="H304" s="97">
        <v>5980539</v>
      </c>
      <c r="I304" s="98">
        <v>7990246</v>
      </c>
      <c r="J304" s="98">
        <v>8952469</v>
      </c>
      <c r="K304" s="97">
        <v>-3697240</v>
      </c>
      <c r="L304" s="97">
        <v>-4820760</v>
      </c>
      <c r="M304" s="98">
        <v>-5148058</v>
      </c>
      <c r="N304" s="98">
        <v>-3349142</v>
      </c>
      <c r="O304" s="98">
        <v>2929467</v>
      </c>
      <c r="P304" s="98">
        <v>8297915</v>
      </c>
      <c r="Q304" s="98">
        <v>10339330</v>
      </c>
      <c r="R304" s="98">
        <v>12697209</v>
      </c>
      <c r="S304" s="98">
        <v>5734197</v>
      </c>
      <c r="T304" s="98">
        <v>8605549</v>
      </c>
      <c r="U304" s="98">
        <v>11047298</v>
      </c>
      <c r="V304" s="98">
        <v>13406162</v>
      </c>
      <c r="W304" s="98">
        <v>2575540</v>
      </c>
      <c r="X304" s="98">
        <v>5193000</v>
      </c>
    </row>
    <row r="305" spans="2:24" ht="11.8" customHeight="1" x14ac:dyDescent="0.3">
      <c r="B305" s="99"/>
      <c r="C305" s="99" t="s">
        <v>155</v>
      </c>
      <c r="D305" s="99"/>
      <c r="E305" s="99"/>
      <c r="F305" s="100" t="s">
        <v>156</v>
      </c>
      <c r="G305" s="101">
        <v>3596</v>
      </c>
      <c r="H305" s="101">
        <v>4400</v>
      </c>
      <c r="I305" s="102">
        <v>5619</v>
      </c>
      <c r="J305" s="102">
        <v>6160</v>
      </c>
      <c r="K305" s="101">
        <v>3666</v>
      </c>
      <c r="L305" s="101">
        <v>4487</v>
      </c>
      <c r="M305" s="102">
        <v>5699</v>
      </c>
      <c r="N305" s="102">
        <v>5937</v>
      </c>
      <c r="O305" s="102">
        <v>3596</v>
      </c>
      <c r="P305" s="102">
        <v>4585</v>
      </c>
      <c r="Q305" s="102">
        <v>5888</v>
      </c>
      <c r="R305" s="102">
        <v>6271</v>
      </c>
      <c r="S305" s="102">
        <v>3893</v>
      </c>
      <c r="T305" s="102">
        <v>4734</v>
      </c>
      <c r="U305" s="102">
        <v>5541</v>
      </c>
      <c r="V305" s="102">
        <v>5753</v>
      </c>
      <c r="W305" s="102">
        <v>3089</v>
      </c>
      <c r="X305" s="102">
        <v>3709</v>
      </c>
    </row>
    <row r="306" spans="2:24" ht="11.8" customHeight="1" x14ac:dyDescent="0.3">
      <c r="B306" s="90"/>
      <c r="C306" s="90" t="s">
        <v>175</v>
      </c>
      <c r="D306" s="90"/>
      <c r="E306" s="90"/>
      <c r="F306" s="91" t="s">
        <v>156</v>
      </c>
      <c r="G306" s="92">
        <v>3993</v>
      </c>
      <c r="H306" s="92">
        <v>4498</v>
      </c>
      <c r="I306" s="93">
        <v>5970</v>
      </c>
      <c r="J306" s="93">
        <v>6169</v>
      </c>
      <c r="K306" s="92">
        <v>3853</v>
      </c>
      <c r="L306" s="92">
        <v>4655</v>
      </c>
      <c r="M306" s="93">
        <v>5916</v>
      </c>
      <c r="N306" s="93">
        <v>6132</v>
      </c>
      <c r="O306" s="93">
        <v>3732</v>
      </c>
      <c r="P306" s="93">
        <v>4754</v>
      </c>
      <c r="Q306" s="93">
        <v>6085</v>
      </c>
      <c r="R306" s="93">
        <v>6431</v>
      </c>
      <c r="S306" s="93">
        <v>4056</v>
      </c>
      <c r="T306" s="93">
        <v>4897</v>
      </c>
      <c r="U306" s="93">
        <v>5702</v>
      </c>
      <c r="V306" s="93">
        <v>5905</v>
      </c>
      <c r="W306" s="93">
        <v>3293</v>
      </c>
      <c r="X306" s="93">
        <v>3931</v>
      </c>
    </row>
    <row r="307" spans="2:24" ht="11.8" customHeight="1" x14ac:dyDescent="0.3">
      <c r="B307" s="103"/>
      <c r="C307" s="103" t="s">
        <v>157</v>
      </c>
      <c r="D307" s="103"/>
      <c r="E307" s="103"/>
      <c r="F307" s="91" t="s">
        <v>156</v>
      </c>
      <c r="G307" s="92">
        <v>25</v>
      </c>
      <c r="H307" s="92">
        <v>63</v>
      </c>
      <c r="I307" s="93">
        <v>94</v>
      </c>
      <c r="J307" s="93">
        <v>149</v>
      </c>
      <c r="K307" s="92">
        <v>13</v>
      </c>
      <c r="L307" s="92">
        <v>66</v>
      </c>
      <c r="M307" s="93">
        <v>1925</v>
      </c>
      <c r="N307" s="93">
        <v>2057</v>
      </c>
      <c r="O307" s="93">
        <v>500</v>
      </c>
      <c r="P307" s="93">
        <v>693</v>
      </c>
      <c r="Q307" s="93">
        <v>777</v>
      </c>
      <c r="R307" s="93">
        <v>787</v>
      </c>
      <c r="S307" s="93">
        <v>11</v>
      </c>
      <c r="T307" s="93">
        <v>37</v>
      </c>
      <c r="U307" s="93">
        <v>53</v>
      </c>
      <c r="V307" s="93">
        <v>55</v>
      </c>
      <c r="W307" s="93">
        <v>2</v>
      </c>
      <c r="X307" s="93">
        <v>3</v>
      </c>
    </row>
    <row r="308" spans="2:24" ht="11.8" customHeight="1" x14ac:dyDescent="0.3"/>
    <row r="309" spans="2:24" ht="11.8" customHeight="1" x14ac:dyDescent="0.3">
      <c r="B309" s="85"/>
      <c r="C309" s="85" t="s">
        <v>163</v>
      </c>
      <c r="D309" s="85"/>
      <c r="E309" s="86"/>
      <c r="F309" s="87"/>
      <c r="G309" s="87"/>
      <c r="H309" s="87"/>
      <c r="I309" s="104"/>
      <c r="J309" s="104"/>
      <c r="K309" s="87"/>
      <c r="L309" s="87"/>
      <c r="M309" s="104"/>
      <c r="N309" s="104"/>
      <c r="O309" s="104"/>
      <c r="P309" s="104"/>
      <c r="Q309" s="104"/>
      <c r="R309" s="104"/>
      <c r="S309" s="104"/>
      <c r="T309" s="104"/>
      <c r="U309" s="104"/>
      <c r="V309" s="104"/>
      <c r="W309" s="104"/>
      <c r="X309" s="104"/>
    </row>
    <row r="310" spans="2:24" ht="11.8" customHeight="1" x14ac:dyDescent="0.3">
      <c r="B310" s="90"/>
      <c r="C310" s="90" t="s">
        <v>158</v>
      </c>
      <c r="D310" s="90"/>
      <c r="E310" s="103"/>
      <c r="F310" s="105" t="s">
        <v>142</v>
      </c>
      <c r="G310" s="92">
        <v>52835610</v>
      </c>
      <c r="H310" s="92">
        <v>75819738</v>
      </c>
      <c r="I310" s="93">
        <v>97030770</v>
      </c>
      <c r="J310" s="93">
        <v>114627065</v>
      </c>
      <c r="K310" s="92">
        <v>44228122</v>
      </c>
      <c r="L310" s="92">
        <v>64289017</v>
      </c>
      <c r="M310" s="93">
        <v>85569928</v>
      </c>
      <c r="N310" s="93">
        <v>101827272</v>
      </c>
      <c r="O310" s="93">
        <v>73826029</v>
      </c>
      <c r="P310" s="93">
        <v>96732101</v>
      </c>
      <c r="Q310" s="93">
        <v>123485256</v>
      </c>
      <c r="R310" s="93">
        <v>143134934</v>
      </c>
      <c r="S310" s="93">
        <v>80215017</v>
      </c>
      <c r="T310" s="93">
        <v>114438128</v>
      </c>
      <c r="U310" s="93">
        <v>124634462</v>
      </c>
      <c r="V310" s="93">
        <v>164670386</v>
      </c>
      <c r="W310" s="93">
        <v>61672956</v>
      </c>
      <c r="X310" s="93">
        <v>89200000</v>
      </c>
    </row>
    <row r="311" spans="2:24" ht="11.8" customHeight="1" x14ac:dyDescent="0.3">
      <c r="B311" s="90"/>
      <c r="C311" s="90" t="s">
        <v>159</v>
      </c>
      <c r="D311" s="90"/>
      <c r="E311" s="103"/>
      <c r="F311" s="105" t="s">
        <v>156</v>
      </c>
      <c r="G311" s="92">
        <v>2007</v>
      </c>
      <c r="H311" s="92">
        <v>3255</v>
      </c>
      <c r="I311" s="93">
        <v>4998</v>
      </c>
      <c r="J311" s="93">
        <v>6037</v>
      </c>
      <c r="K311" s="92">
        <v>1996</v>
      </c>
      <c r="L311" s="92">
        <v>3333</v>
      </c>
      <c r="M311" s="93">
        <v>5016</v>
      </c>
      <c r="N311" s="93">
        <v>5532</v>
      </c>
      <c r="O311" s="93">
        <v>2375</v>
      </c>
      <c r="P311" s="93">
        <v>3810</v>
      </c>
      <c r="Q311" s="93">
        <v>5595</v>
      </c>
      <c r="R311" s="93">
        <v>11594</v>
      </c>
      <c r="S311" s="93">
        <v>2278</v>
      </c>
      <c r="T311" s="93">
        <v>3594</v>
      </c>
      <c r="U311" s="93">
        <v>4954</v>
      </c>
      <c r="V311" s="93">
        <v>5809</v>
      </c>
      <c r="W311" s="93">
        <v>2416</v>
      </c>
      <c r="X311" s="93">
        <v>3560</v>
      </c>
    </row>
    <row r="312" spans="2:24" ht="11.8" customHeight="1" x14ac:dyDescent="0.3">
      <c r="B312" s="103"/>
      <c r="C312" s="103" t="s">
        <v>176</v>
      </c>
      <c r="D312" s="103"/>
      <c r="E312" s="103"/>
      <c r="F312" s="105" t="s">
        <v>156</v>
      </c>
      <c r="G312" s="92">
        <v>2234</v>
      </c>
      <c r="H312" s="92">
        <v>3645</v>
      </c>
      <c r="I312" s="93">
        <v>5587</v>
      </c>
      <c r="J312" s="93">
        <v>6278</v>
      </c>
      <c r="K312" s="92">
        <v>2160</v>
      </c>
      <c r="L312" s="92">
        <v>3574</v>
      </c>
      <c r="M312" s="93">
        <v>5498</v>
      </c>
      <c r="N312" s="93">
        <v>6145</v>
      </c>
      <c r="O312" s="93">
        <v>1955</v>
      </c>
      <c r="P312" s="93">
        <v>3587</v>
      </c>
      <c r="Q312" s="93">
        <v>5532</v>
      </c>
      <c r="R312" s="93">
        <v>5687</v>
      </c>
      <c r="S312" s="93">
        <v>2380</v>
      </c>
      <c r="T312" s="93">
        <v>3794</v>
      </c>
      <c r="U312" s="93">
        <v>5267</v>
      </c>
      <c r="V312" s="93">
        <v>6168</v>
      </c>
      <c r="W312" s="93">
        <v>2152</v>
      </c>
      <c r="X312" s="93">
        <v>3421</v>
      </c>
    </row>
    <row r="313" spans="2:24" ht="11.8" customHeight="1" x14ac:dyDescent="0.3">
      <c r="B313" s="103"/>
      <c r="C313" s="103" t="s">
        <v>165</v>
      </c>
      <c r="D313" s="103"/>
      <c r="E313" s="103"/>
      <c r="F313" s="105" t="s">
        <v>156</v>
      </c>
      <c r="G313" s="92">
        <v>163</v>
      </c>
      <c r="H313" s="92">
        <v>243</v>
      </c>
      <c r="I313" s="93">
        <v>312</v>
      </c>
      <c r="J313" s="93">
        <v>394</v>
      </c>
      <c r="K313" s="92">
        <v>168</v>
      </c>
      <c r="L313" s="92">
        <v>215</v>
      </c>
      <c r="M313" s="93">
        <v>267</v>
      </c>
      <c r="N313" s="93">
        <v>325</v>
      </c>
      <c r="O313" s="93">
        <v>105</v>
      </c>
      <c r="P313" s="93">
        <v>172</v>
      </c>
      <c r="Q313" s="93">
        <v>227</v>
      </c>
      <c r="R313" s="93">
        <v>280</v>
      </c>
      <c r="S313" s="93">
        <v>106</v>
      </c>
      <c r="T313" s="93">
        <v>156</v>
      </c>
      <c r="U313" s="93">
        <v>269</v>
      </c>
      <c r="V313" s="93">
        <v>380</v>
      </c>
      <c r="W313" s="93">
        <v>197</v>
      </c>
      <c r="X313" s="93">
        <v>327</v>
      </c>
    </row>
    <row r="314" spans="2:24" ht="11.8" customHeight="1" x14ac:dyDescent="0.3"/>
    <row r="315" spans="2:24" ht="11.8" customHeight="1" x14ac:dyDescent="0.3">
      <c r="B315" s="85"/>
      <c r="C315" s="85" t="s">
        <v>166</v>
      </c>
      <c r="D315" s="85"/>
      <c r="E315" s="86"/>
      <c r="F315" s="87"/>
      <c r="G315" s="87"/>
      <c r="H315" s="87"/>
      <c r="I315" s="104"/>
      <c r="J315" s="104"/>
      <c r="K315" s="87"/>
      <c r="L315" s="87"/>
      <c r="M315" s="104"/>
      <c r="N315" s="104"/>
      <c r="O315" s="104"/>
      <c r="P315" s="104"/>
      <c r="Q315" s="104"/>
      <c r="R315" s="104"/>
      <c r="S315" s="104"/>
      <c r="T315" s="104"/>
      <c r="U315" s="104"/>
      <c r="V315" s="104"/>
      <c r="W315" s="104"/>
      <c r="X315" s="104"/>
    </row>
    <row r="316" spans="2:24" ht="11.8" customHeight="1" x14ac:dyDescent="0.3">
      <c r="B316" s="90"/>
      <c r="C316" s="90" t="s">
        <v>167</v>
      </c>
      <c r="D316" s="90"/>
      <c r="E316" s="103"/>
      <c r="F316" s="105" t="s">
        <v>142</v>
      </c>
      <c r="G316" s="92">
        <f>IFERROR(G291*4/G305,"-")</f>
        <v>195008.11234705229</v>
      </c>
      <c r="H316" s="92">
        <f>IFERROR(H291*2/H305,"-")</f>
        <v>109223.93318181818</v>
      </c>
      <c r="I316" s="93">
        <f>IFERROR(I291*(4/3)/I305,"-")</f>
        <v>76307.658302188996</v>
      </c>
      <c r="J316" s="93">
        <f>IFERROR(J291/J305,"-")</f>
        <v>63366.670779220782</v>
      </c>
      <c r="K316" s="92">
        <f>IFERROR(K291*4/K305,"-")</f>
        <v>178864.09819967268</v>
      </c>
      <c r="L316" s="92">
        <f>IFERROR(L291*2/L305,"-")</f>
        <v>113565.06797414753</v>
      </c>
      <c r="M316" s="93">
        <f>IFERROR(M291*(4/3)/M305,"-")</f>
        <v>72822.637655729079</v>
      </c>
      <c r="N316" s="93">
        <f>IFERROR(N291/N305,"-")</f>
        <v>71193.363820111161</v>
      </c>
      <c r="O316" s="92">
        <f>IFERROR(O291*4/O305,"-")</f>
        <v>167439.46718576195</v>
      </c>
      <c r="P316" s="92">
        <f>IFERROR(P291*2/P305,"-")</f>
        <v>105687.64100327154</v>
      </c>
      <c r="Q316" s="93">
        <f>IFERROR(Q291*(4/3)/Q305,"-")</f>
        <v>73820.806838768112</v>
      </c>
      <c r="R316" s="93">
        <f>IFERROR(R291/R305,"-")</f>
        <v>67526.859193111144</v>
      </c>
      <c r="S316" s="92">
        <f>IFERROR(S291*4/S305,"-")</f>
        <v>202510.11250963269</v>
      </c>
      <c r="T316" s="92">
        <f>IFERROR(T291*2/T305,"-")</f>
        <v>120446.75496408956</v>
      </c>
      <c r="U316" s="93">
        <f>IFERROR(U291*(4/3)/U305,"-")</f>
        <v>83750.698670516751</v>
      </c>
      <c r="V316" s="93">
        <f>IFERROR(V291/V305,"-")</f>
        <v>79496.094385537974</v>
      </c>
      <c r="W316" s="92">
        <f>IFERROR(W291*4/W305,"-")</f>
        <v>269855.3525412755</v>
      </c>
      <c r="X316" s="92">
        <f>IFERROR(X291*2/X305,"-")</f>
        <v>157727.41925047184</v>
      </c>
    </row>
    <row r="317" spans="2:24" ht="11.8" customHeight="1" x14ac:dyDescent="0.3">
      <c r="B317" s="90"/>
      <c r="C317" s="90" t="s">
        <v>168</v>
      </c>
      <c r="D317" s="90"/>
      <c r="E317" s="103"/>
      <c r="F317" s="105" t="s">
        <v>142</v>
      </c>
      <c r="G317" s="92">
        <f>IFERROR(G310/G311,"-")</f>
        <v>26325.665171898356</v>
      </c>
      <c r="H317" s="92">
        <f t="shared" ref="H317:J317" si="160">IFERROR(H310/H311,"-")</f>
        <v>23293.314285714285</v>
      </c>
      <c r="I317" s="93">
        <f t="shared" si="160"/>
        <v>19413.919567827132</v>
      </c>
      <c r="J317" s="93">
        <f t="shared" si="160"/>
        <v>18987.421732648665</v>
      </c>
      <c r="K317" s="92">
        <f>IFERROR(K310/K311,"-")</f>
        <v>22158.377755511021</v>
      </c>
      <c r="L317" s="92">
        <f t="shared" ref="L317:X317" si="161">IFERROR(L310/L311,"-")</f>
        <v>19288.63396339634</v>
      </c>
      <c r="M317" s="93">
        <f t="shared" si="161"/>
        <v>17059.39553429027</v>
      </c>
      <c r="N317" s="93">
        <f t="shared" si="161"/>
        <v>18406.954446854663</v>
      </c>
      <c r="O317" s="93">
        <f t="shared" si="161"/>
        <v>31084.643789473685</v>
      </c>
      <c r="P317" s="93">
        <f t="shared" si="161"/>
        <v>25389.002887139108</v>
      </c>
      <c r="Q317" s="93">
        <f t="shared" si="161"/>
        <v>22070.644504021449</v>
      </c>
      <c r="R317" s="93">
        <f t="shared" si="161"/>
        <v>12345.604105571847</v>
      </c>
      <c r="S317" s="93">
        <f t="shared" si="161"/>
        <v>35212.913520632137</v>
      </c>
      <c r="T317" s="93">
        <f t="shared" si="161"/>
        <v>31841.43795214246</v>
      </c>
      <c r="U317" s="93">
        <f t="shared" si="161"/>
        <v>25158.349212757366</v>
      </c>
      <c r="V317" s="93">
        <f t="shared" si="161"/>
        <v>28347.458426579447</v>
      </c>
      <c r="W317" s="93">
        <f t="shared" si="161"/>
        <v>25526.885761589405</v>
      </c>
      <c r="X317" s="93">
        <f t="shared" si="161"/>
        <v>25056.1797752809</v>
      </c>
    </row>
    <row r="318" spans="2:24" ht="11.8" customHeight="1" x14ac:dyDescent="0.3">
      <c r="B318" s="90"/>
      <c r="C318" s="90" t="s">
        <v>169</v>
      </c>
      <c r="D318" s="90"/>
      <c r="E318" s="103"/>
      <c r="F318" s="105" t="s">
        <v>142</v>
      </c>
      <c r="G318" s="92">
        <f t="shared" ref="G318:X318" si="162">IFERROR(G299/G307,"-")</f>
        <v>801139.68</v>
      </c>
      <c r="H318" s="92">
        <f t="shared" si="162"/>
        <v>1552715.6190476189</v>
      </c>
      <c r="I318" s="93">
        <f t="shared" si="162"/>
        <v>1371834.4468085107</v>
      </c>
      <c r="J318" s="93">
        <f t="shared" si="162"/>
        <v>698951.24832214764</v>
      </c>
      <c r="K318" s="92">
        <f t="shared" si="162"/>
        <v>6981353.461538462</v>
      </c>
      <c r="L318" s="92">
        <f t="shared" si="162"/>
        <v>1662782.1818181819</v>
      </c>
      <c r="M318" s="93">
        <f t="shared" si="162"/>
        <v>43303.635844155848</v>
      </c>
      <c r="N318" s="93">
        <f t="shared" si="162"/>
        <v>37087.547885269807</v>
      </c>
      <c r="O318" s="93">
        <f t="shared" si="162"/>
        <v>43680.928</v>
      </c>
      <c r="P318" s="93">
        <f t="shared" si="162"/>
        <v>88271.383838383845</v>
      </c>
      <c r="Q318" s="93">
        <f t="shared" si="162"/>
        <v>81111.93178893179</v>
      </c>
      <c r="R318" s="93">
        <f t="shared" si="162"/>
        <v>4323.9911054637869</v>
      </c>
      <c r="S318" s="93">
        <f t="shared" si="162"/>
        <v>-856461.72727272729</v>
      </c>
      <c r="T318" s="93">
        <f t="shared" si="162"/>
        <v>-608533.40540540544</v>
      </c>
      <c r="U318" s="93">
        <f t="shared" si="162"/>
        <v>-664887.1886792453</v>
      </c>
      <c r="V318" s="93">
        <f t="shared" si="162"/>
        <v>-715577.50909090904</v>
      </c>
      <c r="W318" s="93">
        <f t="shared" si="162"/>
        <v>-2757388</v>
      </c>
      <c r="X318" s="93">
        <f t="shared" si="162"/>
        <v>-2057774.6666666667</v>
      </c>
    </row>
    <row r="319" spans="2:24" ht="11.8" customHeight="1" x14ac:dyDescent="0.3">
      <c r="B319" s="90"/>
      <c r="C319" s="90" t="s">
        <v>177</v>
      </c>
      <c r="D319" s="90"/>
      <c r="E319" s="103"/>
      <c r="F319" s="105" t="s">
        <v>14</v>
      </c>
      <c r="G319" s="106">
        <f>IFERROR(G307*4/G305,"-")</f>
        <v>2.7808676307007785E-2</v>
      </c>
      <c r="H319" s="106">
        <f>IFERROR(H307*2/H305,"-")</f>
        <v>2.8636363636363637E-2</v>
      </c>
      <c r="I319" s="107">
        <f>IFERROR(I307*(4/3)/I305,"-")</f>
        <v>2.2305273773506554E-2</v>
      </c>
      <c r="J319" s="107">
        <f t="shared" ref="J319" si="163">IFERROR(J307/J305,"-")</f>
        <v>2.4188311688311689E-2</v>
      </c>
      <c r="K319" s="106">
        <f>IFERROR(K307*4/K305,"-")</f>
        <v>1.4184397163120567E-2</v>
      </c>
      <c r="L319" s="106">
        <f>IFERROR(L307*2/L305,"-")</f>
        <v>2.9418319589926453E-2</v>
      </c>
      <c r="M319" s="107">
        <f>IFERROR(M307*(4/3)/M305,"-")</f>
        <v>0.45037141018892202</v>
      </c>
      <c r="N319" s="107">
        <f t="shared" ref="N319" si="164">IFERROR(N307/N305,"-")</f>
        <v>0.34647128179215092</v>
      </c>
      <c r="O319" s="106">
        <f>IFERROR(O307*4/O305,"-")</f>
        <v>0.55617352614015569</v>
      </c>
      <c r="P319" s="106">
        <f>IFERROR(P307*2/P305,"-")</f>
        <v>0.30229007633587784</v>
      </c>
      <c r="Q319" s="107">
        <f>IFERROR(Q307*(4/3)/Q305,"-")</f>
        <v>0.17595108695652173</v>
      </c>
      <c r="R319" s="107">
        <f t="shared" ref="R319" si="165">IFERROR(R307/R305,"-")</f>
        <v>0.12549832562589699</v>
      </c>
      <c r="S319" s="106">
        <f>IFERROR(S307*4/S305,"-")</f>
        <v>1.1302337528898022E-2</v>
      </c>
      <c r="T319" s="106">
        <f>IFERROR(T307*2/T305,"-")</f>
        <v>1.5631601182931981E-2</v>
      </c>
      <c r="U319" s="107">
        <f>IFERROR(U307*(4/3)/U305,"-")</f>
        <v>1.275341394453468E-2</v>
      </c>
      <c r="V319" s="107">
        <f t="shared" ref="V319" si="166">IFERROR(V307/V305,"-")</f>
        <v>9.5602294455066923E-3</v>
      </c>
      <c r="W319" s="106">
        <f>IFERROR(W307*4/W305,"-")</f>
        <v>2.589834898025251E-3</v>
      </c>
      <c r="X319" s="106">
        <f>IFERROR(X307*2/X305,"-")</f>
        <v>1.6176867080075492E-3</v>
      </c>
    </row>
    <row r="320" spans="2:24" ht="11.8" customHeight="1" x14ac:dyDescent="0.3">
      <c r="B320" s="90"/>
      <c r="C320" s="90" t="s">
        <v>178</v>
      </c>
      <c r="D320" s="90"/>
      <c r="E320" s="103"/>
      <c r="F320" s="105" t="s">
        <v>14</v>
      </c>
      <c r="G320" s="106">
        <f t="shared" ref="G320:X320" si="167">IFERROR(G299/G295,"-")</f>
        <v>0.19640735563761855</v>
      </c>
      <c r="H320" s="106">
        <f t="shared" si="167"/>
        <v>0.50355087976241142</v>
      </c>
      <c r="I320" s="107">
        <f t="shared" si="167"/>
        <v>0.43440272481073983</v>
      </c>
      <c r="J320" s="107">
        <f t="shared" si="167"/>
        <v>0.31814176001298083</v>
      </c>
      <c r="K320" s="106">
        <f t="shared" si="167"/>
        <v>1.0204837176024095</v>
      </c>
      <c r="L320" s="106">
        <f t="shared" si="167"/>
        <v>0.6326608270130496</v>
      </c>
      <c r="M320" s="107">
        <f t="shared" si="167"/>
        <v>0.3132505116449511</v>
      </c>
      <c r="N320" s="107">
        <f t="shared" si="167"/>
        <v>0.18579689240660435</v>
      </c>
      <c r="O320" s="107">
        <f t="shared" si="167"/>
        <v>0.18022190456310846</v>
      </c>
      <c r="P320" s="107">
        <f t="shared" si="167"/>
        <v>0.28139661270474559</v>
      </c>
      <c r="Q320" s="107">
        <f t="shared" si="167"/>
        <v>0.18023232645051565</v>
      </c>
      <c r="R320" s="107">
        <f t="shared" si="167"/>
        <v>7.3546268569247867E-3</v>
      </c>
      <c r="S320" s="107">
        <f t="shared" si="167"/>
        <v>-8.6903118898280257E-2</v>
      </c>
      <c r="T320" s="107">
        <f t="shared" si="167"/>
        <v>-9.942021825598979E-2</v>
      </c>
      <c r="U320" s="107">
        <f t="shared" si="167"/>
        <v>-0.1007041432744504</v>
      </c>
      <c r="V320" s="107">
        <f t="shared" si="167"/>
        <v>-8.1073248845285814E-2</v>
      </c>
      <c r="W320" s="107">
        <f t="shared" si="167"/>
        <v>-4.8071328301186753E-2</v>
      </c>
      <c r="X320" s="107">
        <f t="shared" si="167"/>
        <v>-2.7846234335031708E-2</v>
      </c>
    </row>
    <row r="321" spans="2:24" ht="11.8" customHeight="1" x14ac:dyDescent="0.3">
      <c r="B321" s="90"/>
      <c r="C321" s="90" t="s">
        <v>179</v>
      </c>
      <c r="D321" s="90"/>
      <c r="E321" s="103"/>
      <c r="F321" s="105" t="s">
        <v>14</v>
      </c>
      <c r="G321" s="106">
        <f t="shared" ref="G321:X321" si="168">IFERROR((G299+G303)/G295,"-")</f>
        <v>0.59983352071070961</v>
      </c>
      <c r="H321" s="106">
        <f t="shared" si="168"/>
        <v>0.82219159139886155</v>
      </c>
      <c r="I321" s="107">
        <f t="shared" si="168"/>
        <v>0.78057868793824225</v>
      </c>
      <c r="J321" s="107">
        <f t="shared" si="168"/>
        <v>0.62240274210152446</v>
      </c>
      <c r="K321" s="106">
        <f t="shared" si="168"/>
        <v>1.1978479816318857</v>
      </c>
      <c r="L321" s="106">
        <f t="shared" si="168"/>
        <v>0.80581542067508927</v>
      </c>
      <c r="M321" s="107">
        <f t="shared" si="168"/>
        <v>0.51726004158245154</v>
      </c>
      <c r="N321" s="107">
        <f t="shared" si="168"/>
        <v>0.34828535969166474</v>
      </c>
      <c r="O321" s="107">
        <f t="shared" si="168"/>
        <v>0.33249210935289564</v>
      </c>
      <c r="P321" s="107">
        <f t="shared" si="168"/>
        <v>0.46572007348651462</v>
      </c>
      <c r="Q321" s="107">
        <f t="shared" si="168"/>
        <v>0.33976950595806898</v>
      </c>
      <c r="R321" s="107">
        <f t="shared" si="168"/>
        <v>0.15186542053017535</v>
      </c>
      <c r="S321" s="107">
        <f t="shared" si="168"/>
        <v>-2.4344716221218046E-2</v>
      </c>
      <c r="T321" s="107">
        <f t="shared" si="168"/>
        <v>-4.3761181428421059E-2</v>
      </c>
      <c r="U321" s="107">
        <f t="shared" si="168"/>
        <v>-5.1751336570289894E-2</v>
      </c>
      <c r="V321" s="107">
        <f t="shared" si="168"/>
        <v>-4.435958267491092E-2</v>
      </c>
      <c r="W321" s="107">
        <f t="shared" si="168"/>
        <v>-9.867958344149096E-3</v>
      </c>
      <c r="X321" s="107">
        <f t="shared" si="168"/>
        <v>-2.9388030938145336E-3</v>
      </c>
    </row>
    <row r="322" spans="2:24" ht="11.8" customHeight="1" x14ac:dyDescent="0.3"/>
    <row r="323" spans="2:24" ht="11.8" customHeight="1" x14ac:dyDescent="0.3"/>
    <row r="324" spans="2:24" ht="29.95" customHeight="1" x14ac:dyDescent="0.3">
      <c r="B324" s="85"/>
      <c r="C324" s="85" t="s">
        <v>200</v>
      </c>
      <c r="D324" s="85"/>
      <c r="E324" s="86"/>
      <c r="F324" s="87" t="s">
        <v>122</v>
      </c>
      <c r="G324" s="88" t="str">
        <f t="shared" ref="G324:X324" si="169">G5</f>
        <v>2020
Q1</v>
      </c>
      <c r="H324" s="88" t="str">
        <f t="shared" si="169"/>
        <v>2020
Q2</v>
      </c>
      <c r="I324" s="89" t="str">
        <f t="shared" si="169"/>
        <v>2020
Q3</v>
      </c>
      <c r="J324" s="89" t="str">
        <f t="shared" si="169"/>
        <v>2020
Q4</v>
      </c>
      <c r="K324" s="88" t="str">
        <f t="shared" si="169"/>
        <v>2021
Q1</v>
      </c>
      <c r="L324" s="88" t="str">
        <f t="shared" si="169"/>
        <v>2021
Q2</v>
      </c>
      <c r="M324" s="89" t="str">
        <f t="shared" si="169"/>
        <v>2021
Q3</v>
      </c>
      <c r="N324" s="89" t="str">
        <f t="shared" si="169"/>
        <v>2021
Q4</v>
      </c>
      <c r="O324" s="89" t="str">
        <f t="shared" si="169"/>
        <v>2022
Q1</v>
      </c>
      <c r="P324" s="89" t="str">
        <f t="shared" si="169"/>
        <v>2022
Q2</v>
      </c>
      <c r="Q324" s="89" t="str">
        <f t="shared" si="169"/>
        <v>2022
Q3</v>
      </c>
      <c r="R324" s="89" t="str">
        <f t="shared" si="169"/>
        <v>2022
Q4</v>
      </c>
      <c r="S324" s="89" t="str">
        <f t="shared" si="169"/>
        <v>2023
Q1</v>
      </c>
      <c r="T324" s="89" t="str">
        <f t="shared" si="169"/>
        <v>2023
Q2</v>
      </c>
      <c r="U324" s="89" t="str">
        <f t="shared" si="169"/>
        <v>2023
Q3</v>
      </c>
      <c r="V324" s="89" t="str">
        <f t="shared" si="169"/>
        <v>2023
Q4</v>
      </c>
      <c r="W324" s="89" t="str">
        <f t="shared" si="169"/>
        <v>2024
Q1</v>
      </c>
      <c r="X324" s="89" t="str">
        <f t="shared" si="169"/>
        <v>2024
Q2</v>
      </c>
    </row>
    <row r="325" spans="2:24" ht="11.8" customHeight="1" collapsed="1" x14ac:dyDescent="0.3">
      <c r="B325" s="90"/>
      <c r="C325" s="90" t="s">
        <v>141</v>
      </c>
      <c r="D325" s="90"/>
      <c r="E325" s="90"/>
      <c r="F325" s="91" t="s">
        <v>142</v>
      </c>
      <c r="G325" s="92">
        <f>SUM(G326:G327)</f>
        <v>124843123</v>
      </c>
      <c r="H325" s="92">
        <f t="shared" ref="H325:J325" si="170">SUM(H326:H327)</f>
        <v>256663145</v>
      </c>
      <c r="I325" s="93">
        <f t="shared" si="170"/>
        <v>370445412</v>
      </c>
      <c r="J325" s="93">
        <f t="shared" si="170"/>
        <v>505757859</v>
      </c>
      <c r="K325" s="92">
        <f>SUM(K326:K327)</f>
        <v>140996539</v>
      </c>
      <c r="L325" s="92">
        <f t="shared" ref="L325:X325" si="171">SUM(L326:L327)</f>
        <v>278527648</v>
      </c>
      <c r="M325" s="93">
        <f t="shared" si="171"/>
        <v>414951025</v>
      </c>
      <c r="N325" s="93">
        <f t="shared" si="171"/>
        <v>556206922</v>
      </c>
      <c r="O325" s="93">
        <f t="shared" si="171"/>
        <v>150292112</v>
      </c>
      <c r="P325" s="93">
        <f t="shared" si="171"/>
        <v>300879320</v>
      </c>
      <c r="Q325" s="93">
        <f t="shared" si="171"/>
        <v>444984602</v>
      </c>
      <c r="R325" s="93">
        <f t="shared" si="171"/>
        <v>598036420</v>
      </c>
      <c r="S325" s="93">
        <f t="shared" si="171"/>
        <v>160870317</v>
      </c>
      <c r="T325" s="93">
        <f t="shared" si="171"/>
        <v>318590423</v>
      </c>
      <c r="U325" s="93">
        <f t="shared" si="171"/>
        <v>477217544</v>
      </c>
      <c r="V325" s="93">
        <f t="shared" si="171"/>
        <v>637641434</v>
      </c>
      <c r="W325" s="93">
        <f t="shared" si="171"/>
        <v>167219060</v>
      </c>
      <c r="X325" s="93">
        <f t="shared" si="171"/>
        <v>340118872</v>
      </c>
    </row>
    <row r="326" spans="2:24" ht="11.8" hidden="1" customHeight="1" outlineLevel="1" x14ac:dyDescent="0.3">
      <c r="B326" s="90"/>
      <c r="C326" s="94" t="s">
        <v>143</v>
      </c>
      <c r="D326" s="90" t="s">
        <v>145</v>
      </c>
      <c r="E326" s="90"/>
      <c r="F326" s="91" t="s">
        <v>142</v>
      </c>
      <c r="G326" s="92">
        <v>123519283</v>
      </c>
      <c r="H326" s="92">
        <v>253931688</v>
      </c>
      <c r="I326" s="93">
        <v>366227227</v>
      </c>
      <c r="J326" s="93">
        <v>499967707</v>
      </c>
      <c r="K326" s="92">
        <v>139338453</v>
      </c>
      <c r="L326" s="92">
        <v>275116200</v>
      </c>
      <c r="M326" s="93">
        <v>409679285</v>
      </c>
      <c r="N326" s="93">
        <v>548891706</v>
      </c>
      <c r="O326" s="93">
        <v>147999711</v>
      </c>
      <c r="P326" s="93">
        <v>296212753</v>
      </c>
      <c r="Q326" s="93">
        <v>437863115</v>
      </c>
      <c r="R326" s="93">
        <v>588397183</v>
      </c>
      <c r="S326" s="93">
        <v>158291080</v>
      </c>
      <c r="T326" s="93">
        <v>313356435</v>
      </c>
      <c r="U326" s="93">
        <v>469279763</v>
      </c>
      <c r="V326" s="93">
        <v>626930346</v>
      </c>
      <c r="W326" s="93">
        <v>164329350</v>
      </c>
      <c r="X326" s="93">
        <v>334151602</v>
      </c>
    </row>
    <row r="327" spans="2:24" ht="11.8" hidden="1" customHeight="1" outlineLevel="1" x14ac:dyDescent="0.3">
      <c r="B327" s="90"/>
      <c r="C327" s="94" t="s">
        <v>143</v>
      </c>
      <c r="D327" s="90" t="s">
        <v>172</v>
      </c>
      <c r="E327" s="90"/>
      <c r="F327" s="91" t="s">
        <v>142</v>
      </c>
      <c r="G327" s="92">
        <v>1323840</v>
      </c>
      <c r="H327" s="92">
        <v>2731457</v>
      </c>
      <c r="I327" s="93">
        <v>4218185</v>
      </c>
      <c r="J327" s="93">
        <v>5790152</v>
      </c>
      <c r="K327" s="92">
        <v>1658086</v>
      </c>
      <c r="L327" s="92">
        <v>3411448</v>
      </c>
      <c r="M327" s="93">
        <v>5271740</v>
      </c>
      <c r="N327" s="93">
        <v>7315216</v>
      </c>
      <c r="O327" s="93">
        <v>2292401</v>
      </c>
      <c r="P327" s="93">
        <v>4666567</v>
      </c>
      <c r="Q327" s="93">
        <v>7121487</v>
      </c>
      <c r="R327" s="93">
        <v>9639237</v>
      </c>
      <c r="S327" s="93">
        <v>2579237</v>
      </c>
      <c r="T327" s="93">
        <v>5233988</v>
      </c>
      <c r="U327" s="93">
        <v>7937781</v>
      </c>
      <c r="V327" s="93">
        <v>10711088</v>
      </c>
      <c r="W327" s="93">
        <v>2889710</v>
      </c>
      <c r="X327" s="93">
        <v>5967270</v>
      </c>
    </row>
    <row r="328" spans="2:24" ht="11.8" hidden="1" customHeight="1" outlineLevel="2" x14ac:dyDescent="0.3">
      <c r="B328" s="90"/>
      <c r="C328" s="94"/>
      <c r="D328" s="94" t="s">
        <v>143</v>
      </c>
      <c r="E328" s="90" t="s">
        <v>144</v>
      </c>
      <c r="F328" s="91" t="s">
        <v>142</v>
      </c>
      <c r="G328" s="92">
        <v>117493777</v>
      </c>
      <c r="H328" s="92">
        <v>242635696</v>
      </c>
      <c r="I328" s="93">
        <v>347219336</v>
      </c>
      <c r="J328" s="93">
        <v>475634832</v>
      </c>
      <c r="K328" s="92">
        <v>132600801</v>
      </c>
      <c r="L328" s="92">
        <v>261476525</v>
      </c>
      <c r="M328" s="93">
        <v>383402959</v>
      </c>
      <c r="N328" s="93">
        <v>511603288</v>
      </c>
      <c r="O328" s="93">
        <v>137340894</v>
      </c>
      <c r="P328" s="93">
        <v>274981418</v>
      </c>
      <c r="Q328" s="93">
        <v>406874743</v>
      </c>
      <c r="R328" s="93">
        <v>547447729</v>
      </c>
      <c r="S328" s="93">
        <v>149378988</v>
      </c>
      <c r="T328" s="93">
        <v>294384191</v>
      </c>
      <c r="U328" s="93">
        <v>438742678</v>
      </c>
      <c r="V328" s="93">
        <v>585547572</v>
      </c>
      <c r="W328" s="93">
        <v>152636283</v>
      </c>
      <c r="X328" s="93">
        <v>318068234</v>
      </c>
    </row>
    <row r="329" spans="2:24" ht="11.8" customHeight="1" collapsed="1" x14ac:dyDescent="0.3">
      <c r="B329" s="103"/>
      <c r="C329" s="103" t="s">
        <v>147</v>
      </c>
      <c r="D329" s="103"/>
      <c r="E329" s="103"/>
      <c r="F329" s="91" t="s">
        <v>142</v>
      </c>
      <c r="G329" s="92">
        <f>SUM(G330:G331)</f>
        <v>123901427</v>
      </c>
      <c r="H329" s="92">
        <f t="shared" ref="H329:J329" si="172">SUM(H330:H331)</f>
        <v>254022904</v>
      </c>
      <c r="I329" s="93">
        <f t="shared" si="172"/>
        <v>367594882</v>
      </c>
      <c r="J329" s="93">
        <f t="shared" si="172"/>
        <v>505267637</v>
      </c>
      <c r="K329" s="92">
        <f>SUM(K330:K331)</f>
        <v>140446916</v>
      </c>
      <c r="L329" s="92">
        <f t="shared" ref="L329:X329" si="173">SUM(L330:L331)</f>
        <v>275887865</v>
      </c>
      <c r="M329" s="93">
        <f t="shared" si="173"/>
        <v>412966669</v>
      </c>
      <c r="N329" s="93">
        <f t="shared" si="173"/>
        <v>552699156</v>
      </c>
      <c r="O329" s="93">
        <f t="shared" si="173"/>
        <v>149611879</v>
      </c>
      <c r="P329" s="93">
        <f t="shared" si="173"/>
        <v>299006605</v>
      </c>
      <c r="Q329" s="93">
        <f t="shared" si="173"/>
        <v>443296886</v>
      </c>
      <c r="R329" s="93">
        <f t="shared" si="173"/>
        <v>596995333</v>
      </c>
      <c r="S329" s="93">
        <f t="shared" si="173"/>
        <v>160774414</v>
      </c>
      <c r="T329" s="93">
        <f t="shared" si="173"/>
        <v>317511212</v>
      </c>
      <c r="U329" s="93">
        <f t="shared" si="173"/>
        <v>474794274</v>
      </c>
      <c r="V329" s="93">
        <f t="shared" si="173"/>
        <v>636472866</v>
      </c>
      <c r="W329" s="93">
        <f t="shared" si="173"/>
        <v>167139828</v>
      </c>
      <c r="X329" s="93">
        <f t="shared" si="173"/>
        <v>338950022</v>
      </c>
    </row>
    <row r="330" spans="2:24" ht="11.8" hidden="1" customHeight="1" outlineLevel="1" x14ac:dyDescent="0.3">
      <c r="B330" s="90"/>
      <c r="C330" s="94" t="s">
        <v>143</v>
      </c>
      <c r="D330" s="90" t="s">
        <v>145</v>
      </c>
      <c r="E330" s="90"/>
      <c r="F330" s="91" t="s">
        <v>142</v>
      </c>
      <c r="G330" s="92">
        <v>122577587</v>
      </c>
      <c r="H330" s="92">
        <v>251291447</v>
      </c>
      <c r="I330" s="93">
        <v>363376697</v>
      </c>
      <c r="J330" s="93">
        <v>499477485</v>
      </c>
      <c r="K330" s="92">
        <v>138788830</v>
      </c>
      <c r="L330" s="92">
        <v>272476417</v>
      </c>
      <c r="M330" s="93">
        <v>407694929</v>
      </c>
      <c r="N330" s="93">
        <v>545383940</v>
      </c>
      <c r="O330" s="93">
        <v>147319478</v>
      </c>
      <c r="P330" s="93">
        <v>294340038</v>
      </c>
      <c r="Q330" s="93">
        <v>436175399</v>
      </c>
      <c r="R330" s="93">
        <v>587356096</v>
      </c>
      <c r="S330" s="93">
        <v>158195177</v>
      </c>
      <c r="T330" s="93">
        <v>312277224</v>
      </c>
      <c r="U330" s="93">
        <v>466856493</v>
      </c>
      <c r="V330" s="93">
        <v>625761778</v>
      </c>
      <c r="W330" s="93">
        <v>164250118</v>
      </c>
      <c r="X330" s="93">
        <v>332982752</v>
      </c>
    </row>
    <row r="331" spans="2:24" ht="11.8" hidden="1" customHeight="1" outlineLevel="1" x14ac:dyDescent="0.3">
      <c r="B331" s="90"/>
      <c r="C331" s="94" t="s">
        <v>143</v>
      </c>
      <c r="D331" s="90" t="s">
        <v>172</v>
      </c>
      <c r="E331" s="90"/>
      <c r="F331" s="91" t="s">
        <v>142</v>
      </c>
      <c r="G331" s="92">
        <v>1323840</v>
      </c>
      <c r="H331" s="92">
        <v>2731457</v>
      </c>
      <c r="I331" s="93">
        <v>4218185</v>
      </c>
      <c r="J331" s="93">
        <v>5790152</v>
      </c>
      <c r="K331" s="92">
        <v>1658086</v>
      </c>
      <c r="L331" s="92">
        <v>3411448</v>
      </c>
      <c r="M331" s="93">
        <v>5271740</v>
      </c>
      <c r="N331" s="93">
        <v>7315216</v>
      </c>
      <c r="O331" s="93">
        <v>2292401</v>
      </c>
      <c r="P331" s="93">
        <v>4666567</v>
      </c>
      <c r="Q331" s="93">
        <v>7121487</v>
      </c>
      <c r="R331" s="93">
        <v>9639237</v>
      </c>
      <c r="S331" s="93">
        <v>2579237</v>
      </c>
      <c r="T331" s="93">
        <v>5233988</v>
      </c>
      <c r="U331" s="93">
        <v>7937781</v>
      </c>
      <c r="V331" s="93">
        <v>10711088</v>
      </c>
      <c r="W331" s="93">
        <v>2889710</v>
      </c>
      <c r="X331" s="93">
        <v>5967270</v>
      </c>
    </row>
    <row r="332" spans="2:24" ht="11.8" hidden="1" customHeight="1" outlineLevel="2" x14ac:dyDescent="0.3">
      <c r="B332" s="90"/>
      <c r="C332" s="94"/>
      <c r="D332" s="94" t="s">
        <v>143</v>
      </c>
      <c r="E332" s="90" t="s">
        <v>144</v>
      </c>
      <c r="F332" s="91" t="s">
        <v>142</v>
      </c>
      <c r="G332" s="92">
        <v>116649919</v>
      </c>
      <c r="H332" s="92">
        <v>240580775</v>
      </c>
      <c r="I332" s="93">
        <v>344939556</v>
      </c>
      <c r="J332" s="93">
        <v>475431727</v>
      </c>
      <c r="K332" s="92">
        <v>131775107</v>
      </c>
      <c r="L332" s="92">
        <v>259082431</v>
      </c>
      <c r="M332" s="93">
        <v>381587025</v>
      </c>
      <c r="N332" s="93">
        <v>507985908</v>
      </c>
      <c r="O332" s="93">
        <v>136572029</v>
      </c>
      <c r="P332" s="93">
        <v>273029128</v>
      </c>
      <c r="Q332" s="93">
        <v>404902145</v>
      </c>
      <c r="R332" s="93">
        <v>545766982</v>
      </c>
      <c r="S332" s="93">
        <v>148636994</v>
      </c>
      <c r="T332" s="93">
        <v>292852810</v>
      </c>
      <c r="U332" s="93">
        <v>436367455</v>
      </c>
      <c r="V332" s="93">
        <v>584272580</v>
      </c>
      <c r="W332" s="93">
        <v>152546583</v>
      </c>
      <c r="X332" s="93">
        <v>316993042</v>
      </c>
    </row>
    <row r="333" spans="2:24" ht="11.8" customHeight="1" collapsed="1" x14ac:dyDescent="0.3">
      <c r="B333" s="103"/>
      <c r="C333" s="103" t="s">
        <v>148</v>
      </c>
      <c r="D333" s="103"/>
      <c r="E333" s="103"/>
      <c r="F333" s="91" t="s">
        <v>142</v>
      </c>
      <c r="G333" s="92">
        <f>SUM(G334:G335)</f>
        <v>27654378</v>
      </c>
      <c r="H333" s="92">
        <f t="shared" ref="H333:J333" si="174">SUM(H334:H335)</f>
        <v>57282135</v>
      </c>
      <c r="I333" s="93">
        <f t="shared" si="174"/>
        <v>86860030</v>
      </c>
      <c r="J333" s="93">
        <f t="shared" si="174"/>
        <v>118099862</v>
      </c>
      <c r="K333" s="92">
        <f>SUM(K334:K335)</f>
        <v>29641206</v>
      </c>
      <c r="L333" s="92">
        <f t="shared" ref="L333:X333" si="175">SUM(L334:L335)</f>
        <v>59919240</v>
      </c>
      <c r="M333" s="93">
        <f t="shared" si="175"/>
        <v>89179497</v>
      </c>
      <c r="N333" s="93">
        <f t="shared" si="175"/>
        <v>127668217</v>
      </c>
      <c r="O333" s="93">
        <f t="shared" si="175"/>
        <v>31977923</v>
      </c>
      <c r="P333" s="93">
        <f t="shared" si="175"/>
        <v>65113080</v>
      </c>
      <c r="Q333" s="93">
        <f t="shared" si="175"/>
        <v>97274836</v>
      </c>
      <c r="R333" s="93">
        <f t="shared" si="175"/>
        <v>132148073</v>
      </c>
      <c r="S333" s="93">
        <f t="shared" si="175"/>
        <v>139222674</v>
      </c>
      <c r="T333" s="93">
        <f t="shared" si="175"/>
        <v>356976312</v>
      </c>
      <c r="U333" s="93">
        <f t="shared" si="175"/>
        <v>418828964</v>
      </c>
      <c r="V333" s="93">
        <f t="shared" si="175"/>
        <v>391432824</v>
      </c>
      <c r="W333" s="93">
        <f t="shared" si="175"/>
        <v>9189188</v>
      </c>
      <c r="X333" s="93">
        <f t="shared" si="175"/>
        <v>21298330</v>
      </c>
    </row>
    <row r="334" spans="2:24" ht="11.8" hidden="1" customHeight="1" outlineLevel="1" x14ac:dyDescent="0.3">
      <c r="B334" s="90"/>
      <c r="C334" s="94" t="s">
        <v>143</v>
      </c>
      <c r="D334" s="90" t="s">
        <v>145</v>
      </c>
      <c r="E334" s="90"/>
      <c r="F334" s="91" t="s">
        <v>142</v>
      </c>
      <c r="G334" s="92">
        <v>27313607</v>
      </c>
      <c r="H334" s="92">
        <v>56679637</v>
      </c>
      <c r="I334" s="93">
        <v>85911805</v>
      </c>
      <c r="J334" s="93">
        <v>116694426</v>
      </c>
      <c r="K334" s="92">
        <v>29383502</v>
      </c>
      <c r="L334" s="92">
        <v>59410813</v>
      </c>
      <c r="M334" s="93">
        <v>88348669</v>
      </c>
      <c r="N334" s="93">
        <v>126388444</v>
      </c>
      <c r="O334" s="93">
        <v>31751020</v>
      </c>
      <c r="P334" s="93">
        <v>64678301</v>
      </c>
      <c r="Q334" s="93">
        <v>96535046</v>
      </c>
      <c r="R334" s="93">
        <v>130726316</v>
      </c>
      <c r="S334" s="93">
        <v>138992757</v>
      </c>
      <c r="T334" s="93">
        <v>356490190</v>
      </c>
      <c r="U334" s="93">
        <v>417727388</v>
      </c>
      <c r="V334" s="93">
        <v>389711228</v>
      </c>
      <c r="W334" s="93">
        <v>8967252</v>
      </c>
      <c r="X334" s="93">
        <v>20716184</v>
      </c>
    </row>
    <row r="335" spans="2:24" ht="11.8" hidden="1" customHeight="1" outlineLevel="1" x14ac:dyDescent="0.3">
      <c r="B335" s="90"/>
      <c r="C335" s="94" t="s">
        <v>143</v>
      </c>
      <c r="D335" s="90" t="s">
        <v>172</v>
      </c>
      <c r="E335" s="90"/>
      <c r="F335" s="91" t="s">
        <v>142</v>
      </c>
      <c r="G335" s="92">
        <v>340771</v>
      </c>
      <c r="H335" s="92">
        <v>602498</v>
      </c>
      <c r="I335" s="93">
        <v>948225</v>
      </c>
      <c r="J335" s="93">
        <v>1405436</v>
      </c>
      <c r="K335" s="92">
        <v>257704</v>
      </c>
      <c r="L335" s="92">
        <v>508427</v>
      </c>
      <c r="M335" s="93">
        <v>830828</v>
      </c>
      <c r="N335" s="93">
        <v>1279773</v>
      </c>
      <c r="O335" s="93">
        <v>226903</v>
      </c>
      <c r="P335" s="93">
        <v>434779</v>
      </c>
      <c r="Q335" s="93">
        <v>739790</v>
      </c>
      <c r="R335" s="93">
        <v>1421757</v>
      </c>
      <c r="S335" s="93">
        <v>229917</v>
      </c>
      <c r="T335" s="93">
        <v>486122</v>
      </c>
      <c r="U335" s="93">
        <v>1101576</v>
      </c>
      <c r="V335" s="93">
        <v>1721596</v>
      </c>
      <c r="W335" s="93">
        <v>221936</v>
      </c>
      <c r="X335" s="93">
        <v>582146</v>
      </c>
    </row>
    <row r="336" spans="2:24" ht="11.8" hidden="1" customHeight="1" outlineLevel="2" x14ac:dyDescent="0.3">
      <c r="B336" s="90"/>
      <c r="C336" s="94"/>
      <c r="D336" s="94" t="s">
        <v>143</v>
      </c>
      <c r="E336" s="90" t="s">
        <v>144</v>
      </c>
      <c r="F336" s="91" t="s">
        <v>142</v>
      </c>
      <c r="G336" s="92">
        <v>27477295</v>
      </c>
      <c r="H336" s="92">
        <v>56918375</v>
      </c>
      <c r="I336" s="93">
        <v>86204429</v>
      </c>
      <c r="J336" s="93">
        <v>117111544</v>
      </c>
      <c r="K336" s="92">
        <v>29417797</v>
      </c>
      <c r="L336" s="92">
        <v>59498879</v>
      </c>
      <c r="M336" s="93">
        <v>88053140</v>
      </c>
      <c r="N336" s="93">
        <v>124625266</v>
      </c>
      <c r="O336" s="93">
        <v>31356683</v>
      </c>
      <c r="P336" s="93">
        <v>63567865</v>
      </c>
      <c r="Q336" s="93">
        <v>93993354</v>
      </c>
      <c r="R336" s="93">
        <v>127199174</v>
      </c>
      <c r="S336" s="93">
        <v>115159530</v>
      </c>
      <c r="T336" s="93">
        <v>293510704</v>
      </c>
      <c r="U336" s="93">
        <v>324363749</v>
      </c>
      <c r="V336" s="93">
        <v>291923606</v>
      </c>
      <c r="W336" s="93">
        <v>14604216</v>
      </c>
      <c r="X336" s="93">
        <v>32543151</v>
      </c>
    </row>
    <row r="337" spans="2:24" ht="11.8" customHeight="1" x14ac:dyDescent="0.3">
      <c r="B337" s="90"/>
      <c r="C337" s="90" t="s">
        <v>149</v>
      </c>
      <c r="D337" s="90"/>
      <c r="E337" s="90"/>
      <c r="F337" s="91" t="s">
        <v>142</v>
      </c>
      <c r="G337" s="92">
        <v>57378381</v>
      </c>
      <c r="H337" s="92">
        <v>118336521</v>
      </c>
      <c r="I337" s="93">
        <v>174030599</v>
      </c>
      <c r="J337" s="93">
        <v>242059675</v>
      </c>
      <c r="K337" s="92">
        <v>61304093</v>
      </c>
      <c r="L337" s="92">
        <v>124847155</v>
      </c>
      <c r="M337" s="93">
        <v>179885888</v>
      </c>
      <c r="N337" s="93">
        <v>248906245</v>
      </c>
      <c r="O337" s="93">
        <v>63905147</v>
      </c>
      <c r="P337" s="93">
        <v>135513876</v>
      </c>
      <c r="Q337" s="93">
        <v>198889916</v>
      </c>
      <c r="R337" s="93">
        <v>278969938</v>
      </c>
      <c r="S337" s="93">
        <v>74882562</v>
      </c>
      <c r="T337" s="93">
        <v>154619561</v>
      </c>
      <c r="U337" s="93">
        <v>231469778</v>
      </c>
      <c r="V337" s="93">
        <v>323980675</v>
      </c>
      <c r="W337" s="93">
        <v>71682609</v>
      </c>
      <c r="X337" s="93">
        <v>155593894</v>
      </c>
    </row>
    <row r="338" spans="2:24" ht="11.8" customHeight="1" x14ac:dyDescent="0.3">
      <c r="B338" s="95"/>
      <c r="C338" s="95" t="s">
        <v>154</v>
      </c>
      <c r="D338" s="95"/>
      <c r="E338" s="95"/>
      <c r="F338" s="96" t="s">
        <v>142</v>
      </c>
      <c r="G338" s="97">
        <v>9756662</v>
      </c>
      <c r="H338" s="97">
        <v>18291246</v>
      </c>
      <c r="I338" s="98">
        <v>27879042</v>
      </c>
      <c r="J338" s="98">
        <v>38012798</v>
      </c>
      <c r="K338" s="97">
        <v>10259966</v>
      </c>
      <c r="L338" s="97">
        <v>21468336</v>
      </c>
      <c r="M338" s="98">
        <v>29143829</v>
      </c>
      <c r="N338" s="98">
        <v>41003760</v>
      </c>
      <c r="O338" s="98">
        <v>5008360</v>
      </c>
      <c r="P338" s="98">
        <v>10717006</v>
      </c>
      <c r="Q338" s="98">
        <v>14842461</v>
      </c>
      <c r="R338" s="98">
        <v>19555514</v>
      </c>
      <c r="S338" s="98">
        <v>5605546</v>
      </c>
      <c r="T338" s="98">
        <v>10925564</v>
      </c>
      <c r="U338" s="98">
        <v>17161811</v>
      </c>
      <c r="V338" s="98">
        <v>22441257</v>
      </c>
      <c r="W338" s="98">
        <v>5626518</v>
      </c>
      <c r="X338" s="98">
        <v>12426000</v>
      </c>
    </row>
    <row r="339" spans="2:24" ht="11.8" customHeight="1" x14ac:dyDescent="0.3">
      <c r="B339" s="99"/>
      <c r="C339" s="99" t="s">
        <v>155</v>
      </c>
      <c r="D339" s="99"/>
      <c r="E339" s="99"/>
      <c r="F339" s="100" t="s">
        <v>156</v>
      </c>
      <c r="G339" s="101">
        <v>73057</v>
      </c>
      <c r="H339" s="101">
        <v>76295</v>
      </c>
      <c r="I339" s="102">
        <v>78991</v>
      </c>
      <c r="J339" s="102">
        <v>79920</v>
      </c>
      <c r="K339" s="101">
        <v>80387</v>
      </c>
      <c r="L339" s="101">
        <v>81886</v>
      </c>
      <c r="M339" s="102">
        <v>85144</v>
      </c>
      <c r="N339" s="102">
        <v>85105</v>
      </c>
      <c r="O339" s="102">
        <v>86546</v>
      </c>
      <c r="P339" s="102">
        <v>88714</v>
      </c>
      <c r="Q339" s="102">
        <v>88479</v>
      </c>
      <c r="R339" s="102">
        <v>98713</v>
      </c>
      <c r="S339" s="102">
        <v>128191</v>
      </c>
      <c r="T339" s="102">
        <v>130141</v>
      </c>
      <c r="U339" s="102">
        <v>149205</v>
      </c>
      <c r="V339" s="102">
        <v>185170</v>
      </c>
      <c r="W339" s="102">
        <v>217780</v>
      </c>
      <c r="X339" s="102">
        <v>244846</v>
      </c>
    </row>
    <row r="340" spans="2:24" ht="11.8" customHeight="1" x14ac:dyDescent="0.3">
      <c r="B340" s="90"/>
      <c r="C340" s="90" t="s">
        <v>175</v>
      </c>
      <c r="D340" s="90"/>
      <c r="E340" s="90"/>
      <c r="F340" s="91" t="s">
        <v>156</v>
      </c>
      <c r="G340" s="92">
        <v>189745</v>
      </c>
      <c r="H340" s="92">
        <v>205826</v>
      </c>
      <c r="I340" s="93">
        <v>214678</v>
      </c>
      <c r="J340" s="93">
        <v>216439</v>
      </c>
      <c r="K340" s="92">
        <v>215791</v>
      </c>
      <c r="L340" s="92">
        <v>214238</v>
      </c>
      <c r="M340" s="93">
        <v>225039</v>
      </c>
      <c r="N340" s="93">
        <v>224706</v>
      </c>
      <c r="O340" s="93">
        <v>224927</v>
      </c>
      <c r="P340" s="93">
        <v>224187</v>
      </c>
      <c r="Q340" s="93">
        <v>223860</v>
      </c>
      <c r="R340" s="93">
        <v>264960</v>
      </c>
      <c r="S340" s="93">
        <v>266123</v>
      </c>
      <c r="T340" s="93">
        <v>266955</v>
      </c>
      <c r="U340" s="93">
        <v>284784</v>
      </c>
      <c r="V340" s="93">
        <v>311805</v>
      </c>
      <c r="W340" s="93">
        <v>345126</v>
      </c>
      <c r="X340" s="93">
        <v>370489</v>
      </c>
    </row>
    <row r="341" spans="2:24" ht="11.8" customHeight="1" x14ac:dyDescent="0.3">
      <c r="B341" s="103"/>
      <c r="C341" s="103" t="s">
        <v>157</v>
      </c>
      <c r="D341" s="103"/>
      <c r="E341" s="103"/>
      <c r="F341" s="91" t="s">
        <v>156</v>
      </c>
      <c r="G341" s="92">
        <v>4381</v>
      </c>
      <c r="H341" s="92">
        <v>9484</v>
      </c>
      <c r="I341" s="93">
        <v>14665</v>
      </c>
      <c r="J341" s="93">
        <v>18485</v>
      </c>
      <c r="K341" s="92">
        <v>4717</v>
      </c>
      <c r="L341" s="92">
        <v>9633</v>
      </c>
      <c r="M341" s="93">
        <v>13569</v>
      </c>
      <c r="N341" s="93">
        <v>18624</v>
      </c>
      <c r="O341" s="93">
        <v>4594</v>
      </c>
      <c r="P341" s="93">
        <v>8989</v>
      </c>
      <c r="Q341" s="93">
        <v>13159</v>
      </c>
      <c r="R341" s="93">
        <v>17491</v>
      </c>
      <c r="S341" s="93">
        <v>4982</v>
      </c>
      <c r="T341" s="93">
        <v>10147</v>
      </c>
      <c r="U341" s="93">
        <v>15029</v>
      </c>
      <c r="V341" s="93">
        <v>20063</v>
      </c>
      <c r="W341" s="93">
        <v>5141</v>
      </c>
      <c r="X341" s="93">
        <v>11275</v>
      </c>
    </row>
    <row r="342" spans="2:24" ht="11.8" customHeight="1" x14ac:dyDescent="0.3"/>
    <row r="343" spans="2:24" ht="11.8" customHeight="1" x14ac:dyDescent="0.3">
      <c r="B343" s="85"/>
      <c r="C343" s="85" t="s">
        <v>163</v>
      </c>
      <c r="D343" s="85"/>
      <c r="E343" s="86"/>
      <c r="F343" s="87"/>
      <c r="G343" s="87"/>
      <c r="H343" s="87"/>
      <c r="I343" s="104"/>
      <c r="J343" s="104"/>
      <c r="K343" s="87"/>
      <c r="L343" s="87"/>
      <c r="M343" s="104"/>
      <c r="N343" s="104"/>
      <c r="O343" s="104"/>
      <c r="P343" s="104"/>
      <c r="Q343" s="104"/>
      <c r="R343" s="104"/>
      <c r="S343" s="104"/>
      <c r="T343" s="104"/>
      <c r="U343" s="104"/>
      <c r="V343" s="104"/>
      <c r="W343" s="104"/>
      <c r="X343" s="104"/>
    </row>
    <row r="344" spans="2:24" ht="11.8" customHeight="1" x14ac:dyDescent="0.3">
      <c r="B344" s="90"/>
      <c r="C344" s="90" t="s">
        <v>158</v>
      </c>
      <c r="D344" s="90"/>
      <c r="E344" s="103"/>
      <c r="F344" s="105" t="s">
        <v>142</v>
      </c>
      <c r="G344" s="92">
        <v>10940275</v>
      </c>
      <c r="H344" s="92">
        <v>21984367</v>
      </c>
      <c r="I344" s="93">
        <v>36772463</v>
      </c>
      <c r="J344" s="93">
        <v>53013053</v>
      </c>
      <c r="K344" s="92">
        <v>9878825</v>
      </c>
      <c r="L344" s="92">
        <v>20683629</v>
      </c>
      <c r="M344" s="93">
        <v>33074490</v>
      </c>
      <c r="N344" s="93">
        <v>48259202</v>
      </c>
      <c r="O344" s="93">
        <v>19798156</v>
      </c>
      <c r="P344" s="93">
        <v>41735077</v>
      </c>
      <c r="Q344" s="93">
        <v>66547605</v>
      </c>
      <c r="R344" s="93">
        <v>91278983</v>
      </c>
      <c r="S344" s="93">
        <v>28805062</v>
      </c>
      <c r="T344" s="93">
        <v>59573316</v>
      </c>
      <c r="U344" s="93">
        <v>95092823</v>
      </c>
      <c r="V344" s="93">
        <v>128749551</v>
      </c>
      <c r="W344" s="93">
        <v>35634170</v>
      </c>
      <c r="X344" s="93">
        <v>72250000</v>
      </c>
    </row>
    <row r="345" spans="2:24" ht="11.8" customHeight="1" x14ac:dyDescent="0.3">
      <c r="B345" s="90"/>
      <c r="C345" s="90" t="s">
        <v>159</v>
      </c>
      <c r="D345" s="90"/>
      <c r="E345" s="103"/>
      <c r="F345" s="105" t="s">
        <v>156</v>
      </c>
      <c r="G345" s="92">
        <v>5549</v>
      </c>
      <c r="H345" s="92">
        <v>11184</v>
      </c>
      <c r="I345" s="93">
        <v>15559</v>
      </c>
      <c r="J345" s="93">
        <v>18350</v>
      </c>
      <c r="K345" s="92">
        <v>2562</v>
      </c>
      <c r="L345" s="92">
        <v>5997</v>
      </c>
      <c r="M345" s="93">
        <v>9002</v>
      </c>
      <c r="N345" s="93">
        <v>11423</v>
      </c>
      <c r="O345" s="93">
        <v>2690</v>
      </c>
      <c r="P345" s="93">
        <v>7019</v>
      </c>
      <c r="Q345" s="93">
        <v>10030</v>
      </c>
      <c r="R345" s="93">
        <v>22123</v>
      </c>
      <c r="S345" s="93">
        <v>6959</v>
      </c>
      <c r="T345" s="93">
        <v>14869</v>
      </c>
      <c r="U345" s="93">
        <v>39938</v>
      </c>
      <c r="V345" s="93">
        <v>81262</v>
      </c>
      <c r="W345" s="93">
        <v>40406</v>
      </c>
      <c r="X345" s="93">
        <v>77308</v>
      </c>
    </row>
    <row r="346" spans="2:24" ht="11.8" customHeight="1" x14ac:dyDescent="0.3">
      <c r="B346" s="103"/>
      <c r="C346" s="103" t="s">
        <v>176</v>
      </c>
      <c r="D346" s="103"/>
      <c r="E346" s="103"/>
      <c r="F346" s="105" t="s">
        <v>156</v>
      </c>
      <c r="G346" s="92">
        <v>20542</v>
      </c>
      <c r="H346" s="92">
        <v>31568</v>
      </c>
      <c r="I346" s="93">
        <v>47013</v>
      </c>
      <c r="J346" s="93">
        <v>56820</v>
      </c>
      <c r="K346" s="92">
        <v>5357</v>
      </c>
      <c r="L346" s="92">
        <v>17943</v>
      </c>
      <c r="M346" s="93">
        <v>59950</v>
      </c>
      <c r="N346" s="93">
        <v>78183</v>
      </c>
      <c r="O346" s="93">
        <v>27413</v>
      </c>
      <c r="P346" s="93">
        <v>67171</v>
      </c>
      <c r="Q346" s="93">
        <v>129996</v>
      </c>
      <c r="R346" s="93">
        <v>171867</v>
      </c>
      <c r="S346" s="93">
        <v>43750</v>
      </c>
      <c r="T346" s="93">
        <v>99744</v>
      </c>
      <c r="U346" s="93">
        <v>203109</v>
      </c>
      <c r="V346" s="93">
        <v>273384</v>
      </c>
      <c r="W346" s="93">
        <v>84960</v>
      </c>
      <c r="X346" s="93">
        <v>173243</v>
      </c>
    </row>
    <row r="347" spans="2:24" ht="11.8" customHeight="1" x14ac:dyDescent="0.3">
      <c r="B347" s="103"/>
      <c r="C347" s="103" t="s">
        <v>165</v>
      </c>
      <c r="D347" s="103"/>
      <c r="E347" s="103"/>
      <c r="F347" s="105" t="s">
        <v>156</v>
      </c>
      <c r="G347" s="92">
        <v>1689</v>
      </c>
      <c r="H347" s="92">
        <v>3627</v>
      </c>
      <c r="I347" s="93">
        <v>4885</v>
      </c>
      <c r="J347" s="93">
        <v>6559</v>
      </c>
      <c r="K347" s="92">
        <v>1686</v>
      </c>
      <c r="L347" s="92">
        <v>3239</v>
      </c>
      <c r="M347" s="93">
        <v>4608</v>
      </c>
      <c r="N347" s="93">
        <v>6142</v>
      </c>
      <c r="O347" s="93">
        <v>1455</v>
      </c>
      <c r="P347" s="93">
        <v>2920</v>
      </c>
      <c r="Q347" s="93">
        <v>4304</v>
      </c>
      <c r="R347" s="93">
        <v>13705</v>
      </c>
      <c r="S347" s="93">
        <v>9465</v>
      </c>
      <c r="T347" s="93">
        <v>11599</v>
      </c>
      <c r="U347" s="93">
        <v>18315</v>
      </c>
      <c r="V347" s="93">
        <v>26339</v>
      </c>
      <c r="W347" s="93">
        <v>6767</v>
      </c>
      <c r="X347" s="93">
        <v>16084</v>
      </c>
    </row>
    <row r="348" spans="2:24" ht="11.8" customHeight="1" x14ac:dyDescent="0.3"/>
    <row r="349" spans="2:24" ht="11.8" customHeight="1" x14ac:dyDescent="0.3">
      <c r="B349" s="85"/>
      <c r="C349" s="85" t="s">
        <v>166</v>
      </c>
      <c r="D349" s="85"/>
      <c r="E349" s="86"/>
      <c r="F349" s="87"/>
      <c r="G349" s="87"/>
      <c r="H349" s="87"/>
      <c r="I349" s="104"/>
      <c r="J349" s="104"/>
      <c r="K349" s="87"/>
      <c r="L349" s="87"/>
      <c r="M349" s="104"/>
      <c r="N349" s="104"/>
      <c r="O349" s="104"/>
      <c r="P349" s="104"/>
      <c r="Q349" s="104"/>
      <c r="R349" s="104"/>
      <c r="S349" s="104"/>
      <c r="T349" s="104"/>
      <c r="U349" s="104"/>
      <c r="V349" s="104"/>
      <c r="W349" s="104"/>
      <c r="X349" s="104"/>
    </row>
    <row r="350" spans="2:24" ht="11.8" customHeight="1" x14ac:dyDescent="0.3">
      <c r="B350" s="90"/>
      <c r="C350" s="90" t="s">
        <v>167</v>
      </c>
      <c r="D350" s="90"/>
      <c r="E350" s="103"/>
      <c r="F350" s="105" t="s">
        <v>142</v>
      </c>
      <c r="G350" s="92">
        <f>IFERROR(G325*4/G339,"-")</f>
        <v>6835.3818525261095</v>
      </c>
      <c r="H350" s="92">
        <f>IFERROR(H325*2/H339,"-")</f>
        <v>6728.1773379644801</v>
      </c>
      <c r="I350" s="93">
        <f>IFERROR(I325*(4/3)/I339,"-")</f>
        <v>6252.9556025369975</v>
      </c>
      <c r="J350" s="93">
        <f>IFERROR(J325/J339,"-")</f>
        <v>6328.3015390390392</v>
      </c>
      <c r="K350" s="92">
        <f>IFERROR(K325*4/K339,"-")</f>
        <v>7015.887593765161</v>
      </c>
      <c r="L350" s="92">
        <f>IFERROR(L325*2/L339,"-")</f>
        <v>6802.8148401436147</v>
      </c>
      <c r="M350" s="93">
        <f>IFERROR(M325*(4/3)/M339,"-")</f>
        <v>6498.0272636161471</v>
      </c>
      <c r="N350" s="93">
        <f>IFERROR(N325/N339,"-")</f>
        <v>6535.5375359849595</v>
      </c>
      <c r="O350" s="92">
        <f>IFERROR(O325*4/O339,"-")</f>
        <v>6946.230305271185</v>
      </c>
      <c r="P350" s="92">
        <f>IFERROR(P325*2/P339,"-")</f>
        <v>6783.1305092770026</v>
      </c>
      <c r="Q350" s="93">
        <f>IFERROR(Q325*(4/3)/Q339,"-")</f>
        <v>6705.6906459913271</v>
      </c>
      <c r="R350" s="93">
        <f>IFERROR(R325/R339,"-")</f>
        <v>6058.3349710777711</v>
      </c>
      <c r="S350" s="92">
        <f>IFERROR(S325*4/S339,"-")</f>
        <v>5019.7070621182456</v>
      </c>
      <c r="T350" s="92">
        <f>IFERROR(T325*2/T339,"-")</f>
        <v>4896.0807585618677</v>
      </c>
      <c r="U350" s="93">
        <f>IFERROR(U325*(4/3)/U339,"-")</f>
        <v>4264.5357639936101</v>
      </c>
      <c r="V350" s="93">
        <f>IFERROR(V325/V339,"-")</f>
        <v>3443.5461143813791</v>
      </c>
      <c r="W350" s="92">
        <f>IFERROR(W325*4/W339,"-")</f>
        <v>3071.3391496005142</v>
      </c>
      <c r="X350" s="92">
        <f>IFERROR(X325*2/X339,"-")</f>
        <v>2778.2269018076668</v>
      </c>
    </row>
    <row r="351" spans="2:24" ht="11.8" customHeight="1" x14ac:dyDescent="0.3">
      <c r="B351" s="90"/>
      <c r="C351" s="90" t="s">
        <v>168</v>
      </c>
      <c r="D351" s="90"/>
      <c r="E351" s="103"/>
      <c r="F351" s="105" t="s">
        <v>142</v>
      </c>
      <c r="G351" s="92">
        <f>IFERROR(G344/G345,"-")</f>
        <v>1971.5759596323662</v>
      </c>
      <c r="H351" s="92">
        <f t="shared" ref="H351:J351" si="176">IFERROR(H344/H345,"-")</f>
        <v>1965.6980507868384</v>
      </c>
      <c r="I351" s="93">
        <f t="shared" si="176"/>
        <v>2363.4207211260364</v>
      </c>
      <c r="J351" s="93">
        <f t="shared" si="176"/>
        <v>2888.9947138964576</v>
      </c>
      <c r="K351" s="92">
        <f>IFERROR(K344/K345,"-")</f>
        <v>3855.9035909445747</v>
      </c>
      <c r="L351" s="92">
        <f t="shared" ref="L351:X351" si="177">IFERROR(L344/L345,"-")</f>
        <v>3448.9959979989994</v>
      </c>
      <c r="M351" s="93">
        <f t="shared" si="177"/>
        <v>3674.1268606976228</v>
      </c>
      <c r="N351" s="93">
        <f t="shared" si="177"/>
        <v>4224.739735621115</v>
      </c>
      <c r="O351" s="93">
        <f t="shared" si="177"/>
        <v>7359.9092936802972</v>
      </c>
      <c r="P351" s="93">
        <f t="shared" si="177"/>
        <v>5946.0146744550502</v>
      </c>
      <c r="Q351" s="93">
        <f t="shared" si="177"/>
        <v>6634.8559322033898</v>
      </c>
      <c r="R351" s="93">
        <f t="shared" si="177"/>
        <v>4125.976721059531</v>
      </c>
      <c r="S351" s="93">
        <f t="shared" si="177"/>
        <v>4139.2530535996548</v>
      </c>
      <c r="T351" s="93">
        <f t="shared" si="177"/>
        <v>4006.5448920573003</v>
      </c>
      <c r="U351" s="93">
        <f t="shared" si="177"/>
        <v>2381.0111422705195</v>
      </c>
      <c r="V351" s="93">
        <f t="shared" si="177"/>
        <v>1584.375858334769</v>
      </c>
      <c r="W351" s="93">
        <f t="shared" si="177"/>
        <v>881.90293520764249</v>
      </c>
      <c r="X351" s="93">
        <f t="shared" si="177"/>
        <v>934.57339473275727</v>
      </c>
    </row>
    <row r="352" spans="2:24" ht="11.8" customHeight="1" x14ac:dyDescent="0.3">
      <c r="B352" s="90"/>
      <c r="C352" s="90" t="s">
        <v>169</v>
      </c>
      <c r="D352" s="90"/>
      <c r="E352" s="103"/>
      <c r="F352" s="105" t="s">
        <v>142</v>
      </c>
      <c r="G352" s="92">
        <f t="shared" ref="G352:X352" si="178">IFERROR(G333/G341,"-")</f>
        <v>6312.3437571330751</v>
      </c>
      <c r="H352" s="92">
        <f t="shared" si="178"/>
        <v>6039.8708350906791</v>
      </c>
      <c r="I352" s="93">
        <f t="shared" si="178"/>
        <v>5922.947834981248</v>
      </c>
      <c r="J352" s="93">
        <f t="shared" si="178"/>
        <v>6388.9565593724637</v>
      </c>
      <c r="K352" s="92">
        <f t="shared" si="178"/>
        <v>6283.9105363578547</v>
      </c>
      <c r="L352" s="92">
        <f t="shared" si="178"/>
        <v>6220.2055434444101</v>
      </c>
      <c r="M352" s="93">
        <f t="shared" si="178"/>
        <v>6572.2969268184834</v>
      </c>
      <c r="N352" s="93">
        <f t="shared" si="178"/>
        <v>6855.0374248281787</v>
      </c>
      <c r="O352" s="93">
        <f t="shared" si="178"/>
        <v>6960.8016978667829</v>
      </c>
      <c r="P352" s="93">
        <f t="shared" si="178"/>
        <v>7243.6400044498832</v>
      </c>
      <c r="Q352" s="93">
        <f t="shared" si="178"/>
        <v>7392.2665856068088</v>
      </c>
      <c r="R352" s="93">
        <f t="shared" si="178"/>
        <v>7555.2039906237496</v>
      </c>
      <c r="S352" s="93">
        <f t="shared" si="178"/>
        <v>27945.137294259333</v>
      </c>
      <c r="T352" s="93">
        <f t="shared" si="178"/>
        <v>35180.478170887945</v>
      </c>
      <c r="U352" s="93">
        <f t="shared" si="178"/>
        <v>27868.052698116975</v>
      </c>
      <c r="V352" s="93">
        <f t="shared" si="178"/>
        <v>19510.184120021931</v>
      </c>
      <c r="W352" s="93">
        <f t="shared" si="178"/>
        <v>1787.4320171172924</v>
      </c>
      <c r="X352" s="93">
        <f t="shared" si="178"/>
        <v>1888.9871396895787</v>
      </c>
    </row>
    <row r="353" spans="2:24" ht="11.8" customHeight="1" x14ac:dyDescent="0.3">
      <c r="B353" s="90"/>
      <c r="C353" s="90" t="s">
        <v>177</v>
      </c>
      <c r="D353" s="90"/>
      <c r="E353" s="103"/>
      <c r="F353" s="105" t="s">
        <v>14</v>
      </c>
      <c r="G353" s="106">
        <f>IFERROR(G341*4/G339,"-")</f>
        <v>0.23986750071861698</v>
      </c>
      <c r="H353" s="106">
        <f>IFERROR(H341*2/H339,"-")</f>
        <v>0.2486139327609935</v>
      </c>
      <c r="I353" s="107">
        <f>IFERROR(I341*(4/3)/I339,"-")</f>
        <v>0.24753874914019738</v>
      </c>
      <c r="J353" s="107">
        <f t="shared" ref="J353" si="179">IFERROR(J341/J339,"-")</f>
        <v>0.23129379379379381</v>
      </c>
      <c r="K353" s="106">
        <f>IFERROR(K341*4/K339,"-")</f>
        <v>0.23471456827596501</v>
      </c>
      <c r="L353" s="106">
        <f>IFERROR(L341*2/L339,"-")</f>
        <v>0.23527831375326674</v>
      </c>
      <c r="M353" s="107">
        <f>IFERROR(M341*(4/3)/M339,"-")</f>
        <v>0.21248708071032604</v>
      </c>
      <c r="N353" s="107">
        <f t="shared" ref="N353" si="180">IFERROR(N341/N339,"-")</f>
        <v>0.21883555607778626</v>
      </c>
      <c r="O353" s="106">
        <f>IFERROR(O341*4/O339,"-")</f>
        <v>0.21232639290088509</v>
      </c>
      <c r="P353" s="106">
        <f>IFERROR(P341*2/P339,"-")</f>
        <v>0.20265121626800731</v>
      </c>
      <c r="Q353" s="107">
        <f>IFERROR(Q341*(4/3)/Q339,"-")</f>
        <v>0.19829940814581237</v>
      </c>
      <c r="R353" s="107">
        <f t="shared" ref="R353" si="181">IFERROR(R341/R339,"-")</f>
        <v>0.1771904409753528</v>
      </c>
      <c r="S353" s="106">
        <f>IFERROR(S341*4/S339,"-")</f>
        <v>0.1554555311995382</v>
      </c>
      <c r="T353" s="106">
        <f>IFERROR(T341*2/T339,"-")</f>
        <v>0.15593855894760297</v>
      </c>
      <c r="U353" s="107">
        <f>IFERROR(U341*(4/3)/U339,"-")</f>
        <v>0.1343029165689264</v>
      </c>
      <c r="V353" s="107">
        <f t="shared" ref="V353" si="182">IFERROR(V341/V339,"-")</f>
        <v>0.10834908462493925</v>
      </c>
      <c r="W353" s="106">
        <f>IFERROR(W341*4/W339,"-")</f>
        <v>9.4425567086050141E-2</v>
      </c>
      <c r="X353" s="106">
        <f>IFERROR(X341*2/X339,"-")</f>
        <v>9.209870694232293E-2</v>
      </c>
    </row>
    <row r="354" spans="2:24" ht="11.8" customHeight="1" x14ac:dyDescent="0.3">
      <c r="B354" s="90"/>
      <c r="C354" s="90" t="s">
        <v>178</v>
      </c>
      <c r="D354" s="90"/>
      <c r="E354" s="103"/>
      <c r="F354" s="105" t="s">
        <v>14</v>
      </c>
      <c r="G354" s="106">
        <f t="shared" ref="G354:X354" si="183">IFERROR(G333/G329,"-")</f>
        <v>0.22319660612141295</v>
      </c>
      <c r="H354" s="106">
        <f t="shared" si="183"/>
        <v>0.22549988248303782</v>
      </c>
      <c r="I354" s="107">
        <f t="shared" si="183"/>
        <v>0.23629281650335926</v>
      </c>
      <c r="J354" s="107">
        <f t="shared" si="183"/>
        <v>0.23373723815206474</v>
      </c>
      <c r="K354" s="106">
        <f t="shared" si="183"/>
        <v>0.21104917675800017</v>
      </c>
      <c r="L354" s="106">
        <f t="shared" si="183"/>
        <v>0.21718693571389955</v>
      </c>
      <c r="M354" s="107">
        <f t="shared" si="183"/>
        <v>0.21594841350259189</v>
      </c>
      <c r="N354" s="107">
        <f t="shared" si="183"/>
        <v>0.23099043234290736</v>
      </c>
      <c r="O354" s="107">
        <f t="shared" si="183"/>
        <v>0.21373919780794945</v>
      </c>
      <c r="P354" s="107">
        <f t="shared" si="183"/>
        <v>0.2177646878402569</v>
      </c>
      <c r="Q354" s="107">
        <f t="shared" si="183"/>
        <v>0.21943496350208966</v>
      </c>
      <c r="R354" s="107">
        <f t="shared" si="183"/>
        <v>0.22135528654124337</v>
      </c>
      <c r="S354" s="107">
        <f t="shared" si="183"/>
        <v>0.86595043661611482</v>
      </c>
      <c r="T354" s="107">
        <f t="shared" si="183"/>
        <v>1.1242951382768807</v>
      </c>
      <c r="U354" s="107">
        <f t="shared" si="183"/>
        <v>0.88212724317732605</v>
      </c>
      <c r="V354" s="107">
        <f t="shared" si="183"/>
        <v>0.6150031602446977</v>
      </c>
      <c r="W354" s="107">
        <f t="shared" si="183"/>
        <v>5.4979044252696015E-2</v>
      </c>
      <c r="X354" s="107">
        <f t="shared" si="183"/>
        <v>6.2836195951036108E-2</v>
      </c>
    </row>
    <row r="355" spans="2:24" ht="11.8" customHeight="1" x14ac:dyDescent="0.3">
      <c r="B355" s="90"/>
      <c r="C355" s="90" t="s">
        <v>179</v>
      </c>
      <c r="D355" s="90"/>
      <c r="E355" s="103"/>
      <c r="F355" s="105" t="s">
        <v>14</v>
      </c>
      <c r="G355" s="106">
        <f t="shared" ref="G355:X355" si="184">IFERROR((G333+G337)/G329,"-")</f>
        <v>0.68629362113803583</v>
      </c>
      <c r="H355" s="106">
        <f t="shared" si="184"/>
        <v>0.69134969026257564</v>
      </c>
      <c r="I355" s="107">
        <f t="shared" si="184"/>
        <v>0.70972323548291405</v>
      </c>
      <c r="J355" s="107">
        <f t="shared" si="184"/>
        <v>0.71280943133114227</v>
      </c>
      <c r="K355" s="106">
        <f t="shared" si="184"/>
        <v>0.64754215749386768</v>
      </c>
      <c r="L355" s="106">
        <f t="shared" si="184"/>
        <v>0.66971555635475299</v>
      </c>
      <c r="M355" s="107">
        <f t="shared" si="184"/>
        <v>0.65154261880636177</v>
      </c>
      <c r="N355" s="107">
        <f t="shared" si="184"/>
        <v>0.68133713958484854</v>
      </c>
      <c r="O355" s="107">
        <f t="shared" si="184"/>
        <v>0.64087872327303641</v>
      </c>
      <c r="P355" s="107">
        <f t="shared" si="184"/>
        <v>0.6709783417660623</v>
      </c>
      <c r="Q355" s="107">
        <f t="shared" si="184"/>
        <v>0.6680957194903463</v>
      </c>
      <c r="R355" s="107">
        <f t="shared" si="184"/>
        <v>0.68864526785170033</v>
      </c>
      <c r="S355" s="107">
        <f t="shared" si="184"/>
        <v>1.33171212180565</v>
      </c>
      <c r="T355" s="107">
        <f t="shared" si="184"/>
        <v>1.6112686848992281</v>
      </c>
      <c r="U355" s="107">
        <f t="shared" si="184"/>
        <v>1.369643185713735</v>
      </c>
      <c r="V355" s="107">
        <f t="shared" si="184"/>
        <v>1.1240282771143302</v>
      </c>
      <c r="W355" s="107">
        <f t="shared" si="184"/>
        <v>0.48385712709959233</v>
      </c>
      <c r="X355" s="107">
        <f t="shared" si="184"/>
        <v>0.52188291051357416</v>
      </c>
    </row>
    <row r="356" spans="2:24" ht="11.8" customHeight="1" x14ac:dyDescent="0.3"/>
    <row r="357" spans="2:24" ht="11.8" customHeight="1" x14ac:dyDescent="0.3"/>
    <row r="358" spans="2:24" ht="29.95" customHeight="1" x14ac:dyDescent="0.3">
      <c r="B358" s="85"/>
      <c r="C358" s="85" t="s">
        <v>201</v>
      </c>
      <c r="D358" s="85"/>
      <c r="E358" s="86"/>
      <c r="F358" s="87" t="s">
        <v>122</v>
      </c>
      <c r="G358" s="88" t="str">
        <f t="shared" ref="G358:X358" si="185">G5</f>
        <v>2020
Q1</v>
      </c>
      <c r="H358" s="88" t="str">
        <f t="shared" si="185"/>
        <v>2020
Q2</v>
      </c>
      <c r="I358" s="89" t="str">
        <f t="shared" si="185"/>
        <v>2020
Q3</v>
      </c>
      <c r="J358" s="89" t="str">
        <f t="shared" si="185"/>
        <v>2020
Q4</v>
      </c>
      <c r="K358" s="88" t="str">
        <f t="shared" si="185"/>
        <v>2021
Q1</v>
      </c>
      <c r="L358" s="88" t="str">
        <f t="shared" si="185"/>
        <v>2021
Q2</v>
      </c>
      <c r="M358" s="89" t="str">
        <f t="shared" si="185"/>
        <v>2021
Q3</v>
      </c>
      <c r="N358" s="89" t="str">
        <f t="shared" si="185"/>
        <v>2021
Q4</v>
      </c>
      <c r="O358" s="89" t="str">
        <f t="shared" si="185"/>
        <v>2022
Q1</v>
      </c>
      <c r="P358" s="89" t="str">
        <f t="shared" si="185"/>
        <v>2022
Q2</v>
      </c>
      <c r="Q358" s="89" t="str">
        <f t="shared" si="185"/>
        <v>2022
Q3</v>
      </c>
      <c r="R358" s="89" t="str">
        <f t="shared" si="185"/>
        <v>2022
Q4</v>
      </c>
      <c r="S358" s="89" t="str">
        <f t="shared" si="185"/>
        <v>2023
Q1</v>
      </c>
      <c r="T358" s="89" t="str">
        <f t="shared" si="185"/>
        <v>2023
Q2</v>
      </c>
      <c r="U358" s="89" t="str">
        <f t="shared" si="185"/>
        <v>2023
Q3</v>
      </c>
      <c r="V358" s="89" t="str">
        <f t="shared" si="185"/>
        <v>2023
Q4</v>
      </c>
      <c r="W358" s="89" t="str">
        <f t="shared" si="185"/>
        <v>2024
Q1</v>
      </c>
      <c r="X358" s="89" t="str">
        <f t="shared" si="185"/>
        <v>2024
Q2</v>
      </c>
    </row>
    <row r="359" spans="2:24" ht="11.8" customHeight="1" collapsed="1" x14ac:dyDescent="0.3">
      <c r="B359" s="90"/>
      <c r="C359" s="90" t="s">
        <v>141</v>
      </c>
      <c r="D359" s="90"/>
      <c r="E359" s="90"/>
      <c r="F359" s="91" t="s">
        <v>142</v>
      </c>
      <c r="G359" s="92">
        <f>SUM(G360:G361)</f>
        <v>322190682</v>
      </c>
      <c r="H359" s="92">
        <f t="shared" ref="H359:J359" si="186">SUM(H360:H361)</f>
        <v>545916689</v>
      </c>
      <c r="I359" s="93">
        <f t="shared" si="186"/>
        <v>873347294</v>
      </c>
      <c r="J359" s="93">
        <f t="shared" si="186"/>
        <v>1123003776</v>
      </c>
      <c r="K359" s="92">
        <f>SUM(K360:K361)</f>
        <v>245315435</v>
      </c>
      <c r="L359" s="92">
        <f t="shared" ref="L359:X359" si="187">SUM(L360:L361)</f>
        <v>516889518</v>
      </c>
      <c r="M359" s="93">
        <f t="shared" si="187"/>
        <v>1046372768</v>
      </c>
      <c r="N359" s="93">
        <f t="shared" si="187"/>
        <v>1403599985</v>
      </c>
      <c r="O359" s="93">
        <f t="shared" si="187"/>
        <v>387099271</v>
      </c>
      <c r="P359" s="93">
        <f t="shared" si="187"/>
        <v>841386449</v>
      </c>
      <c r="Q359" s="93">
        <f t="shared" si="187"/>
        <v>1455806956</v>
      </c>
      <c r="R359" s="93">
        <f t="shared" si="187"/>
        <v>1868880794</v>
      </c>
      <c r="S359" s="93">
        <f t="shared" si="187"/>
        <v>464056179</v>
      </c>
      <c r="T359" s="93">
        <f t="shared" si="187"/>
        <v>968551937</v>
      </c>
      <c r="U359" s="93">
        <f t="shared" si="187"/>
        <v>1685467644</v>
      </c>
      <c r="V359" s="93">
        <f t="shared" si="187"/>
        <v>2136366915</v>
      </c>
      <c r="W359" s="93">
        <f t="shared" si="187"/>
        <v>517023609</v>
      </c>
      <c r="X359" s="93">
        <f t="shared" si="187"/>
        <v>1085391423</v>
      </c>
    </row>
    <row r="360" spans="2:24" ht="11.8" hidden="1" customHeight="1" outlineLevel="1" x14ac:dyDescent="0.3">
      <c r="B360" s="90"/>
      <c r="C360" s="94" t="s">
        <v>143</v>
      </c>
      <c r="D360" s="90" t="s">
        <v>145</v>
      </c>
      <c r="E360" s="90"/>
      <c r="F360" s="91" t="s">
        <v>142</v>
      </c>
      <c r="G360" s="92">
        <v>323034387</v>
      </c>
      <c r="H360" s="92">
        <v>546753364</v>
      </c>
      <c r="I360" s="93">
        <v>873772197</v>
      </c>
      <c r="J360" s="93">
        <v>1123937903</v>
      </c>
      <c r="K360" s="92">
        <v>245429946</v>
      </c>
      <c r="L360" s="92">
        <v>516868374</v>
      </c>
      <c r="M360" s="93">
        <v>1046351624</v>
      </c>
      <c r="N360" s="93">
        <v>1403578841</v>
      </c>
      <c r="O360" s="93">
        <v>387099271</v>
      </c>
      <c r="P360" s="93">
        <v>815586225</v>
      </c>
      <c r="Q360" s="93">
        <v>1408530346</v>
      </c>
      <c r="R360" s="93">
        <v>1798817278</v>
      </c>
      <c r="S360" s="93">
        <v>434883643</v>
      </c>
      <c r="T360" s="93">
        <v>924932329</v>
      </c>
      <c r="U360" s="93">
        <v>1588102458</v>
      </c>
      <c r="V360" s="93">
        <v>2019513936</v>
      </c>
      <c r="W360" s="93">
        <v>483051908</v>
      </c>
      <c r="X360" s="93">
        <v>1012268545</v>
      </c>
    </row>
    <row r="361" spans="2:24" ht="11.8" hidden="1" customHeight="1" outlineLevel="1" x14ac:dyDescent="0.3">
      <c r="B361" s="90"/>
      <c r="C361" s="94" t="s">
        <v>143</v>
      </c>
      <c r="D361" s="90" t="s">
        <v>172</v>
      </c>
      <c r="E361" s="90"/>
      <c r="F361" s="91" t="s">
        <v>142</v>
      </c>
      <c r="G361" s="92">
        <v>-843705</v>
      </c>
      <c r="H361" s="92">
        <v>-836675</v>
      </c>
      <c r="I361" s="93">
        <v>-424903</v>
      </c>
      <c r="J361" s="93">
        <v>-934127</v>
      </c>
      <c r="K361" s="92">
        <v>-114511</v>
      </c>
      <c r="L361" s="92">
        <v>21144</v>
      </c>
      <c r="M361" s="93">
        <v>21144</v>
      </c>
      <c r="N361" s="93">
        <v>21144</v>
      </c>
      <c r="O361" s="93">
        <v>0</v>
      </c>
      <c r="P361" s="93">
        <v>25800224</v>
      </c>
      <c r="Q361" s="93">
        <v>47276610</v>
      </c>
      <c r="R361" s="93">
        <v>70063516</v>
      </c>
      <c r="S361" s="93">
        <v>29172536</v>
      </c>
      <c r="T361" s="93">
        <v>43619608</v>
      </c>
      <c r="U361" s="93">
        <v>97365186</v>
      </c>
      <c r="V361" s="93">
        <v>116852979</v>
      </c>
      <c r="W361" s="93">
        <v>33971701</v>
      </c>
      <c r="X361" s="93">
        <v>73122878</v>
      </c>
    </row>
    <row r="362" spans="2:24" ht="11.8" hidden="1" customHeight="1" outlineLevel="2" x14ac:dyDescent="0.3">
      <c r="B362" s="90"/>
      <c r="C362" s="94"/>
      <c r="D362" s="94" t="s">
        <v>143</v>
      </c>
      <c r="E362" s="90" t="s">
        <v>144</v>
      </c>
      <c r="F362" s="91" t="s">
        <v>142</v>
      </c>
      <c r="G362" s="92">
        <v>273973266</v>
      </c>
      <c r="H362" s="92">
        <v>516611033</v>
      </c>
      <c r="I362" s="93">
        <v>818383790</v>
      </c>
      <c r="J362" s="93">
        <v>1060588237</v>
      </c>
      <c r="K362" s="92">
        <v>239344220</v>
      </c>
      <c r="L362" s="92">
        <v>500903981</v>
      </c>
      <c r="M362" s="93">
        <v>959219268</v>
      </c>
      <c r="N362" s="93">
        <v>1289991185</v>
      </c>
      <c r="O362" s="93">
        <v>361474148</v>
      </c>
      <c r="P362" s="93">
        <v>781349925</v>
      </c>
      <c r="Q362" s="93">
        <v>1332303467</v>
      </c>
      <c r="R362" s="93">
        <v>1717701306</v>
      </c>
      <c r="S362" s="93">
        <v>431967413</v>
      </c>
      <c r="T362" s="93">
        <v>896946613</v>
      </c>
      <c r="U362" s="93">
        <v>1541522319</v>
      </c>
      <c r="V362" s="93">
        <v>1965413960</v>
      </c>
      <c r="W362" s="93">
        <v>480314819</v>
      </c>
      <c r="X362" s="93">
        <v>1006401888</v>
      </c>
    </row>
    <row r="363" spans="2:24" ht="11.8" customHeight="1" collapsed="1" x14ac:dyDescent="0.3">
      <c r="B363" s="103"/>
      <c r="C363" s="103" t="s">
        <v>147</v>
      </c>
      <c r="D363" s="103"/>
      <c r="E363" s="103"/>
      <c r="F363" s="91" t="s">
        <v>142</v>
      </c>
      <c r="G363" s="92">
        <f>SUM(G364:G365)</f>
        <v>318707831</v>
      </c>
      <c r="H363" s="92">
        <f t="shared" ref="H363:J363" si="188">SUM(H364:H365)</f>
        <v>543965713</v>
      </c>
      <c r="I363" s="93">
        <f t="shared" si="188"/>
        <v>861340892</v>
      </c>
      <c r="J363" s="93">
        <f t="shared" si="188"/>
        <v>1116433260</v>
      </c>
      <c r="K363" s="92">
        <f>SUM(K364:K365)</f>
        <v>242929522</v>
      </c>
      <c r="L363" s="92">
        <f t="shared" ref="L363:X363" si="189">SUM(L364:L365)</f>
        <v>502823840</v>
      </c>
      <c r="M363" s="93">
        <f t="shared" si="189"/>
        <v>1004033658</v>
      </c>
      <c r="N363" s="93">
        <f t="shared" si="189"/>
        <v>1351537461</v>
      </c>
      <c r="O363" s="93">
        <f t="shared" si="189"/>
        <v>381227097</v>
      </c>
      <c r="P363" s="93">
        <f t="shared" si="189"/>
        <v>811069163</v>
      </c>
      <c r="Q363" s="93">
        <f t="shared" si="189"/>
        <v>1392951181</v>
      </c>
      <c r="R363" s="93">
        <f t="shared" si="189"/>
        <v>1816806493</v>
      </c>
      <c r="S363" s="93">
        <f t="shared" si="189"/>
        <v>452119650</v>
      </c>
      <c r="T363" s="93">
        <f t="shared" si="189"/>
        <v>930279297</v>
      </c>
      <c r="U363" s="93">
        <f t="shared" si="189"/>
        <v>1608913845</v>
      </c>
      <c r="V363" s="93">
        <f t="shared" si="189"/>
        <v>2071946061</v>
      </c>
      <c r="W363" s="93">
        <f t="shared" si="189"/>
        <v>507434763</v>
      </c>
      <c r="X363" s="93">
        <f t="shared" si="189"/>
        <v>1050761688</v>
      </c>
    </row>
    <row r="364" spans="2:24" ht="11.8" hidden="1" customHeight="1" outlineLevel="1" x14ac:dyDescent="0.3">
      <c r="B364" s="90"/>
      <c r="C364" s="94" t="s">
        <v>143</v>
      </c>
      <c r="D364" s="90" t="s">
        <v>145</v>
      </c>
      <c r="E364" s="90"/>
      <c r="F364" s="91" t="s">
        <v>142</v>
      </c>
      <c r="G364" s="92">
        <v>319690883</v>
      </c>
      <c r="H364" s="92">
        <v>544744403</v>
      </c>
      <c r="I364" s="93">
        <v>861641216</v>
      </c>
      <c r="J364" s="93">
        <v>1117176704</v>
      </c>
      <c r="K364" s="92">
        <v>243044033</v>
      </c>
      <c r="L364" s="92">
        <v>502802696</v>
      </c>
      <c r="M364" s="93">
        <v>1004012514</v>
      </c>
      <c r="N364" s="93">
        <v>1351516317</v>
      </c>
      <c r="O364" s="93">
        <v>381227097</v>
      </c>
      <c r="P364" s="93">
        <v>785268939</v>
      </c>
      <c r="Q364" s="93">
        <v>1345674571</v>
      </c>
      <c r="R364" s="93">
        <v>1746742977</v>
      </c>
      <c r="S364" s="93">
        <v>422947114</v>
      </c>
      <c r="T364" s="93">
        <v>886659689</v>
      </c>
      <c r="U364" s="93">
        <v>1511548659</v>
      </c>
      <c r="V364" s="93">
        <v>1955093082</v>
      </c>
      <c r="W364" s="93">
        <v>473463062</v>
      </c>
      <c r="X364" s="93">
        <v>977638810</v>
      </c>
    </row>
    <row r="365" spans="2:24" ht="11.8" hidden="1" customHeight="1" outlineLevel="1" x14ac:dyDescent="0.3">
      <c r="B365" s="90"/>
      <c r="C365" s="94" t="s">
        <v>143</v>
      </c>
      <c r="D365" s="90" t="s">
        <v>172</v>
      </c>
      <c r="E365" s="90"/>
      <c r="F365" s="91" t="s">
        <v>142</v>
      </c>
      <c r="G365" s="92">
        <v>-983052</v>
      </c>
      <c r="H365" s="92">
        <v>-778690</v>
      </c>
      <c r="I365" s="93">
        <v>-300324</v>
      </c>
      <c r="J365" s="93">
        <v>-743444</v>
      </c>
      <c r="K365" s="92">
        <v>-114511</v>
      </c>
      <c r="L365" s="92">
        <v>21144</v>
      </c>
      <c r="M365" s="93">
        <v>21144</v>
      </c>
      <c r="N365" s="93">
        <v>21144</v>
      </c>
      <c r="O365" s="93">
        <v>0</v>
      </c>
      <c r="P365" s="93">
        <v>25800224</v>
      </c>
      <c r="Q365" s="93">
        <v>47276610</v>
      </c>
      <c r="R365" s="93">
        <v>70063516</v>
      </c>
      <c r="S365" s="93">
        <v>29172536</v>
      </c>
      <c r="T365" s="93">
        <v>43619608</v>
      </c>
      <c r="U365" s="93">
        <v>97365186</v>
      </c>
      <c r="V365" s="93">
        <v>116852979</v>
      </c>
      <c r="W365" s="93">
        <v>33971701</v>
      </c>
      <c r="X365" s="93">
        <v>73122878</v>
      </c>
    </row>
    <row r="366" spans="2:24" ht="11.8" hidden="1" customHeight="1" outlineLevel="2" x14ac:dyDescent="0.3">
      <c r="B366" s="90"/>
      <c r="C366" s="94"/>
      <c r="D366" s="94" t="s">
        <v>143</v>
      </c>
      <c r="E366" s="90" t="s">
        <v>144</v>
      </c>
      <c r="F366" s="91" t="s">
        <v>142</v>
      </c>
      <c r="G366" s="92">
        <v>273973326</v>
      </c>
      <c r="H366" s="92">
        <v>513717884</v>
      </c>
      <c r="I366" s="93">
        <v>805154681</v>
      </c>
      <c r="J366" s="93">
        <v>1052352506</v>
      </c>
      <c r="K366" s="92">
        <v>236818234</v>
      </c>
      <c r="L366" s="92">
        <v>486884529</v>
      </c>
      <c r="M366" s="93">
        <v>921296655</v>
      </c>
      <c r="N366" s="93">
        <v>1241342067</v>
      </c>
      <c r="O366" s="93">
        <v>354595169</v>
      </c>
      <c r="P366" s="93">
        <v>752064277</v>
      </c>
      <c r="Q366" s="93">
        <v>1268902139</v>
      </c>
      <c r="R366" s="93">
        <v>1662602087</v>
      </c>
      <c r="S366" s="93">
        <v>421986408</v>
      </c>
      <c r="T366" s="93">
        <v>863895109</v>
      </c>
      <c r="U366" s="93">
        <v>1476182125</v>
      </c>
      <c r="V366" s="93">
        <v>1907662406</v>
      </c>
      <c r="W366" s="93">
        <v>472102370</v>
      </c>
      <c r="X366" s="93">
        <v>974099056</v>
      </c>
    </row>
    <row r="367" spans="2:24" ht="11.8" customHeight="1" collapsed="1" x14ac:dyDescent="0.3">
      <c r="B367" s="103"/>
      <c r="C367" s="103" t="s">
        <v>148</v>
      </c>
      <c r="D367" s="103"/>
      <c r="E367" s="103"/>
      <c r="F367" s="91" t="s">
        <v>142</v>
      </c>
      <c r="G367" s="92">
        <f>SUM(G368:G369)</f>
        <v>290821592</v>
      </c>
      <c r="H367" s="92">
        <f t="shared" ref="H367:J367" si="190">SUM(H368:H369)</f>
        <v>412171837</v>
      </c>
      <c r="I367" s="93">
        <f t="shared" si="190"/>
        <v>515619276</v>
      </c>
      <c r="J367" s="93">
        <f t="shared" si="190"/>
        <v>611205783</v>
      </c>
      <c r="K367" s="92">
        <f>SUM(K368:K369)</f>
        <v>116753399</v>
      </c>
      <c r="L367" s="92">
        <f t="shared" ref="L367:X367" si="191">SUM(L368:L369)</f>
        <v>195418650</v>
      </c>
      <c r="M367" s="93">
        <f t="shared" si="191"/>
        <v>378140013</v>
      </c>
      <c r="N367" s="93">
        <f t="shared" si="191"/>
        <v>487535358</v>
      </c>
      <c r="O367" s="93">
        <f t="shared" si="191"/>
        <v>208962245</v>
      </c>
      <c r="P367" s="93">
        <f t="shared" si="191"/>
        <v>397907689</v>
      </c>
      <c r="Q367" s="93">
        <f t="shared" si="191"/>
        <v>666358325</v>
      </c>
      <c r="R367" s="93">
        <f t="shared" si="191"/>
        <v>847680433</v>
      </c>
      <c r="S367" s="93">
        <f t="shared" si="191"/>
        <v>223401824</v>
      </c>
      <c r="T367" s="93">
        <f t="shared" si="191"/>
        <v>496683579</v>
      </c>
      <c r="U367" s="93">
        <f t="shared" si="191"/>
        <v>865037338</v>
      </c>
      <c r="V367" s="93">
        <f t="shared" si="191"/>
        <v>1166634751</v>
      </c>
      <c r="W367" s="93">
        <f t="shared" si="191"/>
        <v>392213353</v>
      </c>
      <c r="X367" s="93">
        <f t="shared" si="191"/>
        <v>776504423</v>
      </c>
    </row>
    <row r="368" spans="2:24" ht="11.8" hidden="1" customHeight="1" outlineLevel="1" x14ac:dyDescent="0.3">
      <c r="B368" s="90"/>
      <c r="C368" s="94" t="s">
        <v>143</v>
      </c>
      <c r="D368" s="90" t="s">
        <v>145</v>
      </c>
      <c r="E368" s="90"/>
      <c r="F368" s="91" t="s">
        <v>142</v>
      </c>
      <c r="G368" s="92">
        <v>289999868</v>
      </c>
      <c r="H368" s="92">
        <v>412573064</v>
      </c>
      <c r="I368" s="93">
        <v>514915878</v>
      </c>
      <c r="J368" s="93">
        <v>612395860</v>
      </c>
      <c r="K368" s="92">
        <v>116978726</v>
      </c>
      <c r="L368" s="92">
        <v>195727415</v>
      </c>
      <c r="M368" s="93">
        <v>378296198</v>
      </c>
      <c r="N368" s="93">
        <v>487691543</v>
      </c>
      <c r="O368" s="93">
        <v>208962245</v>
      </c>
      <c r="P368" s="93">
        <v>397907689</v>
      </c>
      <c r="Q368" s="93">
        <v>666358325</v>
      </c>
      <c r="R368" s="93">
        <v>847680433</v>
      </c>
      <c r="S368" s="93">
        <v>223401824</v>
      </c>
      <c r="T368" s="93">
        <v>496683579</v>
      </c>
      <c r="U368" s="93">
        <v>865037338</v>
      </c>
      <c r="V368" s="93">
        <v>1166634751</v>
      </c>
      <c r="W368" s="93">
        <v>392213353</v>
      </c>
      <c r="X368" s="93">
        <v>776504423</v>
      </c>
    </row>
    <row r="369" spans="2:24" ht="11.8" hidden="1" customHeight="1" outlineLevel="1" x14ac:dyDescent="0.3">
      <c r="B369" s="90"/>
      <c r="C369" s="94" t="s">
        <v>143</v>
      </c>
      <c r="D369" s="90" t="s">
        <v>172</v>
      </c>
      <c r="E369" s="90"/>
      <c r="F369" s="91" t="s">
        <v>142</v>
      </c>
      <c r="G369" s="92">
        <v>821724</v>
      </c>
      <c r="H369" s="92">
        <v>-401227</v>
      </c>
      <c r="I369" s="93">
        <v>703398</v>
      </c>
      <c r="J369" s="93">
        <v>-1190077</v>
      </c>
      <c r="K369" s="92">
        <v>-225327</v>
      </c>
      <c r="L369" s="92">
        <v>-308765</v>
      </c>
      <c r="M369" s="93">
        <v>-156185</v>
      </c>
      <c r="N369" s="93">
        <v>-156185</v>
      </c>
      <c r="O369" s="93">
        <v>0</v>
      </c>
      <c r="P369" s="93">
        <v>0</v>
      </c>
      <c r="Q369" s="93">
        <v>0</v>
      </c>
      <c r="R369" s="93">
        <v>0</v>
      </c>
      <c r="S369" s="93">
        <v>0</v>
      </c>
      <c r="T369" s="93">
        <v>0</v>
      </c>
      <c r="U369" s="93">
        <v>0</v>
      </c>
      <c r="V369" s="93">
        <v>0</v>
      </c>
      <c r="W369" s="93">
        <v>0</v>
      </c>
      <c r="X369" s="93">
        <v>0</v>
      </c>
    </row>
    <row r="370" spans="2:24" ht="11.8" hidden="1" customHeight="1" outlineLevel="2" x14ac:dyDescent="0.3">
      <c r="B370" s="90"/>
      <c r="C370" s="94"/>
      <c r="D370" s="94" t="s">
        <v>143</v>
      </c>
      <c r="E370" s="90" t="s">
        <v>144</v>
      </c>
      <c r="F370" s="91" t="s">
        <v>142</v>
      </c>
      <c r="G370" s="92">
        <v>277119333</v>
      </c>
      <c r="H370" s="92">
        <v>390899657</v>
      </c>
      <c r="I370" s="93">
        <v>491303680</v>
      </c>
      <c r="J370" s="93">
        <v>584818469</v>
      </c>
      <c r="K370" s="92">
        <v>119578722</v>
      </c>
      <c r="L370" s="92">
        <v>195850550</v>
      </c>
      <c r="M370" s="93">
        <v>372860109</v>
      </c>
      <c r="N370" s="93">
        <v>470802148</v>
      </c>
      <c r="O370" s="93">
        <v>199873404</v>
      </c>
      <c r="P370" s="93">
        <v>388834188</v>
      </c>
      <c r="Q370" s="93">
        <v>644589419</v>
      </c>
      <c r="R370" s="93">
        <v>818524050</v>
      </c>
      <c r="S370" s="93">
        <v>216799882</v>
      </c>
      <c r="T370" s="93">
        <v>479482999</v>
      </c>
      <c r="U370" s="93">
        <v>834295533</v>
      </c>
      <c r="V370" s="93">
        <v>1122032337</v>
      </c>
      <c r="W370" s="93">
        <v>376371662</v>
      </c>
      <c r="X370" s="93">
        <v>735952959</v>
      </c>
    </row>
    <row r="371" spans="2:24" ht="11.8" customHeight="1" x14ac:dyDescent="0.3">
      <c r="B371" s="90"/>
      <c r="C371" s="90" t="s">
        <v>149</v>
      </c>
      <c r="D371" s="90"/>
      <c r="E371" s="90"/>
      <c r="F371" s="91" t="s">
        <v>142</v>
      </c>
      <c r="G371" s="92">
        <v>180750131</v>
      </c>
      <c r="H371" s="92">
        <v>307851999</v>
      </c>
      <c r="I371" s="93">
        <v>475857943</v>
      </c>
      <c r="J371" s="93">
        <v>658464417</v>
      </c>
      <c r="K371" s="92">
        <v>115340394</v>
      </c>
      <c r="L371" s="92">
        <v>255457296</v>
      </c>
      <c r="M371" s="93">
        <v>394899877</v>
      </c>
      <c r="N371" s="93">
        <v>611403439</v>
      </c>
      <c r="O371" s="93">
        <v>158033079</v>
      </c>
      <c r="P371" s="93">
        <v>317487718</v>
      </c>
      <c r="Q371" s="93">
        <v>531803697</v>
      </c>
      <c r="R371" s="93">
        <v>747457225</v>
      </c>
      <c r="S371" s="93">
        <v>177759057</v>
      </c>
      <c r="T371" s="93">
        <v>414190710</v>
      </c>
      <c r="U371" s="93">
        <v>647232857</v>
      </c>
      <c r="V371" s="93">
        <v>904288657</v>
      </c>
      <c r="W371" s="93">
        <v>195048623</v>
      </c>
      <c r="X371" s="93">
        <v>459603788</v>
      </c>
    </row>
    <row r="372" spans="2:24" ht="11.8" customHeight="1" x14ac:dyDescent="0.3">
      <c r="B372" s="95"/>
      <c r="C372" s="95" t="s">
        <v>154</v>
      </c>
      <c r="D372" s="95"/>
      <c r="E372" s="95"/>
      <c r="F372" s="96" t="s">
        <v>142</v>
      </c>
      <c r="G372" s="97">
        <v>18623006</v>
      </c>
      <c r="H372" s="97">
        <v>31606423</v>
      </c>
      <c r="I372" s="98">
        <v>61131803</v>
      </c>
      <c r="J372" s="98">
        <v>82523351</v>
      </c>
      <c r="K372" s="97">
        <v>18670926</v>
      </c>
      <c r="L372" s="97">
        <v>43455916</v>
      </c>
      <c r="M372" s="98">
        <v>87436323</v>
      </c>
      <c r="N372" s="98">
        <v>120739489</v>
      </c>
      <c r="O372" s="98">
        <v>26301751</v>
      </c>
      <c r="P372" s="98">
        <v>35485224</v>
      </c>
      <c r="Q372" s="98">
        <v>70861893</v>
      </c>
      <c r="R372" s="98">
        <v>88059000</v>
      </c>
      <c r="S372" s="98">
        <v>21716920</v>
      </c>
      <c r="T372" s="98">
        <v>46915041</v>
      </c>
      <c r="U372" s="98">
        <v>86352115</v>
      </c>
      <c r="V372" s="98">
        <v>109120037</v>
      </c>
      <c r="W372" s="98">
        <v>22574119</v>
      </c>
      <c r="X372" s="98">
        <v>56506850</v>
      </c>
    </row>
    <row r="373" spans="2:24" ht="11.8" customHeight="1" x14ac:dyDescent="0.3">
      <c r="B373" s="99"/>
      <c r="C373" s="99" t="s">
        <v>155</v>
      </c>
      <c r="D373" s="99"/>
      <c r="E373" s="99"/>
      <c r="F373" s="100" t="s">
        <v>156</v>
      </c>
      <c r="G373" s="101">
        <v>265034</v>
      </c>
      <c r="H373" s="101">
        <v>259900</v>
      </c>
      <c r="I373" s="102">
        <v>241879</v>
      </c>
      <c r="J373" s="102">
        <v>233698</v>
      </c>
      <c r="K373" s="101">
        <v>219417</v>
      </c>
      <c r="L373" s="101">
        <v>212590</v>
      </c>
      <c r="M373" s="102">
        <v>207090</v>
      </c>
      <c r="N373" s="102">
        <v>151898</v>
      </c>
      <c r="O373" s="102">
        <v>147736</v>
      </c>
      <c r="P373" s="102">
        <v>147692</v>
      </c>
      <c r="Q373" s="102">
        <v>141313</v>
      </c>
      <c r="R373" s="102">
        <v>194668</v>
      </c>
      <c r="S373" s="102">
        <v>194772</v>
      </c>
      <c r="T373" s="102">
        <v>209061</v>
      </c>
      <c r="U373" s="102">
        <v>232332</v>
      </c>
      <c r="V373" s="102">
        <v>238215</v>
      </c>
      <c r="W373" s="102">
        <v>244343</v>
      </c>
      <c r="X373" s="102">
        <v>270420</v>
      </c>
    </row>
    <row r="374" spans="2:24" ht="11.8" customHeight="1" x14ac:dyDescent="0.3">
      <c r="B374" s="90"/>
      <c r="C374" s="90" t="s">
        <v>175</v>
      </c>
      <c r="D374" s="90"/>
      <c r="E374" s="90"/>
      <c r="F374" s="91" t="s">
        <v>156</v>
      </c>
      <c r="G374" s="92">
        <v>3455119</v>
      </c>
      <c r="H374" s="92">
        <v>3955616</v>
      </c>
      <c r="I374" s="93">
        <v>4026476</v>
      </c>
      <c r="J374" s="93">
        <v>4065952</v>
      </c>
      <c r="K374" s="92">
        <v>4128894</v>
      </c>
      <c r="L374" s="92">
        <v>4249576</v>
      </c>
      <c r="M374" s="93">
        <v>4350123</v>
      </c>
      <c r="N374" s="93">
        <v>4409557</v>
      </c>
      <c r="O374" s="93">
        <v>4483796</v>
      </c>
      <c r="P374" s="93">
        <v>4579541</v>
      </c>
      <c r="Q374" s="93">
        <v>4630723</v>
      </c>
      <c r="R374" s="93">
        <v>4731086</v>
      </c>
      <c r="S374" s="93">
        <v>4771336</v>
      </c>
      <c r="T374" s="93">
        <v>4860332</v>
      </c>
      <c r="U374" s="93">
        <v>4918340</v>
      </c>
      <c r="V374" s="93">
        <v>4952385</v>
      </c>
      <c r="W374" s="93">
        <v>5003010</v>
      </c>
      <c r="X374" s="93">
        <v>5120966</v>
      </c>
    </row>
    <row r="375" spans="2:24" ht="11.8" customHeight="1" x14ac:dyDescent="0.3">
      <c r="B375" s="103"/>
      <c r="C375" s="103" t="s">
        <v>157</v>
      </c>
      <c r="D375" s="103"/>
      <c r="E375" s="103"/>
      <c r="F375" s="91" t="s">
        <v>156</v>
      </c>
      <c r="G375" s="92">
        <v>36856</v>
      </c>
      <c r="H375" s="92">
        <v>62464</v>
      </c>
      <c r="I375" s="93">
        <v>91996</v>
      </c>
      <c r="J375" s="93">
        <v>123691</v>
      </c>
      <c r="K375" s="92">
        <v>23254</v>
      </c>
      <c r="L375" s="92">
        <v>66236</v>
      </c>
      <c r="M375" s="93">
        <v>91154</v>
      </c>
      <c r="N375" s="93">
        <v>124032</v>
      </c>
      <c r="O375" s="93">
        <v>39034</v>
      </c>
      <c r="P375" s="93">
        <v>69568</v>
      </c>
      <c r="Q375" s="93">
        <v>107035</v>
      </c>
      <c r="R375" s="93">
        <v>149989</v>
      </c>
      <c r="S375" s="93">
        <v>38550</v>
      </c>
      <c r="T375" s="93">
        <v>83416</v>
      </c>
      <c r="U375" s="93">
        <v>130964</v>
      </c>
      <c r="V375" s="93">
        <v>173986</v>
      </c>
      <c r="W375" s="93">
        <v>46622</v>
      </c>
      <c r="X375" s="93">
        <v>88628</v>
      </c>
    </row>
    <row r="376" spans="2:24" ht="11.8" customHeight="1" x14ac:dyDescent="0.3"/>
    <row r="377" spans="2:24" ht="11.8" customHeight="1" x14ac:dyDescent="0.3">
      <c r="B377" s="85"/>
      <c r="C377" s="85" t="s">
        <v>163</v>
      </c>
      <c r="D377" s="85"/>
      <c r="E377" s="86"/>
      <c r="F377" s="87"/>
      <c r="G377" s="87"/>
      <c r="H377" s="87"/>
      <c r="I377" s="104"/>
      <c r="J377" s="104"/>
      <c r="K377" s="87"/>
      <c r="L377" s="87"/>
      <c r="M377" s="104"/>
      <c r="N377" s="104"/>
      <c r="O377" s="104"/>
      <c r="P377" s="104"/>
      <c r="Q377" s="104"/>
      <c r="R377" s="104"/>
      <c r="S377" s="104"/>
      <c r="T377" s="104"/>
      <c r="U377" s="104"/>
      <c r="V377" s="104"/>
      <c r="W377" s="104"/>
      <c r="X377" s="104"/>
    </row>
    <row r="378" spans="2:24" ht="11.8" customHeight="1" x14ac:dyDescent="0.3">
      <c r="B378" s="90"/>
      <c r="C378" s="90" t="s">
        <v>158</v>
      </c>
      <c r="D378" s="90"/>
      <c r="E378" s="103"/>
      <c r="F378" s="105" t="s">
        <v>142</v>
      </c>
      <c r="G378" s="92">
        <v>118643542</v>
      </c>
      <c r="H378" s="92">
        <v>212233676</v>
      </c>
      <c r="I378" s="93">
        <v>374129635</v>
      </c>
      <c r="J378" s="93">
        <v>508541600</v>
      </c>
      <c r="K378" s="92">
        <v>96297111</v>
      </c>
      <c r="L378" s="92">
        <v>220797385</v>
      </c>
      <c r="M378" s="93">
        <v>455280264</v>
      </c>
      <c r="N378" s="93">
        <v>612600193</v>
      </c>
      <c r="O378" s="93">
        <v>157842749</v>
      </c>
      <c r="P378" s="93">
        <v>364250395</v>
      </c>
      <c r="Q378" s="93">
        <v>645899585</v>
      </c>
      <c r="R378" s="93">
        <v>860313338</v>
      </c>
      <c r="S378" s="93">
        <v>209488403</v>
      </c>
      <c r="T378" s="93">
        <v>439873360</v>
      </c>
      <c r="U378" s="93">
        <v>766591968</v>
      </c>
      <c r="V378" s="93">
        <v>991958543</v>
      </c>
      <c r="W378" s="93">
        <v>233260009</v>
      </c>
      <c r="X378" s="93">
        <v>497042767</v>
      </c>
    </row>
    <row r="379" spans="2:24" ht="11.8" customHeight="1" x14ac:dyDescent="0.3">
      <c r="B379" s="90"/>
      <c r="C379" s="90" t="s">
        <v>159</v>
      </c>
      <c r="D379" s="90"/>
      <c r="E379" s="103"/>
      <c r="F379" s="105" t="s">
        <v>156</v>
      </c>
      <c r="G379" s="92">
        <v>155895</v>
      </c>
      <c r="H379" s="92">
        <v>182040</v>
      </c>
      <c r="I379" s="93">
        <v>355503</v>
      </c>
      <c r="J379" s="93">
        <v>386314</v>
      </c>
      <c r="K379" s="92">
        <v>24571</v>
      </c>
      <c r="L379" s="92">
        <v>72506</v>
      </c>
      <c r="M379" s="93">
        <v>297548</v>
      </c>
      <c r="N379" s="93">
        <v>368502</v>
      </c>
      <c r="O379" s="93">
        <v>81189</v>
      </c>
      <c r="P379" s="93">
        <v>199459</v>
      </c>
      <c r="Q379" s="93">
        <v>428381</v>
      </c>
      <c r="R379" s="93">
        <v>474605</v>
      </c>
      <c r="S379" s="93">
        <v>107784</v>
      </c>
      <c r="T379" s="93">
        <v>245802</v>
      </c>
      <c r="U379" s="93">
        <v>553696</v>
      </c>
      <c r="V379" s="93">
        <v>667121</v>
      </c>
      <c r="W379" s="93">
        <v>125024</v>
      </c>
      <c r="X379" s="93">
        <v>301836</v>
      </c>
    </row>
    <row r="380" spans="2:24" ht="11.8" customHeight="1" x14ac:dyDescent="0.3">
      <c r="B380" s="103"/>
      <c r="C380" s="103" t="s">
        <v>176</v>
      </c>
      <c r="D380" s="103"/>
      <c r="E380" s="103"/>
      <c r="F380" s="105" t="s">
        <v>156</v>
      </c>
      <c r="G380" s="92">
        <v>1300606</v>
      </c>
      <c r="H380" s="92">
        <v>1887117</v>
      </c>
      <c r="I380" s="93">
        <v>3296754</v>
      </c>
      <c r="J380" s="93">
        <v>4036121</v>
      </c>
      <c r="K380" s="92">
        <v>563139</v>
      </c>
      <c r="L380" s="92">
        <v>1598674</v>
      </c>
      <c r="M380" s="93">
        <v>3488144</v>
      </c>
      <c r="N380" s="93">
        <v>4447524</v>
      </c>
      <c r="O380" s="93">
        <v>1276621</v>
      </c>
      <c r="P380" s="93">
        <v>3085654</v>
      </c>
      <c r="Q380" s="93">
        <v>5409925</v>
      </c>
      <c r="R380" s="93">
        <v>6846320</v>
      </c>
      <c r="S380" s="93">
        <v>1623297</v>
      </c>
      <c r="T380" s="93">
        <v>3788929</v>
      </c>
      <c r="U380" s="93">
        <v>7168586</v>
      </c>
      <c r="V380" s="93">
        <v>8859063</v>
      </c>
      <c r="W380" s="93">
        <v>1981903</v>
      </c>
      <c r="X380" s="93">
        <v>4575228</v>
      </c>
    </row>
    <row r="381" spans="2:24" ht="11.8" customHeight="1" x14ac:dyDescent="0.3">
      <c r="B381" s="103"/>
      <c r="C381" s="103" t="s">
        <v>165</v>
      </c>
      <c r="D381" s="103"/>
      <c r="E381" s="103"/>
      <c r="F381" s="105" t="s">
        <v>156</v>
      </c>
      <c r="G381" s="92">
        <v>1824</v>
      </c>
      <c r="H381" s="92">
        <v>11188</v>
      </c>
      <c r="I381" s="93">
        <v>16325</v>
      </c>
      <c r="J381" s="93">
        <v>18130</v>
      </c>
      <c r="K381" s="92">
        <v>2713</v>
      </c>
      <c r="L381" s="92">
        <v>5108</v>
      </c>
      <c r="M381" s="93">
        <v>6403</v>
      </c>
      <c r="N381" s="93">
        <v>7569</v>
      </c>
      <c r="O381" s="93">
        <v>1078</v>
      </c>
      <c r="P381" s="93">
        <v>2203</v>
      </c>
      <c r="Q381" s="93">
        <v>3156</v>
      </c>
      <c r="R381" s="93">
        <v>7263</v>
      </c>
      <c r="S381" s="93">
        <v>5095</v>
      </c>
      <c r="T381" s="93">
        <v>3823</v>
      </c>
      <c r="U381" s="93">
        <v>7711</v>
      </c>
      <c r="V381" s="93">
        <v>9556</v>
      </c>
      <c r="W381" s="93">
        <v>2083</v>
      </c>
      <c r="X381" s="93">
        <v>5194</v>
      </c>
    </row>
    <row r="382" spans="2:24" ht="11.8" customHeight="1" x14ac:dyDescent="0.3"/>
    <row r="383" spans="2:24" ht="11.8" customHeight="1" x14ac:dyDescent="0.3">
      <c r="B383" s="85"/>
      <c r="C383" s="85" t="s">
        <v>166</v>
      </c>
      <c r="D383" s="85"/>
      <c r="E383" s="86"/>
      <c r="F383" s="87"/>
      <c r="G383" s="87"/>
      <c r="H383" s="87"/>
      <c r="I383" s="104"/>
      <c r="J383" s="104"/>
      <c r="K383" s="87"/>
      <c r="L383" s="87"/>
      <c r="M383" s="104"/>
      <c r="N383" s="104"/>
      <c r="O383" s="104"/>
      <c r="P383" s="104"/>
      <c r="Q383" s="104"/>
      <c r="R383" s="104"/>
      <c r="S383" s="104"/>
      <c r="T383" s="104"/>
      <c r="U383" s="104"/>
      <c r="V383" s="104"/>
      <c r="W383" s="104"/>
      <c r="X383" s="104"/>
    </row>
    <row r="384" spans="2:24" ht="11.8" customHeight="1" x14ac:dyDescent="0.3">
      <c r="B384" s="90"/>
      <c r="C384" s="90" t="s">
        <v>167</v>
      </c>
      <c r="D384" s="90"/>
      <c r="E384" s="103"/>
      <c r="F384" s="105" t="s">
        <v>142</v>
      </c>
      <c r="G384" s="92">
        <f>IFERROR(G359*4/G373,"-")</f>
        <v>4862.6316925375613</v>
      </c>
      <c r="H384" s="92">
        <f>IFERROR(H359*2/H373,"-")</f>
        <v>4200.9749057329745</v>
      </c>
      <c r="I384" s="93">
        <f>IFERROR(I359*(4/3)/I373,"-")</f>
        <v>4814.2379399065921</v>
      </c>
      <c r="J384" s="93">
        <f>IFERROR(J359/J373,"-")</f>
        <v>4805.3632294670897</v>
      </c>
      <c r="K384" s="92">
        <f>IFERROR(K359*4/K373,"-")</f>
        <v>4472.131785595464</v>
      </c>
      <c r="L384" s="92">
        <f>IFERROR(L359*2/L373,"-")</f>
        <v>4862.7829907333362</v>
      </c>
      <c r="M384" s="93">
        <f>IFERROR(M359*(4/3)/M373,"-")</f>
        <v>6736.992083957055</v>
      </c>
      <c r="N384" s="93">
        <f>IFERROR(N359/N373,"-")</f>
        <v>9240.4112299042772</v>
      </c>
      <c r="O384" s="92">
        <f>IFERROR(O359*4/O373,"-")</f>
        <v>10480.8380083392</v>
      </c>
      <c r="P384" s="92">
        <f>IFERROR(P359*2/P373,"-")</f>
        <v>11393.798567288683</v>
      </c>
      <c r="Q384" s="93">
        <f>IFERROR(Q359*(4/3)/Q373,"-")</f>
        <v>13736.004057187472</v>
      </c>
      <c r="R384" s="93">
        <f>IFERROR(R359/R373,"-")</f>
        <v>9600.3492818542345</v>
      </c>
      <c r="S384" s="92">
        <f>IFERROR(S359*4/S373,"-")</f>
        <v>9530.2441624052735</v>
      </c>
      <c r="T384" s="92">
        <f>IFERROR(T359*2/T373,"-")</f>
        <v>9265.7352351705958</v>
      </c>
      <c r="U384" s="93">
        <f>IFERROR(U359*(4/3)/U373,"-")</f>
        <v>9672.7536112115413</v>
      </c>
      <c r="V384" s="93">
        <f>IFERROR(V359/V373,"-")</f>
        <v>8968.2300232982816</v>
      </c>
      <c r="W384" s="92">
        <f>IFERROR(W359*4/W373,"-")</f>
        <v>8463.8988471124612</v>
      </c>
      <c r="X384" s="92">
        <f>IFERROR(X359*2/X373,"-")</f>
        <v>8027.4493232749055</v>
      </c>
    </row>
    <row r="385" spans="2:24" ht="11.8" customHeight="1" x14ac:dyDescent="0.3">
      <c r="B385" s="90"/>
      <c r="C385" s="90" t="s">
        <v>168</v>
      </c>
      <c r="D385" s="90"/>
      <c r="E385" s="103"/>
      <c r="F385" s="105" t="s">
        <v>142</v>
      </c>
      <c r="G385" s="92">
        <f>IFERROR(G378/G379,"-")</f>
        <v>761.04776933192215</v>
      </c>
      <c r="H385" s="92">
        <f t="shared" ref="H385:J385" si="192">IFERROR(H378/H379,"-")</f>
        <v>1165.8628653043288</v>
      </c>
      <c r="I385" s="93">
        <f t="shared" si="192"/>
        <v>1052.3951555964366</v>
      </c>
      <c r="J385" s="93">
        <f t="shared" si="192"/>
        <v>1316.3944356145519</v>
      </c>
      <c r="K385" s="92">
        <f>IFERROR(K378/K379,"-")</f>
        <v>3919.1368279679295</v>
      </c>
      <c r="L385" s="92">
        <f t="shared" ref="L385:X385" si="193">IFERROR(L378/L379,"-")</f>
        <v>3045.2291534493697</v>
      </c>
      <c r="M385" s="93">
        <f t="shared" si="193"/>
        <v>1530.1069541720999</v>
      </c>
      <c r="N385" s="93">
        <f t="shared" si="193"/>
        <v>1662.4066979283693</v>
      </c>
      <c r="O385" s="93">
        <f t="shared" si="193"/>
        <v>1944.1395878752048</v>
      </c>
      <c r="P385" s="93">
        <f t="shared" si="193"/>
        <v>1826.1918238836051</v>
      </c>
      <c r="Q385" s="93">
        <f t="shared" si="193"/>
        <v>1507.7689836850841</v>
      </c>
      <c r="R385" s="93">
        <f t="shared" si="193"/>
        <v>1812.6933723833504</v>
      </c>
      <c r="S385" s="93">
        <f t="shared" si="193"/>
        <v>1943.5946244340532</v>
      </c>
      <c r="T385" s="93">
        <f t="shared" si="193"/>
        <v>1789.5434536740954</v>
      </c>
      <c r="U385" s="93">
        <f t="shared" si="193"/>
        <v>1384.4997399294921</v>
      </c>
      <c r="V385" s="93">
        <f t="shared" si="193"/>
        <v>1486.9244754699673</v>
      </c>
      <c r="W385" s="93">
        <f t="shared" si="193"/>
        <v>1865.7218534041465</v>
      </c>
      <c r="X385" s="93">
        <f t="shared" si="193"/>
        <v>1646.7312282166474</v>
      </c>
    </row>
    <row r="386" spans="2:24" ht="11.8" customHeight="1" x14ac:dyDescent="0.3">
      <c r="B386" s="90"/>
      <c r="C386" s="90" t="s">
        <v>169</v>
      </c>
      <c r="D386" s="90"/>
      <c r="E386" s="103"/>
      <c r="F386" s="105" t="s">
        <v>142</v>
      </c>
      <c r="G386" s="92">
        <f t="shared" ref="G386:X386" si="194">IFERROR(G367/G375,"-")</f>
        <v>7890.7529845886693</v>
      </c>
      <c r="H386" s="92">
        <f t="shared" si="194"/>
        <v>6598.5501568903692</v>
      </c>
      <c r="I386" s="93">
        <f t="shared" si="194"/>
        <v>5604.8010348276011</v>
      </c>
      <c r="J386" s="93">
        <f t="shared" si="194"/>
        <v>4941.3925265379048</v>
      </c>
      <c r="K386" s="92">
        <f t="shared" si="194"/>
        <v>5020.7877784467191</v>
      </c>
      <c r="L386" s="92">
        <f t="shared" si="194"/>
        <v>2950.3389395494896</v>
      </c>
      <c r="M386" s="93">
        <f t="shared" si="194"/>
        <v>4148.3644491739251</v>
      </c>
      <c r="N386" s="93">
        <f t="shared" si="194"/>
        <v>3930.7223780959753</v>
      </c>
      <c r="O386" s="93">
        <f t="shared" si="194"/>
        <v>5353.3392683301736</v>
      </c>
      <c r="P386" s="93">
        <f t="shared" si="194"/>
        <v>5719.6942416053362</v>
      </c>
      <c r="Q386" s="93">
        <f t="shared" si="194"/>
        <v>6225.6114822254403</v>
      </c>
      <c r="R386" s="93">
        <f t="shared" si="194"/>
        <v>5651.6173386048313</v>
      </c>
      <c r="S386" s="93">
        <f t="shared" si="194"/>
        <v>5795.1186511024644</v>
      </c>
      <c r="T386" s="93">
        <f t="shared" si="194"/>
        <v>5954.2962860842044</v>
      </c>
      <c r="U386" s="93">
        <f t="shared" si="194"/>
        <v>6605.1536147338202</v>
      </c>
      <c r="V386" s="93">
        <f t="shared" si="194"/>
        <v>6705.3369294081131</v>
      </c>
      <c r="W386" s="93">
        <f t="shared" si="194"/>
        <v>8412.6239329072105</v>
      </c>
      <c r="X386" s="93">
        <f t="shared" si="194"/>
        <v>8761.3894367468529</v>
      </c>
    </row>
    <row r="387" spans="2:24" ht="11.8" customHeight="1" x14ac:dyDescent="0.3">
      <c r="B387" s="90"/>
      <c r="C387" s="90" t="s">
        <v>177</v>
      </c>
      <c r="D387" s="90"/>
      <c r="E387" s="103"/>
      <c r="F387" s="105" t="s">
        <v>14</v>
      </c>
      <c r="G387" s="106">
        <f>IFERROR(G375*4/G373,"-")</f>
        <v>0.55624561377030868</v>
      </c>
      <c r="H387" s="106">
        <f>IFERROR(H375*2/H373,"-")</f>
        <v>0.48067718353212774</v>
      </c>
      <c r="I387" s="107">
        <f>IFERROR(I375*(4/3)/I373,"-")</f>
        <v>0.50711857306063501</v>
      </c>
      <c r="J387" s="107">
        <f t="shared" ref="J387" si="195">IFERROR(J375/J373,"-")</f>
        <v>0.52927710121609939</v>
      </c>
      <c r="K387" s="106">
        <f>IFERROR(K375*4/K373,"-")</f>
        <v>0.42392339700205545</v>
      </c>
      <c r="L387" s="106">
        <f>IFERROR(L375*2/L373,"-")</f>
        <v>0.62313373159602992</v>
      </c>
      <c r="M387" s="107">
        <f>IFERROR(M375*(4/3)/M373,"-")</f>
        <v>0.58688814847006932</v>
      </c>
      <c r="N387" s="107">
        <f t="shared" ref="N387" si="196">IFERROR(N375/N373,"-")</f>
        <v>0.8165479466484088</v>
      </c>
      <c r="O387" s="106">
        <f>IFERROR(O375*4/O373,"-")</f>
        <v>1.0568581794552445</v>
      </c>
      <c r="P387" s="106">
        <f>IFERROR(P375*2/P373,"-")</f>
        <v>0.94206862930964441</v>
      </c>
      <c r="Q387" s="107">
        <f>IFERROR(Q375*(4/3)/Q373,"-")</f>
        <v>1.0099094445191406</v>
      </c>
      <c r="R387" s="107">
        <f t="shared" ref="R387" si="197">IFERROR(R375/R373,"-")</f>
        <v>0.77048616105369139</v>
      </c>
      <c r="S387" s="106">
        <f>IFERROR(S375*4/S373,"-")</f>
        <v>0.79169490481177995</v>
      </c>
      <c r="T387" s="106">
        <f>IFERROR(T375*2/T373,"-")</f>
        <v>0.79800632351323297</v>
      </c>
      <c r="U387" s="107">
        <f>IFERROR(U375*(4/3)/U373,"-")</f>
        <v>0.7515911138657897</v>
      </c>
      <c r="V387" s="107">
        <f t="shared" ref="V387" si="198">IFERROR(V375/V373,"-")</f>
        <v>0.7303738219675503</v>
      </c>
      <c r="W387" s="106">
        <f>IFERROR(W375*4/W373,"-")</f>
        <v>0.76322219175503292</v>
      </c>
      <c r="X387" s="106">
        <f>IFERROR(X375*2/X373,"-")</f>
        <v>0.65548406182974628</v>
      </c>
    </row>
    <row r="388" spans="2:24" ht="11.8" customHeight="1" x14ac:dyDescent="0.3">
      <c r="B388" s="90"/>
      <c r="C388" s="90" t="s">
        <v>178</v>
      </c>
      <c r="D388" s="90"/>
      <c r="E388" s="103"/>
      <c r="F388" s="105" t="s">
        <v>14</v>
      </c>
      <c r="G388" s="106">
        <f t="shared" ref="G388:X388" si="199">IFERROR(G367/G363,"-")</f>
        <v>0.9125021844850747</v>
      </c>
      <c r="H388" s="106">
        <f t="shared" si="199"/>
        <v>0.75771657505185441</v>
      </c>
      <c r="I388" s="107">
        <f t="shared" si="199"/>
        <v>0.59862393715309636</v>
      </c>
      <c r="J388" s="107">
        <f t="shared" si="199"/>
        <v>0.54746289357233946</v>
      </c>
      <c r="K388" s="106">
        <f t="shared" si="199"/>
        <v>0.48060605412955942</v>
      </c>
      <c r="L388" s="106">
        <f t="shared" si="199"/>
        <v>0.38864237224710746</v>
      </c>
      <c r="M388" s="107">
        <f t="shared" si="199"/>
        <v>0.37662085328219147</v>
      </c>
      <c r="N388" s="107">
        <f t="shared" si="199"/>
        <v>0.36072648525722217</v>
      </c>
      <c r="O388" s="107">
        <f t="shared" si="199"/>
        <v>0.54813061989662293</v>
      </c>
      <c r="P388" s="107">
        <f t="shared" si="199"/>
        <v>0.49059649552969137</v>
      </c>
      <c r="Q388" s="107">
        <f t="shared" si="199"/>
        <v>0.47837880759153467</v>
      </c>
      <c r="R388" s="107">
        <f t="shared" si="199"/>
        <v>0.46657717058258003</v>
      </c>
      <c r="S388" s="107">
        <f t="shared" si="199"/>
        <v>0.49412102305219424</v>
      </c>
      <c r="T388" s="107">
        <f t="shared" si="199"/>
        <v>0.5339080216035379</v>
      </c>
      <c r="U388" s="107">
        <f t="shared" si="199"/>
        <v>0.53765298911950132</v>
      </c>
      <c r="V388" s="107">
        <f t="shared" si="199"/>
        <v>0.56306231757642267</v>
      </c>
      <c r="W388" s="107">
        <f t="shared" si="199"/>
        <v>0.77293355047494061</v>
      </c>
      <c r="X388" s="107">
        <f t="shared" si="199"/>
        <v>0.73899194447980288</v>
      </c>
    </row>
    <row r="389" spans="2:24" ht="11.8" customHeight="1" x14ac:dyDescent="0.3">
      <c r="B389" s="90"/>
      <c r="C389" s="90" t="s">
        <v>179</v>
      </c>
      <c r="D389" s="90"/>
      <c r="E389" s="103"/>
      <c r="F389" s="105" t="s">
        <v>14</v>
      </c>
      <c r="G389" s="106">
        <f t="shared" ref="G389:X389" si="200">IFERROR((G367+G371)/G363,"-")</f>
        <v>1.4796364479666644</v>
      </c>
      <c r="H389" s="106">
        <f t="shared" si="200"/>
        <v>1.3236566548083151</v>
      </c>
      <c r="I389" s="107">
        <f t="shared" si="200"/>
        <v>1.1510857410912287</v>
      </c>
      <c r="J389" s="107">
        <f t="shared" si="200"/>
        <v>1.1372557997779464</v>
      </c>
      <c r="K389" s="106">
        <f t="shared" si="200"/>
        <v>0.95539558588519347</v>
      </c>
      <c r="L389" s="106">
        <f t="shared" si="200"/>
        <v>0.89668768688453593</v>
      </c>
      <c r="M389" s="107">
        <f t="shared" si="200"/>
        <v>0.76993423859900123</v>
      </c>
      <c r="N389" s="107">
        <f t="shared" si="200"/>
        <v>0.81310272834531516</v>
      </c>
      <c r="O389" s="107">
        <f t="shared" si="200"/>
        <v>0.96266851671354303</v>
      </c>
      <c r="P389" s="107">
        <f t="shared" si="200"/>
        <v>0.88203995372463695</v>
      </c>
      <c r="Q389" s="107">
        <f t="shared" si="200"/>
        <v>0.86016081420731427</v>
      </c>
      <c r="R389" s="107">
        <f t="shared" si="200"/>
        <v>0.8779898487516028</v>
      </c>
      <c r="S389" s="107">
        <f t="shared" si="200"/>
        <v>0.88728919656555516</v>
      </c>
      <c r="T389" s="107">
        <f t="shared" si="200"/>
        <v>0.97914066446219106</v>
      </c>
      <c r="U389" s="107">
        <f t="shared" si="200"/>
        <v>0.93993236474386854</v>
      </c>
      <c r="V389" s="107">
        <f t="shared" si="200"/>
        <v>0.99950642875350415</v>
      </c>
      <c r="W389" s="107">
        <f t="shared" si="200"/>
        <v>1.1573152231984547</v>
      </c>
      <c r="X389" s="107">
        <f t="shared" si="200"/>
        <v>1.1763925399229058</v>
      </c>
    </row>
    <row r="390" spans="2:24" ht="11.8" customHeight="1" x14ac:dyDescent="0.3"/>
    <row r="391" spans="2:24" ht="11.8" customHeight="1" x14ac:dyDescent="0.3"/>
    <row r="392" spans="2:24" ht="29.95" customHeight="1" x14ac:dyDescent="0.3">
      <c r="B392" s="85"/>
      <c r="C392" s="85" t="s">
        <v>202</v>
      </c>
      <c r="D392" s="85"/>
      <c r="E392" s="86"/>
      <c r="F392" s="87" t="s">
        <v>122</v>
      </c>
      <c r="G392" s="88" t="str">
        <f t="shared" ref="G392:X392" si="201">G5</f>
        <v>2020
Q1</v>
      </c>
      <c r="H392" s="88" t="str">
        <f t="shared" si="201"/>
        <v>2020
Q2</v>
      </c>
      <c r="I392" s="89" t="str">
        <f t="shared" si="201"/>
        <v>2020
Q3</v>
      </c>
      <c r="J392" s="89" t="str">
        <f t="shared" si="201"/>
        <v>2020
Q4</v>
      </c>
      <c r="K392" s="88" t="str">
        <f t="shared" si="201"/>
        <v>2021
Q1</v>
      </c>
      <c r="L392" s="88" t="str">
        <f t="shared" si="201"/>
        <v>2021
Q2</v>
      </c>
      <c r="M392" s="89" t="str">
        <f t="shared" si="201"/>
        <v>2021
Q3</v>
      </c>
      <c r="N392" s="89" t="str">
        <f t="shared" si="201"/>
        <v>2021
Q4</v>
      </c>
      <c r="O392" s="89" t="str">
        <f t="shared" si="201"/>
        <v>2022
Q1</v>
      </c>
      <c r="P392" s="89" t="str">
        <f t="shared" si="201"/>
        <v>2022
Q2</v>
      </c>
      <c r="Q392" s="89" t="str">
        <f t="shared" si="201"/>
        <v>2022
Q3</v>
      </c>
      <c r="R392" s="89" t="str">
        <f t="shared" si="201"/>
        <v>2022
Q4</v>
      </c>
      <c r="S392" s="89" t="str">
        <f t="shared" si="201"/>
        <v>2023
Q1</v>
      </c>
      <c r="T392" s="89" t="str">
        <f t="shared" si="201"/>
        <v>2023
Q2</v>
      </c>
      <c r="U392" s="89" t="str">
        <f t="shared" si="201"/>
        <v>2023
Q3</v>
      </c>
      <c r="V392" s="89" t="str">
        <f t="shared" si="201"/>
        <v>2023
Q4</v>
      </c>
      <c r="W392" s="89" t="str">
        <f t="shared" si="201"/>
        <v>2024
Q1</v>
      </c>
      <c r="X392" s="89" t="str">
        <f t="shared" si="201"/>
        <v>2024
Q2</v>
      </c>
    </row>
    <row r="393" spans="2:24" ht="11.8" customHeight="1" collapsed="1" x14ac:dyDescent="0.3">
      <c r="B393" s="90"/>
      <c r="C393" s="90" t="s">
        <v>141</v>
      </c>
      <c r="D393" s="90"/>
      <c r="E393" s="90"/>
      <c r="F393" s="91" t="s">
        <v>142</v>
      </c>
      <c r="G393" s="92">
        <f>SUM(G394:G395)</f>
        <v>515835514</v>
      </c>
      <c r="H393" s="92">
        <f t="shared" ref="H393:J393" si="202">SUM(H394:H395)</f>
        <v>842575764</v>
      </c>
      <c r="I393" s="93">
        <f t="shared" si="202"/>
        <v>1172351820</v>
      </c>
      <c r="J393" s="93">
        <f t="shared" si="202"/>
        <v>1502271536</v>
      </c>
      <c r="K393" s="92">
        <f>SUM(K394:K395)</f>
        <v>519204691</v>
      </c>
      <c r="L393" s="92">
        <f t="shared" ref="L393:X393" si="203">SUM(L394:L395)</f>
        <v>939326356</v>
      </c>
      <c r="M393" s="93">
        <f t="shared" si="203"/>
        <v>1427767188</v>
      </c>
      <c r="N393" s="93">
        <f t="shared" si="203"/>
        <v>1822682315</v>
      </c>
      <c r="O393" s="93">
        <f t="shared" si="203"/>
        <v>726235267</v>
      </c>
      <c r="P393" s="93">
        <f t="shared" si="203"/>
        <v>1288697741</v>
      </c>
      <c r="Q393" s="93">
        <f t="shared" si="203"/>
        <v>1843901936</v>
      </c>
      <c r="R393" s="93">
        <f t="shared" si="203"/>
        <v>2288312060</v>
      </c>
      <c r="S393" s="93">
        <f t="shared" si="203"/>
        <v>811019665</v>
      </c>
      <c r="T393" s="93">
        <f t="shared" si="203"/>
        <v>1400630696</v>
      </c>
      <c r="U393" s="93">
        <f t="shared" si="203"/>
        <v>2012990513</v>
      </c>
      <c r="V393" s="93">
        <f t="shared" si="203"/>
        <v>2590783728</v>
      </c>
      <c r="W393" s="93">
        <f t="shared" si="203"/>
        <v>916992933</v>
      </c>
      <c r="X393" s="93">
        <f t="shared" si="203"/>
        <v>1614733850</v>
      </c>
    </row>
    <row r="394" spans="2:24" ht="11.8" hidden="1" customHeight="1" outlineLevel="1" x14ac:dyDescent="0.3">
      <c r="B394" s="90"/>
      <c r="C394" s="94" t="s">
        <v>143</v>
      </c>
      <c r="D394" s="90" t="s">
        <v>145</v>
      </c>
      <c r="E394" s="90"/>
      <c r="F394" s="91" t="s">
        <v>142</v>
      </c>
      <c r="G394" s="92">
        <v>464463859</v>
      </c>
      <c r="H394" s="92">
        <v>738513680</v>
      </c>
      <c r="I394" s="93">
        <v>1015890837</v>
      </c>
      <c r="J394" s="93">
        <v>1283483353</v>
      </c>
      <c r="K394" s="92">
        <v>454697849</v>
      </c>
      <c r="L394" s="92">
        <v>831796350</v>
      </c>
      <c r="M394" s="93">
        <v>1250234921</v>
      </c>
      <c r="N394" s="93">
        <v>1586044746</v>
      </c>
      <c r="O394" s="93">
        <v>650003700</v>
      </c>
      <c r="P394" s="93">
        <v>1146822078</v>
      </c>
      <c r="Q394" s="93">
        <v>1626928813</v>
      </c>
      <c r="R394" s="93">
        <v>1998393478</v>
      </c>
      <c r="S394" s="93">
        <v>739315800</v>
      </c>
      <c r="T394" s="93">
        <v>1256588434</v>
      </c>
      <c r="U394" s="93">
        <v>1789366491</v>
      </c>
      <c r="V394" s="93">
        <v>2274484315</v>
      </c>
      <c r="W394" s="93">
        <v>829223862</v>
      </c>
      <c r="X394" s="93">
        <v>1433175614</v>
      </c>
    </row>
    <row r="395" spans="2:24" ht="11.8" hidden="1" customHeight="1" outlineLevel="1" x14ac:dyDescent="0.3">
      <c r="B395" s="90"/>
      <c r="C395" s="94" t="s">
        <v>143</v>
      </c>
      <c r="D395" s="90" t="s">
        <v>172</v>
      </c>
      <c r="E395" s="90"/>
      <c r="F395" s="91" t="s">
        <v>142</v>
      </c>
      <c r="G395" s="92">
        <v>51371655</v>
      </c>
      <c r="H395" s="92">
        <v>104062084</v>
      </c>
      <c r="I395" s="93">
        <v>156460983</v>
      </c>
      <c r="J395" s="93">
        <v>218788183</v>
      </c>
      <c r="K395" s="92">
        <v>64506842</v>
      </c>
      <c r="L395" s="92">
        <v>107530006</v>
      </c>
      <c r="M395" s="93">
        <v>177532267</v>
      </c>
      <c r="N395" s="93">
        <v>236637569</v>
      </c>
      <c r="O395" s="93">
        <v>76231567</v>
      </c>
      <c r="P395" s="93">
        <v>141875663</v>
      </c>
      <c r="Q395" s="93">
        <v>216973123</v>
      </c>
      <c r="R395" s="93">
        <v>289918582</v>
      </c>
      <c r="S395" s="93">
        <v>71703865</v>
      </c>
      <c r="T395" s="93">
        <v>144042262</v>
      </c>
      <c r="U395" s="93">
        <v>223624022</v>
      </c>
      <c r="V395" s="93">
        <v>316299413</v>
      </c>
      <c r="W395" s="93">
        <v>87769071</v>
      </c>
      <c r="X395" s="93">
        <v>181558236</v>
      </c>
    </row>
    <row r="396" spans="2:24" ht="11.8" hidden="1" customHeight="1" outlineLevel="2" x14ac:dyDescent="0.3">
      <c r="B396" s="90"/>
      <c r="C396" s="94"/>
      <c r="D396" s="94" t="s">
        <v>143</v>
      </c>
      <c r="E396" s="90" t="s">
        <v>144</v>
      </c>
      <c r="F396" s="91" t="s">
        <v>142</v>
      </c>
      <c r="G396" s="92">
        <v>410389105</v>
      </c>
      <c r="H396" s="92">
        <v>600576878</v>
      </c>
      <c r="I396" s="93">
        <v>829645278</v>
      </c>
      <c r="J396" s="93">
        <v>1063521507</v>
      </c>
      <c r="K396" s="92">
        <v>385214156</v>
      </c>
      <c r="L396" s="92">
        <v>695038302</v>
      </c>
      <c r="M396" s="93">
        <v>1058563632</v>
      </c>
      <c r="N396" s="93">
        <v>1358065100</v>
      </c>
      <c r="O396" s="93">
        <v>556288835</v>
      </c>
      <c r="P396" s="93">
        <v>992044854</v>
      </c>
      <c r="Q396" s="93">
        <v>1414636430</v>
      </c>
      <c r="R396" s="93">
        <v>1739348059</v>
      </c>
      <c r="S396" s="93">
        <v>612221367</v>
      </c>
      <c r="T396" s="93">
        <v>1022484609</v>
      </c>
      <c r="U396" s="93">
        <v>1469814400</v>
      </c>
      <c r="V396" s="93">
        <v>1853531082</v>
      </c>
      <c r="W396" s="93">
        <v>671915639</v>
      </c>
      <c r="X396" s="93">
        <v>1166217500</v>
      </c>
    </row>
    <row r="397" spans="2:24" ht="11.8" customHeight="1" collapsed="1" x14ac:dyDescent="0.3">
      <c r="B397" s="103"/>
      <c r="C397" s="103" t="s">
        <v>147</v>
      </c>
      <c r="D397" s="103"/>
      <c r="E397" s="103"/>
      <c r="F397" s="91" t="s">
        <v>142</v>
      </c>
      <c r="G397" s="92">
        <f>SUM(G398:G399)</f>
        <v>351287486</v>
      </c>
      <c r="H397" s="92">
        <f t="shared" ref="H397:J397" si="204">SUM(H398:H399)</f>
        <v>698640983</v>
      </c>
      <c r="I397" s="93">
        <f t="shared" si="204"/>
        <v>1079390871</v>
      </c>
      <c r="J397" s="93">
        <f t="shared" si="204"/>
        <v>1444500457</v>
      </c>
      <c r="K397" s="92">
        <f>SUM(K398:K399)</f>
        <v>372968638</v>
      </c>
      <c r="L397" s="92">
        <f t="shared" ref="L397:X397" si="205">SUM(L398:L399)</f>
        <v>793646498</v>
      </c>
      <c r="M397" s="93">
        <f t="shared" si="205"/>
        <v>1351810039</v>
      </c>
      <c r="N397" s="93">
        <f t="shared" si="205"/>
        <v>1788066594</v>
      </c>
      <c r="O397" s="93">
        <f t="shared" si="205"/>
        <v>477748533</v>
      </c>
      <c r="P397" s="93">
        <f t="shared" si="205"/>
        <v>1061708050</v>
      </c>
      <c r="Q397" s="93">
        <f t="shared" si="205"/>
        <v>1759487619</v>
      </c>
      <c r="R397" s="93">
        <f t="shared" si="205"/>
        <v>2261173424</v>
      </c>
      <c r="S397" s="93">
        <f t="shared" si="205"/>
        <v>549044887</v>
      </c>
      <c r="T397" s="93">
        <f t="shared" si="205"/>
        <v>1195305130</v>
      </c>
      <c r="U397" s="93">
        <f t="shared" si="205"/>
        <v>1914348147</v>
      </c>
      <c r="V397" s="93">
        <f t="shared" si="205"/>
        <v>2432563279</v>
      </c>
      <c r="W397" s="93">
        <f t="shared" si="205"/>
        <v>576472624</v>
      </c>
      <c r="X397" s="93">
        <f t="shared" si="205"/>
        <v>1307475217</v>
      </c>
    </row>
    <row r="398" spans="2:24" ht="11.8" hidden="1" customHeight="1" outlineLevel="1" x14ac:dyDescent="0.3">
      <c r="B398" s="90"/>
      <c r="C398" s="94" t="s">
        <v>143</v>
      </c>
      <c r="D398" s="90" t="s">
        <v>145</v>
      </c>
      <c r="E398" s="90"/>
      <c r="F398" s="91" t="s">
        <v>142</v>
      </c>
      <c r="G398" s="92">
        <v>301153419</v>
      </c>
      <c r="H398" s="92">
        <v>597748648</v>
      </c>
      <c r="I398" s="93">
        <v>925045754</v>
      </c>
      <c r="J398" s="93">
        <v>1225708133</v>
      </c>
      <c r="K398" s="92">
        <v>315647010</v>
      </c>
      <c r="L398" s="92">
        <v>690392106</v>
      </c>
      <c r="M398" s="93">
        <v>1177693816</v>
      </c>
      <c r="N398" s="93">
        <v>1551876442</v>
      </c>
      <c r="O398" s="93">
        <v>411507638</v>
      </c>
      <c r="P398" s="93">
        <v>927246262</v>
      </c>
      <c r="Q398" s="93">
        <v>1549205373</v>
      </c>
      <c r="R398" s="93">
        <v>1975456608</v>
      </c>
      <c r="S398" s="93">
        <v>483387914</v>
      </c>
      <c r="T398" s="93">
        <v>1054672059</v>
      </c>
      <c r="U398" s="93">
        <v>1695826242</v>
      </c>
      <c r="V398" s="93">
        <v>2120849208</v>
      </c>
      <c r="W398" s="93">
        <v>490587523</v>
      </c>
      <c r="X398" s="93">
        <v>1127861204</v>
      </c>
    </row>
    <row r="399" spans="2:24" ht="11.8" hidden="1" customHeight="1" outlineLevel="1" x14ac:dyDescent="0.3">
      <c r="B399" s="90"/>
      <c r="C399" s="94" t="s">
        <v>143</v>
      </c>
      <c r="D399" s="90" t="s">
        <v>172</v>
      </c>
      <c r="E399" s="90"/>
      <c r="F399" s="91" t="s">
        <v>142</v>
      </c>
      <c r="G399" s="92">
        <v>50134067</v>
      </c>
      <c r="H399" s="92">
        <v>100892335</v>
      </c>
      <c r="I399" s="93">
        <v>154345117</v>
      </c>
      <c r="J399" s="93">
        <v>218792324</v>
      </c>
      <c r="K399" s="92">
        <v>57321628</v>
      </c>
      <c r="L399" s="92">
        <v>103254392</v>
      </c>
      <c r="M399" s="93">
        <v>174116223</v>
      </c>
      <c r="N399" s="93">
        <v>236190152</v>
      </c>
      <c r="O399" s="93">
        <v>66240895</v>
      </c>
      <c r="P399" s="93">
        <v>134461788</v>
      </c>
      <c r="Q399" s="93">
        <v>210282246</v>
      </c>
      <c r="R399" s="93">
        <v>285716816</v>
      </c>
      <c r="S399" s="93">
        <v>65656973</v>
      </c>
      <c r="T399" s="93">
        <v>140633071</v>
      </c>
      <c r="U399" s="93">
        <v>218521905</v>
      </c>
      <c r="V399" s="93">
        <v>311714071</v>
      </c>
      <c r="W399" s="93">
        <v>85885101</v>
      </c>
      <c r="X399" s="93">
        <v>179614013</v>
      </c>
    </row>
    <row r="400" spans="2:24" ht="11.8" hidden="1" customHeight="1" outlineLevel="2" x14ac:dyDescent="0.3">
      <c r="B400" s="90"/>
      <c r="C400" s="94"/>
      <c r="D400" s="94" t="s">
        <v>143</v>
      </c>
      <c r="E400" s="90" t="s">
        <v>144</v>
      </c>
      <c r="F400" s="91" t="s">
        <v>142</v>
      </c>
      <c r="G400" s="92">
        <v>262282754</v>
      </c>
      <c r="H400" s="92">
        <v>490163363</v>
      </c>
      <c r="I400" s="93">
        <v>758155956</v>
      </c>
      <c r="J400" s="93">
        <v>1008283045</v>
      </c>
      <c r="K400" s="92">
        <v>264264658</v>
      </c>
      <c r="L400" s="92">
        <v>573678944</v>
      </c>
      <c r="M400" s="93">
        <v>1002168948</v>
      </c>
      <c r="N400" s="93">
        <v>1320081704</v>
      </c>
      <c r="O400" s="93">
        <v>360868677</v>
      </c>
      <c r="P400" s="93">
        <v>814815232</v>
      </c>
      <c r="Q400" s="93">
        <v>1365186322</v>
      </c>
      <c r="R400" s="93">
        <v>1717652040</v>
      </c>
      <c r="S400" s="93">
        <v>402747783</v>
      </c>
      <c r="T400" s="93">
        <v>876034578</v>
      </c>
      <c r="U400" s="93">
        <v>1423070615</v>
      </c>
      <c r="V400" s="93">
        <v>1741926553</v>
      </c>
      <c r="W400" s="93">
        <v>405285319</v>
      </c>
      <c r="X400" s="93">
        <v>929908747</v>
      </c>
    </row>
    <row r="401" spans="2:24" ht="11.8" customHeight="1" collapsed="1" x14ac:dyDescent="0.3">
      <c r="B401" s="103"/>
      <c r="C401" s="103" t="s">
        <v>148</v>
      </c>
      <c r="D401" s="103"/>
      <c r="E401" s="103"/>
      <c r="F401" s="91" t="s">
        <v>142</v>
      </c>
      <c r="G401" s="92">
        <f>SUM(G402:G403)</f>
        <v>233839111</v>
      </c>
      <c r="H401" s="92">
        <f t="shared" ref="H401:J401" si="206">SUM(H402:H403)</f>
        <v>591144979</v>
      </c>
      <c r="I401" s="93">
        <f t="shared" si="206"/>
        <v>709857179</v>
      </c>
      <c r="J401" s="93">
        <f t="shared" si="206"/>
        <v>1283545643</v>
      </c>
      <c r="K401" s="92">
        <f>SUM(K402:K403)</f>
        <v>120027993</v>
      </c>
      <c r="L401" s="92">
        <f t="shared" ref="L401:X401" si="207">SUM(L402:L403)</f>
        <v>522864073</v>
      </c>
      <c r="M401" s="93">
        <f t="shared" si="207"/>
        <v>1167476960</v>
      </c>
      <c r="N401" s="93">
        <f t="shared" si="207"/>
        <v>1718097524</v>
      </c>
      <c r="O401" s="93">
        <f t="shared" si="207"/>
        <v>97290449</v>
      </c>
      <c r="P401" s="93">
        <f t="shared" si="207"/>
        <v>474877162</v>
      </c>
      <c r="Q401" s="93">
        <f t="shared" si="207"/>
        <v>802231367</v>
      </c>
      <c r="R401" s="93">
        <f t="shared" si="207"/>
        <v>1044837382</v>
      </c>
      <c r="S401" s="93">
        <f t="shared" si="207"/>
        <v>121722593</v>
      </c>
      <c r="T401" s="93">
        <f t="shared" si="207"/>
        <v>179925038</v>
      </c>
      <c r="U401" s="93">
        <f t="shared" si="207"/>
        <v>616294661</v>
      </c>
      <c r="V401" s="93">
        <f t="shared" si="207"/>
        <v>640204166</v>
      </c>
      <c r="W401" s="93">
        <f t="shared" si="207"/>
        <v>314461250</v>
      </c>
      <c r="X401" s="93">
        <f t="shared" si="207"/>
        <v>432073111</v>
      </c>
    </row>
    <row r="402" spans="2:24" ht="11.8" hidden="1" customHeight="1" outlineLevel="1" x14ac:dyDescent="0.3">
      <c r="B402" s="90"/>
      <c r="C402" s="94" t="s">
        <v>143</v>
      </c>
      <c r="D402" s="90" t="s">
        <v>145</v>
      </c>
      <c r="E402" s="90"/>
      <c r="F402" s="91" t="s">
        <v>142</v>
      </c>
      <c r="G402" s="92">
        <v>225235235</v>
      </c>
      <c r="H402" s="92">
        <v>559761790</v>
      </c>
      <c r="I402" s="93">
        <v>663812451</v>
      </c>
      <c r="J402" s="93">
        <v>1157863868</v>
      </c>
      <c r="K402" s="92">
        <v>102121407</v>
      </c>
      <c r="L402" s="92">
        <v>501930837</v>
      </c>
      <c r="M402" s="93">
        <v>830993185</v>
      </c>
      <c r="N402" s="93">
        <v>1038329229</v>
      </c>
      <c r="O402" s="93">
        <v>82913752</v>
      </c>
      <c r="P402" s="93">
        <v>388457642</v>
      </c>
      <c r="Q402" s="93">
        <v>613220677</v>
      </c>
      <c r="R402" s="93">
        <v>745467276</v>
      </c>
      <c r="S402" s="93">
        <v>126614072</v>
      </c>
      <c r="T402" s="93">
        <v>170163597</v>
      </c>
      <c r="U402" s="93">
        <v>592657311</v>
      </c>
      <c r="V402" s="93">
        <v>595726721</v>
      </c>
      <c r="W402" s="93">
        <v>285703446</v>
      </c>
      <c r="X402" s="93">
        <v>401414283</v>
      </c>
    </row>
    <row r="403" spans="2:24" ht="11.8" hidden="1" customHeight="1" outlineLevel="1" x14ac:dyDescent="0.3">
      <c r="B403" s="90"/>
      <c r="C403" s="94" t="s">
        <v>143</v>
      </c>
      <c r="D403" s="90" t="s">
        <v>172</v>
      </c>
      <c r="E403" s="90"/>
      <c r="F403" s="91" t="s">
        <v>142</v>
      </c>
      <c r="G403" s="92">
        <v>8603876</v>
      </c>
      <c r="H403" s="92">
        <v>31383189</v>
      </c>
      <c r="I403" s="93">
        <v>46044728</v>
      </c>
      <c r="J403" s="93">
        <v>125681775</v>
      </c>
      <c r="K403" s="92">
        <v>17906586</v>
      </c>
      <c r="L403" s="92">
        <v>20933236</v>
      </c>
      <c r="M403" s="93">
        <v>336483775</v>
      </c>
      <c r="N403" s="93">
        <v>679768295</v>
      </c>
      <c r="O403" s="93">
        <v>14376697</v>
      </c>
      <c r="P403" s="93">
        <v>86419520</v>
      </c>
      <c r="Q403" s="93">
        <v>189010690</v>
      </c>
      <c r="R403" s="93">
        <v>299370106</v>
      </c>
      <c r="S403" s="93">
        <v>-4891479</v>
      </c>
      <c r="T403" s="93">
        <v>9761441</v>
      </c>
      <c r="U403" s="93">
        <v>23637350</v>
      </c>
      <c r="V403" s="93">
        <v>44477445</v>
      </c>
      <c r="W403" s="93">
        <v>28757804</v>
      </c>
      <c r="X403" s="93">
        <v>30658828</v>
      </c>
    </row>
    <row r="404" spans="2:24" ht="11.8" hidden="1" customHeight="1" outlineLevel="2" x14ac:dyDescent="0.3">
      <c r="B404" s="90"/>
      <c r="C404" s="94"/>
      <c r="D404" s="94" t="s">
        <v>143</v>
      </c>
      <c r="E404" s="90" t="s">
        <v>144</v>
      </c>
      <c r="F404" s="91" t="s">
        <v>142</v>
      </c>
      <c r="G404" s="92">
        <v>211806370</v>
      </c>
      <c r="H404" s="92">
        <v>521649936</v>
      </c>
      <c r="I404" s="93">
        <v>579102172</v>
      </c>
      <c r="J404" s="93">
        <v>776092232</v>
      </c>
      <c r="K404" s="92">
        <v>138035030</v>
      </c>
      <c r="L404" s="92">
        <v>432952726</v>
      </c>
      <c r="M404" s="93">
        <v>580825169</v>
      </c>
      <c r="N404" s="93">
        <v>648451275</v>
      </c>
      <c r="O404" s="93">
        <v>93379063</v>
      </c>
      <c r="P404" s="93">
        <v>202390036</v>
      </c>
      <c r="Q404" s="93">
        <v>368519942</v>
      </c>
      <c r="R404" s="93">
        <v>484438023</v>
      </c>
      <c r="S404" s="93">
        <v>66525534</v>
      </c>
      <c r="T404" s="93">
        <v>278521140</v>
      </c>
      <c r="U404" s="93">
        <v>451020121</v>
      </c>
      <c r="V404" s="93">
        <v>444210149</v>
      </c>
      <c r="W404" s="93">
        <v>166898764</v>
      </c>
      <c r="X404" s="93">
        <v>275316366</v>
      </c>
    </row>
    <row r="405" spans="2:24" ht="11.8" customHeight="1" x14ac:dyDescent="0.3">
      <c r="B405" s="90"/>
      <c r="C405" s="90" t="s">
        <v>149</v>
      </c>
      <c r="D405" s="90"/>
      <c r="E405" s="90"/>
      <c r="F405" s="91" t="s">
        <v>142</v>
      </c>
      <c r="G405" s="92">
        <v>155258691</v>
      </c>
      <c r="H405" s="92">
        <v>289929927</v>
      </c>
      <c r="I405" s="93">
        <v>433838145</v>
      </c>
      <c r="J405" s="93">
        <v>577084347</v>
      </c>
      <c r="K405" s="92">
        <v>140191783</v>
      </c>
      <c r="L405" s="92">
        <v>312723364</v>
      </c>
      <c r="M405" s="93">
        <v>502609171</v>
      </c>
      <c r="N405" s="93">
        <v>699981777</v>
      </c>
      <c r="O405" s="93">
        <v>242728113</v>
      </c>
      <c r="P405" s="93">
        <v>468120704</v>
      </c>
      <c r="Q405" s="93">
        <v>715298626</v>
      </c>
      <c r="R405" s="93">
        <v>877399059</v>
      </c>
      <c r="S405" s="93">
        <v>208939713</v>
      </c>
      <c r="T405" s="93">
        <v>452988305</v>
      </c>
      <c r="U405" s="93">
        <v>758579211</v>
      </c>
      <c r="V405" s="93">
        <v>1040961447</v>
      </c>
      <c r="W405" s="93">
        <v>288162332</v>
      </c>
      <c r="X405" s="93">
        <v>574014844</v>
      </c>
    </row>
    <row r="406" spans="2:24" ht="11.8" customHeight="1" x14ac:dyDescent="0.3">
      <c r="B406" s="95"/>
      <c r="C406" s="95" t="s">
        <v>154</v>
      </c>
      <c r="D406" s="95"/>
      <c r="E406" s="95"/>
      <c r="F406" s="96" t="s">
        <v>142</v>
      </c>
      <c r="G406" s="97">
        <v>28273165</v>
      </c>
      <c r="H406" s="97">
        <v>54900666</v>
      </c>
      <c r="I406" s="98">
        <v>91346894</v>
      </c>
      <c r="J406" s="98">
        <v>119896713</v>
      </c>
      <c r="K406" s="97">
        <v>42124669</v>
      </c>
      <c r="L406" s="97">
        <v>76514309</v>
      </c>
      <c r="M406" s="98">
        <v>110820201</v>
      </c>
      <c r="N406" s="98">
        <v>146996352</v>
      </c>
      <c r="O406" s="98">
        <v>23649157</v>
      </c>
      <c r="P406" s="98">
        <v>49102703</v>
      </c>
      <c r="Q406" s="98">
        <v>78289425</v>
      </c>
      <c r="R406" s="98">
        <v>107054464</v>
      </c>
      <c r="S406" s="98">
        <v>26476769</v>
      </c>
      <c r="T406" s="98">
        <v>52371411</v>
      </c>
      <c r="U406" s="98">
        <v>87593185</v>
      </c>
      <c r="V406" s="98">
        <v>190002168</v>
      </c>
      <c r="W406" s="98">
        <v>74781785</v>
      </c>
      <c r="X406" s="98">
        <v>102527396</v>
      </c>
    </row>
    <row r="407" spans="2:24" ht="11.8" customHeight="1" x14ac:dyDescent="0.3">
      <c r="B407" s="99"/>
      <c r="C407" s="99" t="s">
        <v>155</v>
      </c>
      <c r="D407" s="99"/>
      <c r="E407" s="99"/>
      <c r="F407" s="100" t="s">
        <v>156</v>
      </c>
      <c r="G407" s="101">
        <v>1546696</v>
      </c>
      <c r="H407" s="101">
        <v>1437616</v>
      </c>
      <c r="I407" s="102">
        <v>1356318</v>
      </c>
      <c r="J407" s="102">
        <v>1276763</v>
      </c>
      <c r="K407" s="101">
        <v>1250224</v>
      </c>
      <c r="L407" s="101">
        <v>1192964</v>
      </c>
      <c r="M407" s="102">
        <v>1233672</v>
      </c>
      <c r="N407" s="102">
        <v>1218637</v>
      </c>
      <c r="O407" s="102">
        <v>1203655</v>
      </c>
      <c r="P407" s="102">
        <v>1201013</v>
      </c>
      <c r="Q407" s="102">
        <v>1173004</v>
      </c>
      <c r="R407" s="102">
        <v>1171755</v>
      </c>
      <c r="S407" s="102">
        <v>1167511</v>
      </c>
      <c r="T407" s="102">
        <v>1104262</v>
      </c>
      <c r="U407" s="102">
        <v>1108952</v>
      </c>
      <c r="V407" s="102">
        <v>1118051</v>
      </c>
      <c r="W407" s="102">
        <v>1106388</v>
      </c>
      <c r="X407" s="102">
        <v>1104207</v>
      </c>
    </row>
    <row r="408" spans="2:24" ht="11.8" customHeight="1" x14ac:dyDescent="0.3">
      <c r="B408" s="90"/>
      <c r="C408" s="90" t="s">
        <v>175</v>
      </c>
      <c r="D408" s="90"/>
      <c r="E408" s="90"/>
      <c r="F408" s="91" t="s">
        <v>156</v>
      </c>
      <c r="G408" s="92">
        <v>1913950</v>
      </c>
      <c r="H408" s="92">
        <v>1814761</v>
      </c>
      <c r="I408" s="93">
        <v>1632968</v>
      </c>
      <c r="J408" s="93">
        <v>1677088</v>
      </c>
      <c r="K408" s="92">
        <v>1545500</v>
      </c>
      <c r="L408" s="92">
        <v>1659770</v>
      </c>
      <c r="M408" s="93">
        <v>1669260</v>
      </c>
      <c r="N408" s="93">
        <v>1674901</v>
      </c>
      <c r="O408" s="93">
        <v>1628880</v>
      </c>
      <c r="P408" s="93">
        <v>1646418</v>
      </c>
      <c r="Q408" s="93">
        <v>1615063</v>
      </c>
      <c r="R408" s="93">
        <v>1650603</v>
      </c>
      <c r="S408" s="93">
        <v>1755076</v>
      </c>
      <c r="T408" s="93">
        <v>1648397</v>
      </c>
      <c r="U408" s="93">
        <v>1626960</v>
      </c>
      <c r="V408" s="93">
        <v>1631305</v>
      </c>
      <c r="W408" s="93">
        <v>1601323</v>
      </c>
      <c r="X408" s="93">
        <v>1628449</v>
      </c>
    </row>
    <row r="409" spans="2:24" ht="11.8" customHeight="1" x14ac:dyDescent="0.3">
      <c r="B409" s="103"/>
      <c r="C409" s="103" t="s">
        <v>157</v>
      </c>
      <c r="D409" s="103"/>
      <c r="E409" s="103"/>
      <c r="F409" s="91" t="s">
        <v>156</v>
      </c>
      <c r="G409" s="92">
        <v>12425</v>
      </c>
      <c r="H409" s="92">
        <v>24188</v>
      </c>
      <c r="I409" s="93">
        <v>38161</v>
      </c>
      <c r="J409" s="93">
        <v>48880</v>
      </c>
      <c r="K409" s="92">
        <v>9724</v>
      </c>
      <c r="L409" s="92">
        <v>15289</v>
      </c>
      <c r="M409" s="93">
        <v>22979</v>
      </c>
      <c r="N409" s="93">
        <v>45576</v>
      </c>
      <c r="O409" s="93">
        <v>11333</v>
      </c>
      <c r="P409" s="93">
        <v>24665</v>
      </c>
      <c r="Q409" s="93">
        <v>38043</v>
      </c>
      <c r="R409" s="93">
        <v>55761</v>
      </c>
      <c r="S409" s="93">
        <v>13425</v>
      </c>
      <c r="T409" s="93">
        <v>30256</v>
      </c>
      <c r="U409" s="93">
        <v>45005</v>
      </c>
      <c r="V409" s="93">
        <v>65175</v>
      </c>
      <c r="W409" s="93">
        <v>14280</v>
      </c>
      <c r="X409" s="93">
        <v>29711</v>
      </c>
    </row>
    <row r="410" spans="2:24" ht="11.8" customHeight="1" x14ac:dyDescent="0.3"/>
    <row r="411" spans="2:24" ht="11.8" customHeight="1" x14ac:dyDescent="0.3">
      <c r="B411" s="85"/>
      <c r="C411" s="85" t="s">
        <v>163</v>
      </c>
      <c r="D411" s="85"/>
      <c r="E411" s="86"/>
      <c r="F411" s="87"/>
      <c r="G411" s="87"/>
      <c r="H411" s="87"/>
      <c r="I411" s="104"/>
      <c r="J411" s="104"/>
      <c r="K411" s="87"/>
      <c r="L411" s="87"/>
      <c r="M411" s="104"/>
      <c r="N411" s="104"/>
      <c r="O411" s="104"/>
      <c r="P411" s="104"/>
      <c r="Q411" s="104"/>
      <c r="R411" s="104"/>
      <c r="S411" s="104"/>
      <c r="T411" s="104"/>
      <c r="U411" s="104"/>
      <c r="V411" s="104"/>
      <c r="W411" s="104"/>
      <c r="X411" s="104"/>
    </row>
    <row r="412" spans="2:24" ht="11.8" customHeight="1" x14ac:dyDescent="0.3">
      <c r="B412" s="90"/>
      <c r="C412" s="90" t="s">
        <v>158</v>
      </c>
      <c r="D412" s="90"/>
      <c r="E412" s="103"/>
      <c r="F412" s="105" t="s">
        <v>142</v>
      </c>
      <c r="G412" s="92">
        <v>55583407</v>
      </c>
      <c r="H412" s="92">
        <v>103341840</v>
      </c>
      <c r="I412" s="93">
        <v>207293832</v>
      </c>
      <c r="J412" s="93">
        <v>279954598</v>
      </c>
      <c r="K412" s="92">
        <v>55250854</v>
      </c>
      <c r="L412" s="92">
        <v>117558057</v>
      </c>
      <c r="M412" s="93">
        <v>289592295</v>
      </c>
      <c r="N412" s="93">
        <v>384785430</v>
      </c>
      <c r="O412" s="93">
        <v>184936296</v>
      </c>
      <c r="P412" s="93">
        <v>299397006</v>
      </c>
      <c r="Q412" s="93">
        <v>421804873</v>
      </c>
      <c r="R412" s="93">
        <v>554808131</v>
      </c>
      <c r="S412" s="93">
        <v>155004614</v>
      </c>
      <c r="T412" s="93">
        <v>334173203</v>
      </c>
      <c r="U412" s="93">
        <v>461464220</v>
      </c>
      <c r="V412" s="93">
        <v>694525782</v>
      </c>
      <c r="W412" s="93">
        <v>222189738</v>
      </c>
      <c r="X412" s="93">
        <v>399788049</v>
      </c>
    </row>
    <row r="413" spans="2:24" ht="11.8" customHeight="1" x14ac:dyDescent="0.3">
      <c r="B413" s="90"/>
      <c r="C413" s="90" t="s">
        <v>159</v>
      </c>
      <c r="D413" s="90"/>
      <c r="E413" s="103"/>
      <c r="F413" s="105" t="s">
        <v>156</v>
      </c>
      <c r="G413" s="92">
        <v>44806</v>
      </c>
      <c r="H413" s="92">
        <v>72303</v>
      </c>
      <c r="I413" s="93">
        <v>105370</v>
      </c>
      <c r="J413" s="93">
        <v>135752</v>
      </c>
      <c r="K413" s="92">
        <v>30834</v>
      </c>
      <c r="L413" s="92">
        <v>67362</v>
      </c>
      <c r="M413" s="93">
        <v>104235</v>
      </c>
      <c r="N413" s="93">
        <v>140196</v>
      </c>
      <c r="O413" s="93">
        <v>46003</v>
      </c>
      <c r="P413" s="93">
        <v>83938</v>
      </c>
      <c r="Q413" s="93">
        <v>127583</v>
      </c>
      <c r="R413" s="93">
        <v>166056</v>
      </c>
      <c r="S413" s="93">
        <v>47432</v>
      </c>
      <c r="T413" s="93">
        <v>87364</v>
      </c>
      <c r="U413" s="93">
        <v>128937</v>
      </c>
      <c r="V413" s="93">
        <v>168833</v>
      </c>
      <c r="W413" s="93">
        <v>97893</v>
      </c>
      <c r="X413" s="93">
        <v>189209</v>
      </c>
    </row>
    <row r="414" spans="2:24" ht="11.8" customHeight="1" x14ac:dyDescent="0.3">
      <c r="B414" s="103"/>
      <c r="C414" s="103" t="s">
        <v>176</v>
      </c>
      <c r="D414" s="103"/>
      <c r="E414" s="103"/>
      <c r="F414" s="105" t="s">
        <v>156</v>
      </c>
      <c r="G414" s="92">
        <v>65717</v>
      </c>
      <c r="H414" s="92">
        <v>105692</v>
      </c>
      <c r="I414" s="93">
        <v>139715</v>
      </c>
      <c r="J414" s="93">
        <v>218049</v>
      </c>
      <c r="K414" s="92">
        <v>39392</v>
      </c>
      <c r="L414" s="92">
        <v>107622</v>
      </c>
      <c r="M414" s="93">
        <v>278132</v>
      </c>
      <c r="N414" s="93">
        <v>334911</v>
      </c>
      <c r="O414" s="93">
        <v>57340</v>
      </c>
      <c r="P414" s="93">
        <v>129694</v>
      </c>
      <c r="Q414" s="93">
        <v>188593</v>
      </c>
      <c r="R414" s="93">
        <v>269897</v>
      </c>
      <c r="S414" s="93">
        <v>78586</v>
      </c>
      <c r="T414" s="93">
        <v>150535</v>
      </c>
      <c r="U414" s="93">
        <v>187385</v>
      </c>
      <c r="V414" s="93">
        <v>295328</v>
      </c>
      <c r="W414" s="93">
        <v>126484</v>
      </c>
      <c r="X414" s="93">
        <v>253598</v>
      </c>
    </row>
    <row r="415" spans="2:24" ht="11.8" customHeight="1" x14ac:dyDescent="0.3">
      <c r="B415" s="103"/>
      <c r="C415" s="103" t="s">
        <v>165</v>
      </c>
      <c r="D415" s="103"/>
      <c r="E415" s="103"/>
      <c r="F415" s="105" t="s">
        <v>156</v>
      </c>
      <c r="G415" s="92">
        <v>51909</v>
      </c>
      <c r="H415" s="92">
        <v>94421</v>
      </c>
      <c r="I415" s="93">
        <v>146683</v>
      </c>
      <c r="J415" s="93">
        <v>192226</v>
      </c>
      <c r="K415" s="92">
        <v>46806</v>
      </c>
      <c r="L415" s="92">
        <v>91018</v>
      </c>
      <c r="M415" s="93">
        <v>124219</v>
      </c>
      <c r="N415" s="93">
        <v>199141</v>
      </c>
      <c r="O415" s="93">
        <v>59605</v>
      </c>
      <c r="P415" s="93">
        <v>98664</v>
      </c>
      <c r="Q415" s="93">
        <v>144246</v>
      </c>
      <c r="R415" s="93">
        <v>168355</v>
      </c>
      <c r="S415" s="93">
        <v>34074</v>
      </c>
      <c r="T415" s="93">
        <v>93165</v>
      </c>
      <c r="U415" s="93">
        <v>127281</v>
      </c>
      <c r="V415" s="93">
        <v>160199</v>
      </c>
      <c r="W415" s="93">
        <v>95001</v>
      </c>
      <c r="X415" s="93">
        <v>166675</v>
      </c>
    </row>
    <row r="416" spans="2:24" ht="11.8" customHeight="1" x14ac:dyDescent="0.3"/>
    <row r="417" spans="2:24" ht="11.8" customHeight="1" x14ac:dyDescent="0.3">
      <c r="B417" s="85"/>
      <c r="C417" s="85" t="s">
        <v>166</v>
      </c>
      <c r="D417" s="85"/>
      <c r="E417" s="86"/>
      <c r="F417" s="87"/>
      <c r="G417" s="87"/>
      <c r="H417" s="87"/>
      <c r="I417" s="104"/>
      <c r="J417" s="104"/>
      <c r="K417" s="87"/>
      <c r="L417" s="87"/>
      <c r="M417" s="104"/>
      <c r="N417" s="104"/>
      <c r="O417" s="104"/>
      <c r="P417" s="104"/>
      <c r="Q417" s="104"/>
      <c r="R417" s="104"/>
      <c r="S417" s="104"/>
      <c r="T417" s="104"/>
      <c r="U417" s="104"/>
      <c r="V417" s="104"/>
      <c r="W417" s="104"/>
      <c r="X417" s="104"/>
    </row>
    <row r="418" spans="2:24" ht="11.8" customHeight="1" x14ac:dyDescent="0.3">
      <c r="B418" s="90"/>
      <c r="C418" s="90" t="s">
        <v>167</v>
      </c>
      <c r="D418" s="90"/>
      <c r="E418" s="103"/>
      <c r="F418" s="105" t="s">
        <v>142</v>
      </c>
      <c r="G418" s="92">
        <f>IFERROR(G393*4/G407,"-")</f>
        <v>1334.0320631850086</v>
      </c>
      <c r="H418" s="92">
        <f>IFERROR(H393*2/H407,"-")</f>
        <v>1172.1847336145397</v>
      </c>
      <c r="I418" s="93">
        <f>IFERROR(I393*(4/3)/I407,"-")</f>
        <v>1152.4847122872366</v>
      </c>
      <c r="J418" s="93">
        <f>IFERROR(J393/J407,"-")</f>
        <v>1176.6252123534282</v>
      </c>
      <c r="K418" s="92">
        <f>IFERROR(K393*4/K407,"-")</f>
        <v>1661.1573318061403</v>
      </c>
      <c r="L418" s="92">
        <f>IFERROR(L393*2/L407,"-")</f>
        <v>1574.7773713205092</v>
      </c>
      <c r="M418" s="93">
        <f>IFERROR(M393*(4/3)/M407,"-")</f>
        <v>1543.1083659189801</v>
      </c>
      <c r="N418" s="93">
        <f>IFERROR(N393/N407,"-")</f>
        <v>1495.6728829011429</v>
      </c>
      <c r="O418" s="92">
        <f>IFERROR(O393*4/O407,"-")</f>
        <v>2413.4333077169122</v>
      </c>
      <c r="P418" s="92">
        <f>IFERROR(P393*2/P407,"-")</f>
        <v>2146.0179714957289</v>
      </c>
      <c r="Q418" s="93">
        <f>IFERROR(Q393*(4/3)/Q407,"-")</f>
        <v>2095.9313989267439</v>
      </c>
      <c r="R418" s="93">
        <f>IFERROR(R393/R407,"-")</f>
        <v>1952.8929341031189</v>
      </c>
      <c r="S418" s="92">
        <f>IFERROR(S393*4/S407,"-")</f>
        <v>2778.6279187091172</v>
      </c>
      <c r="T418" s="92">
        <f>IFERROR(T393*2/T407,"-")</f>
        <v>2536.7724253845554</v>
      </c>
      <c r="U418" s="93">
        <f>IFERROR(U393*(4/3)/U407,"-")</f>
        <v>2420.2917264829016</v>
      </c>
      <c r="V418" s="93">
        <f>IFERROR(V393/V407,"-")</f>
        <v>2317.2321548838113</v>
      </c>
      <c r="W418" s="92">
        <f>IFERROR(W393*4/W407,"-")</f>
        <v>3315.2670961724098</v>
      </c>
      <c r="X418" s="92">
        <f>IFERROR(X393*2/X407,"-")</f>
        <v>2924.6941017399818</v>
      </c>
    </row>
    <row r="419" spans="2:24" ht="11.8" customHeight="1" x14ac:dyDescent="0.3">
      <c r="B419" s="90"/>
      <c r="C419" s="90" t="s">
        <v>168</v>
      </c>
      <c r="D419" s="90"/>
      <c r="E419" s="103"/>
      <c r="F419" s="105" t="s">
        <v>142</v>
      </c>
      <c r="G419" s="92">
        <f>IFERROR(G412/G413,"-")</f>
        <v>1240.5349060393696</v>
      </c>
      <c r="H419" s="92">
        <f t="shared" ref="H419:J419" si="208">IFERROR(H412/H413,"-")</f>
        <v>1429.288411269242</v>
      </c>
      <c r="I419" s="93">
        <f t="shared" si="208"/>
        <v>1967.2945999810192</v>
      </c>
      <c r="J419" s="93">
        <f t="shared" si="208"/>
        <v>2062.2502651894633</v>
      </c>
      <c r="K419" s="92">
        <f>IFERROR(K412/K413,"-")</f>
        <v>1791.8808458195499</v>
      </c>
      <c r="L419" s="92">
        <f t="shared" ref="L419:X419" si="209">IFERROR(L412/L413,"-")</f>
        <v>1745.1687449897568</v>
      </c>
      <c r="M419" s="93">
        <f t="shared" si="209"/>
        <v>2778.2634911498058</v>
      </c>
      <c r="N419" s="93">
        <f t="shared" si="209"/>
        <v>2744.6248823076266</v>
      </c>
      <c r="O419" s="93">
        <f t="shared" si="209"/>
        <v>4020.0920809512422</v>
      </c>
      <c r="P419" s="93">
        <f t="shared" si="209"/>
        <v>3566.8827706164075</v>
      </c>
      <c r="Q419" s="93">
        <f t="shared" si="209"/>
        <v>3306.1212935892713</v>
      </c>
      <c r="R419" s="93">
        <f t="shared" si="209"/>
        <v>3341.0905417449535</v>
      </c>
      <c r="S419" s="93">
        <f t="shared" si="209"/>
        <v>3267.9333361443751</v>
      </c>
      <c r="T419" s="93">
        <f t="shared" si="209"/>
        <v>3825.0675678769289</v>
      </c>
      <c r="U419" s="93">
        <f t="shared" si="209"/>
        <v>3578.9898942894592</v>
      </c>
      <c r="V419" s="93">
        <f t="shared" si="209"/>
        <v>4113.6850141856157</v>
      </c>
      <c r="W419" s="93">
        <f t="shared" si="209"/>
        <v>2269.7203885875397</v>
      </c>
      <c r="X419" s="93">
        <f t="shared" si="209"/>
        <v>2112.9441464200963</v>
      </c>
    </row>
    <row r="420" spans="2:24" ht="11.8" customHeight="1" x14ac:dyDescent="0.3">
      <c r="B420" s="90"/>
      <c r="C420" s="90" t="s">
        <v>169</v>
      </c>
      <c r="D420" s="90"/>
      <c r="E420" s="103"/>
      <c r="F420" s="105" t="s">
        <v>142</v>
      </c>
      <c r="G420" s="92">
        <f t="shared" ref="G420:X420" si="210">IFERROR(G401/G409,"-")</f>
        <v>18820.049175050302</v>
      </c>
      <c r="H420" s="92">
        <f t="shared" si="210"/>
        <v>24439.5972796428</v>
      </c>
      <c r="I420" s="93">
        <f t="shared" si="210"/>
        <v>18601.639867927988</v>
      </c>
      <c r="J420" s="93">
        <f t="shared" si="210"/>
        <v>26259.117082651392</v>
      </c>
      <c r="K420" s="92">
        <f t="shared" si="210"/>
        <v>12343.479329494035</v>
      </c>
      <c r="L420" s="92">
        <f t="shared" si="210"/>
        <v>34198.709725946755</v>
      </c>
      <c r="M420" s="93">
        <f t="shared" si="210"/>
        <v>50806.256146916749</v>
      </c>
      <c r="N420" s="93">
        <f t="shared" si="210"/>
        <v>37697.418027031774</v>
      </c>
      <c r="O420" s="93">
        <f t="shared" si="210"/>
        <v>8584.7038736433424</v>
      </c>
      <c r="P420" s="93">
        <f t="shared" si="210"/>
        <v>19253.077721467667</v>
      </c>
      <c r="Q420" s="93">
        <f t="shared" si="210"/>
        <v>21087.489603869304</v>
      </c>
      <c r="R420" s="93">
        <f t="shared" si="210"/>
        <v>18737.780563476266</v>
      </c>
      <c r="S420" s="93">
        <f t="shared" si="210"/>
        <v>9066.8598137802601</v>
      </c>
      <c r="T420" s="93">
        <f t="shared" si="210"/>
        <v>5946.7556187202536</v>
      </c>
      <c r="U420" s="93">
        <f t="shared" si="210"/>
        <v>13693.915364959448</v>
      </c>
      <c r="V420" s="93">
        <f t="shared" si="210"/>
        <v>9822.8487303413895</v>
      </c>
      <c r="W420" s="93">
        <f t="shared" si="210"/>
        <v>22021.095938375351</v>
      </c>
      <c r="X420" s="93">
        <f t="shared" si="210"/>
        <v>14542.530073036922</v>
      </c>
    </row>
    <row r="421" spans="2:24" ht="11.8" customHeight="1" x14ac:dyDescent="0.3">
      <c r="B421" s="90"/>
      <c r="C421" s="90" t="s">
        <v>177</v>
      </c>
      <c r="D421" s="90"/>
      <c r="E421" s="103"/>
      <c r="F421" s="105" t="s">
        <v>14</v>
      </c>
      <c r="G421" s="106">
        <f>IFERROR(G409*4/G407,"-")</f>
        <v>3.2133011270475902E-2</v>
      </c>
      <c r="H421" s="106">
        <f>IFERROR(H409*2/H407,"-")</f>
        <v>3.3650154144082983E-2</v>
      </c>
      <c r="I421" s="107">
        <f>IFERROR(I409*(4/3)/I407,"-")</f>
        <v>3.7514309574401675E-2</v>
      </c>
      <c r="J421" s="107">
        <f t="shared" ref="J421" si="211">IFERROR(J409/J407,"-")</f>
        <v>3.8284317449675469E-2</v>
      </c>
      <c r="K421" s="106">
        <f>IFERROR(K409*4/K407,"-")</f>
        <v>3.1111224868503564E-2</v>
      </c>
      <c r="L421" s="106">
        <f>IFERROR(L409*2/L407,"-")</f>
        <v>2.5631955364956528E-2</v>
      </c>
      <c r="M421" s="107">
        <f>IFERROR(M409*(4/3)/M407,"-")</f>
        <v>2.4835342511353636E-2</v>
      </c>
      <c r="N421" s="107">
        <f t="shared" ref="N421" si="212">IFERROR(N409/N407,"-")</f>
        <v>3.7399159881080259E-2</v>
      </c>
      <c r="O421" s="106">
        <f>IFERROR(O409*4/O407,"-")</f>
        <v>3.766195462985656E-2</v>
      </c>
      <c r="P421" s="106">
        <f>IFERROR(P409*2/P407,"-")</f>
        <v>4.1073660318414536E-2</v>
      </c>
      <c r="Q421" s="107">
        <f>IFERROR(Q409*(4/3)/Q407,"-")</f>
        <v>4.3242819291323814E-2</v>
      </c>
      <c r="R421" s="107">
        <f t="shared" ref="R421" si="213">IFERROR(R409/R407,"-")</f>
        <v>4.758759296952008E-2</v>
      </c>
      <c r="S421" s="106">
        <f>IFERROR(S409*4/S407,"-")</f>
        <v>4.599528398447638E-2</v>
      </c>
      <c r="T421" s="106">
        <f>IFERROR(T409*2/T407,"-")</f>
        <v>5.479858946518127E-2</v>
      </c>
      <c r="U421" s="107">
        <f>IFERROR(U409*(4/3)/U407,"-")</f>
        <v>5.4111148784317685E-2</v>
      </c>
      <c r="V421" s="107">
        <f t="shared" ref="V421" si="214">IFERROR(V409/V407,"-")</f>
        <v>5.8293405220334313E-2</v>
      </c>
      <c r="W421" s="106">
        <f>IFERROR(W409*4/W407,"-")</f>
        <v>5.1627457998459851E-2</v>
      </c>
      <c r="X421" s="106">
        <f>IFERROR(X409*2/X407,"-")</f>
        <v>5.3814185202593352E-2</v>
      </c>
    </row>
    <row r="422" spans="2:24" ht="11.8" customHeight="1" x14ac:dyDescent="0.3">
      <c r="B422" s="90"/>
      <c r="C422" s="90" t="s">
        <v>178</v>
      </c>
      <c r="D422" s="90"/>
      <c r="E422" s="103"/>
      <c r="F422" s="105" t="s">
        <v>14</v>
      </c>
      <c r="G422" s="106">
        <f t="shared" ref="G422:X422" si="215">IFERROR(G401/G397,"-")</f>
        <v>0.66566308314210776</v>
      </c>
      <c r="H422" s="106">
        <f t="shared" si="215"/>
        <v>0.84613555944226648</v>
      </c>
      <c r="I422" s="107">
        <f t="shared" si="215"/>
        <v>0.65764608361228205</v>
      </c>
      <c r="J422" s="107">
        <f t="shared" si="215"/>
        <v>0.88857406502018155</v>
      </c>
      <c r="K422" s="106">
        <f t="shared" si="215"/>
        <v>0.32181792454088326</v>
      </c>
      <c r="L422" s="106">
        <f t="shared" si="215"/>
        <v>0.65881229781473816</v>
      </c>
      <c r="M422" s="107">
        <f t="shared" si="215"/>
        <v>0.86363980612515634</v>
      </c>
      <c r="N422" s="107">
        <f t="shared" si="215"/>
        <v>0.96086886795224136</v>
      </c>
      <c r="O422" s="107">
        <f t="shared" si="215"/>
        <v>0.20364363735262375</v>
      </c>
      <c r="P422" s="107">
        <f t="shared" si="215"/>
        <v>0.44727659548215726</v>
      </c>
      <c r="Q422" s="107">
        <f t="shared" si="215"/>
        <v>0.45594601424700337</v>
      </c>
      <c r="R422" s="107">
        <f t="shared" si="215"/>
        <v>0.46207750847862433</v>
      </c>
      <c r="S422" s="107">
        <f t="shared" si="215"/>
        <v>0.22169880073940113</v>
      </c>
      <c r="T422" s="107">
        <f t="shared" si="215"/>
        <v>0.15052645009563373</v>
      </c>
      <c r="U422" s="107">
        <f t="shared" si="215"/>
        <v>0.32193447255965613</v>
      </c>
      <c r="V422" s="107">
        <f t="shared" si="215"/>
        <v>0.26318088887010616</v>
      </c>
      <c r="W422" s="107">
        <f t="shared" si="215"/>
        <v>0.54549207873572847</v>
      </c>
      <c r="X422" s="107">
        <f t="shared" si="215"/>
        <v>0.33046371004369102</v>
      </c>
    </row>
    <row r="423" spans="2:24" ht="11.8" customHeight="1" x14ac:dyDescent="0.3">
      <c r="B423" s="90"/>
      <c r="C423" s="90" t="s">
        <v>179</v>
      </c>
      <c r="D423" s="90"/>
      <c r="E423" s="103"/>
      <c r="F423" s="105" t="s">
        <v>14</v>
      </c>
      <c r="G423" s="106">
        <f t="shared" ref="G423:X423" si="216">IFERROR((G401+G405)/G397,"-")</f>
        <v>1.1076335409226619</v>
      </c>
      <c r="H423" s="106">
        <f t="shared" si="216"/>
        <v>1.2611268554796478</v>
      </c>
      <c r="I423" s="107">
        <f t="shared" si="216"/>
        <v>1.0595747608467592</v>
      </c>
      <c r="J423" s="107">
        <f t="shared" si="216"/>
        <v>1.2880785056061772</v>
      </c>
      <c r="K423" s="106">
        <f t="shared" si="216"/>
        <v>0.69769881294952207</v>
      </c>
      <c r="L423" s="106">
        <f t="shared" si="216"/>
        <v>1.0528458691693239</v>
      </c>
      <c r="M423" s="107">
        <f t="shared" si="216"/>
        <v>1.2354443914586137</v>
      </c>
      <c r="N423" s="107">
        <f t="shared" si="216"/>
        <v>1.3523429771094979</v>
      </c>
      <c r="O423" s="107">
        <f t="shared" si="216"/>
        <v>0.71171032146319535</v>
      </c>
      <c r="P423" s="107">
        <f t="shared" si="216"/>
        <v>0.88818942834614467</v>
      </c>
      <c r="Q423" s="107">
        <f t="shared" si="216"/>
        <v>0.86248404172487669</v>
      </c>
      <c r="R423" s="107">
        <f t="shared" si="216"/>
        <v>0.85010571086563413</v>
      </c>
      <c r="S423" s="107">
        <f t="shared" si="216"/>
        <v>0.60225004153440009</v>
      </c>
      <c r="T423" s="107">
        <f t="shared" si="216"/>
        <v>0.52949939485326225</v>
      </c>
      <c r="U423" s="107">
        <f t="shared" si="216"/>
        <v>0.71819427106536649</v>
      </c>
      <c r="V423" s="107">
        <f t="shared" si="216"/>
        <v>0.6911086866735523</v>
      </c>
      <c r="W423" s="107">
        <f t="shared" si="216"/>
        <v>1.0453637465358632</v>
      </c>
      <c r="X423" s="107">
        <f t="shared" si="216"/>
        <v>0.7694891206492368</v>
      </c>
    </row>
    <row r="424" spans="2:24" ht="11.8" customHeight="1" x14ac:dyDescent="0.3"/>
    <row r="425" spans="2:24" ht="11.8" customHeight="1" x14ac:dyDescent="0.3"/>
    <row r="426" spans="2:24" ht="29.95" customHeight="1" x14ac:dyDescent="0.3">
      <c r="B426" s="85"/>
      <c r="C426" s="85" t="s">
        <v>113</v>
      </c>
      <c r="D426" s="85"/>
      <c r="E426" s="86"/>
      <c r="F426" s="87" t="s">
        <v>122</v>
      </c>
      <c r="G426" s="88" t="str">
        <f t="shared" ref="G426:X426" si="217">G5</f>
        <v>2020
Q1</v>
      </c>
      <c r="H426" s="88" t="str">
        <f t="shared" si="217"/>
        <v>2020
Q2</v>
      </c>
      <c r="I426" s="89" t="str">
        <f t="shared" si="217"/>
        <v>2020
Q3</v>
      </c>
      <c r="J426" s="89" t="str">
        <f t="shared" si="217"/>
        <v>2020
Q4</v>
      </c>
      <c r="K426" s="88" t="str">
        <f t="shared" si="217"/>
        <v>2021
Q1</v>
      </c>
      <c r="L426" s="88" t="str">
        <f t="shared" si="217"/>
        <v>2021
Q2</v>
      </c>
      <c r="M426" s="89" t="str">
        <f t="shared" si="217"/>
        <v>2021
Q3</v>
      </c>
      <c r="N426" s="89" t="str">
        <f t="shared" si="217"/>
        <v>2021
Q4</v>
      </c>
      <c r="O426" s="89" t="str">
        <f t="shared" si="217"/>
        <v>2022
Q1</v>
      </c>
      <c r="P426" s="89" t="str">
        <f t="shared" si="217"/>
        <v>2022
Q2</v>
      </c>
      <c r="Q426" s="89" t="str">
        <f t="shared" si="217"/>
        <v>2022
Q3</v>
      </c>
      <c r="R426" s="89" t="str">
        <f t="shared" si="217"/>
        <v>2022
Q4</v>
      </c>
      <c r="S426" s="89" t="str">
        <f t="shared" si="217"/>
        <v>2023
Q1</v>
      </c>
      <c r="T426" s="89" t="str">
        <f t="shared" si="217"/>
        <v>2023
Q2</v>
      </c>
      <c r="U426" s="89" t="str">
        <f t="shared" si="217"/>
        <v>2023
Q3</v>
      </c>
      <c r="V426" s="89" t="str">
        <f t="shared" si="217"/>
        <v>2023
Q4</v>
      </c>
      <c r="W426" s="89" t="str">
        <f t="shared" si="217"/>
        <v>2024
Q1</v>
      </c>
      <c r="X426" s="89" t="str">
        <f t="shared" si="217"/>
        <v>2024
Q2</v>
      </c>
    </row>
    <row r="427" spans="2:24" ht="11.8" customHeight="1" collapsed="1" x14ac:dyDescent="0.3">
      <c r="B427" s="90"/>
      <c r="C427" s="90" t="s">
        <v>141</v>
      </c>
      <c r="D427" s="90"/>
      <c r="E427" s="90"/>
      <c r="F427" s="91" t="s">
        <v>142</v>
      </c>
      <c r="G427" s="92">
        <f>SUM(G428:G429)</f>
        <v>1810072526</v>
      </c>
      <c r="H427" s="92">
        <f t="shared" ref="H427:J427" si="218">SUM(H428:H429)</f>
        <v>3025149002</v>
      </c>
      <c r="I427" s="93">
        <f t="shared" si="218"/>
        <v>4536862627</v>
      </c>
      <c r="J427" s="93">
        <f t="shared" si="218"/>
        <v>5787025437</v>
      </c>
      <c r="K427" s="92">
        <f>SUM(K428:K429)</f>
        <v>1609449799</v>
      </c>
      <c r="L427" s="92">
        <f t="shared" ref="L427:X427" si="219">SUM(L428:L429)</f>
        <v>3126827848</v>
      </c>
      <c r="M427" s="93">
        <f t="shared" si="219"/>
        <v>5088637312</v>
      </c>
      <c r="N427" s="93">
        <f t="shared" si="219"/>
        <v>6626224204</v>
      </c>
      <c r="O427" s="93">
        <f t="shared" si="219"/>
        <v>2162654006</v>
      </c>
      <c r="P427" s="93">
        <f t="shared" si="219"/>
        <v>4216070457</v>
      </c>
      <c r="Q427" s="93">
        <f t="shared" si="219"/>
        <v>6588533880</v>
      </c>
      <c r="R427" s="93">
        <f t="shared" si="219"/>
        <v>8364012780</v>
      </c>
      <c r="S427" s="93">
        <f t="shared" si="219"/>
        <v>2468937434</v>
      </c>
      <c r="T427" s="93">
        <f t="shared" si="219"/>
        <v>4666766697</v>
      </c>
      <c r="U427" s="93">
        <f t="shared" si="219"/>
        <v>7285347262</v>
      </c>
      <c r="V427" s="93">
        <f t="shared" si="219"/>
        <v>9401406756</v>
      </c>
      <c r="W427" s="93">
        <f t="shared" si="219"/>
        <v>2861918137</v>
      </c>
      <c r="X427" s="93">
        <f t="shared" si="219"/>
        <v>5392170387</v>
      </c>
    </row>
    <row r="428" spans="2:24" ht="11.8" hidden="1" customHeight="1" outlineLevel="1" x14ac:dyDescent="0.3">
      <c r="B428" s="90"/>
      <c r="C428" s="94" t="s">
        <v>143</v>
      </c>
      <c r="D428" s="90" t="s">
        <v>145</v>
      </c>
      <c r="E428" s="90"/>
      <c r="F428" s="91" t="s">
        <v>142</v>
      </c>
      <c r="G428" s="92">
        <f t="shared" ref="G428:X428" si="220">G54+G190+G292+G326+G360+G394</f>
        <v>1738746381</v>
      </c>
      <c r="H428" s="92">
        <f t="shared" si="220"/>
        <v>2884061575</v>
      </c>
      <c r="I428" s="93">
        <f t="shared" si="220"/>
        <v>4323798156</v>
      </c>
      <c r="J428" s="93">
        <f t="shared" si="220"/>
        <v>5498425811</v>
      </c>
      <c r="K428" s="92">
        <f t="shared" si="220"/>
        <v>1527978521</v>
      </c>
      <c r="L428" s="92">
        <f t="shared" si="220"/>
        <v>2990239112</v>
      </c>
      <c r="M428" s="93">
        <f t="shared" si="220"/>
        <v>4866831952</v>
      </c>
      <c r="N428" s="93">
        <f t="shared" si="220"/>
        <v>6324230561</v>
      </c>
      <c r="O428" s="93">
        <f t="shared" si="220"/>
        <v>2049641880</v>
      </c>
      <c r="P428" s="93">
        <f t="shared" si="220"/>
        <v>3988126788</v>
      </c>
      <c r="Q428" s="93">
        <f t="shared" si="220"/>
        <v>6240226314</v>
      </c>
      <c r="R428" s="93">
        <f t="shared" si="220"/>
        <v>7887502533</v>
      </c>
      <c r="S428" s="93">
        <f t="shared" si="220"/>
        <v>2340153919</v>
      </c>
      <c r="T428" s="93">
        <f t="shared" si="220"/>
        <v>4425273557</v>
      </c>
      <c r="U428" s="93">
        <f t="shared" si="220"/>
        <v>6879894744</v>
      </c>
      <c r="V428" s="93">
        <f t="shared" si="220"/>
        <v>8839762433</v>
      </c>
      <c r="W428" s="93">
        <f t="shared" si="220"/>
        <v>2680571057</v>
      </c>
      <c r="X428" s="93">
        <f t="shared" si="220"/>
        <v>5049961561</v>
      </c>
    </row>
    <row r="429" spans="2:24" ht="11.8" hidden="1" customHeight="1" outlineLevel="1" x14ac:dyDescent="0.3">
      <c r="B429" s="90"/>
      <c r="C429" s="94" t="s">
        <v>143</v>
      </c>
      <c r="D429" s="90" t="s">
        <v>172</v>
      </c>
      <c r="E429" s="90"/>
      <c r="F429" s="91" t="s">
        <v>142</v>
      </c>
      <c r="G429" s="92">
        <f t="shared" ref="G429:X429" si="221">G55+G191+G293+G327+G361+G395</f>
        <v>71326145</v>
      </c>
      <c r="H429" s="92">
        <f t="shared" si="221"/>
        <v>141087427</v>
      </c>
      <c r="I429" s="93">
        <f t="shared" si="221"/>
        <v>213064471</v>
      </c>
      <c r="J429" s="93">
        <f t="shared" si="221"/>
        <v>288599626</v>
      </c>
      <c r="K429" s="92">
        <f t="shared" si="221"/>
        <v>81471278</v>
      </c>
      <c r="L429" s="92">
        <f t="shared" si="221"/>
        <v>136588736</v>
      </c>
      <c r="M429" s="93">
        <f t="shared" si="221"/>
        <v>221805360</v>
      </c>
      <c r="N429" s="93">
        <f t="shared" si="221"/>
        <v>301993643</v>
      </c>
      <c r="O429" s="93">
        <f t="shared" si="221"/>
        <v>113012126</v>
      </c>
      <c r="P429" s="93">
        <f t="shared" si="221"/>
        <v>227943669</v>
      </c>
      <c r="Q429" s="93">
        <f t="shared" si="221"/>
        <v>348307566</v>
      </c>
      <c r="R429" s="93">
        <f t="shared" si="221"/>
        <v>476510247</v>
      </c>
      <c r="S429" s="93">
        <f t="shared" si="221"/>
        <v>128783515</v>
      </c>
      <c r="T429" s="93">
        <f t="shared" si="221"/>
        <v>241493140</v>
      </c>
      <c r="U429" s="93">
        <f t="shared" si="221"/>
        <v>405452518</v>
      </c>
      <c r="V429" s="93">
        <f t="shared" si="221"/>
        <v>561644323</v>
      </c>
      <c r="W429" s="93">
        <f t="shared" si="221"/>
        <v>181347080</v>
      </c>
      <c r="X429" s="93">
        <f t="shared" si="221"/>
        <v>342208826</v>
      </c>
    </row>
    <row r="430" spans="2:24" ht="11.8" hidden="1" customHeight="1" outlineLevel="2" x14ac:dyDescent="0.3">
      <c r="B430" s="90"/>
      <c r="C430" s="94"/>
      <c r="D430" s="94" t="s">
        <v>143</v>
      </c>
      <c r="E430" s="90" t="s">
        <v>144</v>
      </c>
      <c r="F430" s="91" t="s">
        <v>142</v>
      </c>
      <c r="G430" s="92">
        <f t="shared" ref="G430:X430" si="222">G56+G192+G294+G328+G362+G396</f>
        <v>1398227247</v>
      </c>
      <c r="H430" s="92">
        <f t="shared" si="222"/>
        <v>1269466424</v>
      </c>
      <c r="I430" s="93">
        <f t="shared" si="222"/>
        <v>3485555408</v>
      </c>
      <c r="J430" s="93">
        <f t="shared" si="222"/>
        <v>4468101961</v>
      </c>
      <c r="K430" s="92">
        <f t="shared" si="222"/>
        <v>1244352648</v>
      </c>
      <c r="L430" s="92">
        <f t="shared" si="222"/>
        <v>2456077560</v>
      </c>
      <c r="M430" s="93">
        <f t="shared" si="222"/>
        <v>3995293606</v>
      </c>
      <c r="N430" s="93">
        <f t="shared" si="222"/>
        <v>5220813675</v>
      </c>
      <c r="O430" s="93">
        <f t="shared" si="222"/>
        <v>1630481020</v>
      </c>
      <c r="P430" s="93">
        <f t="shared" si="222"/>
        <v>3184996055</v>
      </c>
      <c r="Q430" s="93">
        <f t="shared" si="222"/>
        <v>4925939482</v>
      </c>
      <c r="R430" s="93">
        <f t="shared" si="222"/>
        <v>6237839198</v>
      </c>
      <c r="S430" s="93">
        <f t="shared" si="222"/>
        <v>1837927453</v>
      </c>
      <c r="T430" s="93">
        <f t="shared" si="222"/>
        <v>3419931942</v>
      </c>
      <c r="U430" s="93">
        <f t="shared" si="222"/>
        <v>5376884599</v>
      </c>
      <c r="V430" s="93">
        <f t="shared" si="222"/>
        <v>6882041687</v>
      </c>
      <c r="W430" s="93">
        <f t="shared" si="222"/>
        <v>2087645628</v>
      </c>
      <c r="X430" s="93">
        <f t="shared" si="222"/>
        <v>3998378204</v>
      </c>
    </row>
    <row r="431" spans="2:24" ht="11.8" customHeight="1" collapsed="1" x14ac:dyDescent="0.3">
      <c r="B431" s="103"/>
      <c r="C431" s="103" t="s">
        <v>147</v>
      </c>
      <c r="D431" s="103"/>
      <c r="E431" s="103"/>
      <c r="F431" s="91" t="s">
        <v>142</v>
      </c>
      <c r="G431" s="92">
        <f>SUM(G432:G433)</f>
        <v>1521804610</v>
      </c>
      <c r="H431" s="92">
        <f t="shared" ref="H431:J431" si="223">SUM(H432:H433)</f>
        <v>2834249126</v>
      </c>
      <c r="I431" s="93">
        <f t="shared" si="223"/>
        <v>4370789540</v>
      </c>
      <c r="J431" s="93">
        <f t="shared" si="223"/>
        <v>5681620497</v>
      </c>
      <c r="K431" s="92">
        <f>SUM(K432:K433)</f>
        <v>1372045110</v>
      </c>
      <c r="L431" s="92">
        <f t="shared" ref="L431:X431" si="224">SUM(L432:L433)</f>
        <v>2840746134</v>
      </c>
      <c r="M431" s="93">
        <f t="shared" si="224"/>
        <v>4865804460</v>
      </c>
      <c r="N431" s="93">
        <f t="shared" si="224"/>
        <v>6548920459</v>
      </c>
      <c r="O431" s="93">
        <f t="shared" si="224"/>
        <v>1825740303</v>
      </c>
      <c r="P431" s="93">
        <f t="shared" si="224"/>
        <v>3899718691</v>
      </c>
      <c r="Q431" s="93">
        <f t="shared" si="224"/>
        <v>6572327465</v>
      </c>
      <c r="R431" s="93">
        <f t="shared" si="224"/>
        <v>8496242404</v>
      </c>
      <c r="S431" s="93">
        <f t="shared" si="224"/>
        <v>2015931706</v>
      </c>
      <c r="T431" s="93">
        <f t="shared" si="224"/>
        <v>4260415202</v>
      </c>
      <c r="U431" s="93">
        <f t="shared" si="224"/>
        <v>7087886512</v>
      </c>
      <c r="V431" s="93">
        <f t="shared" si="224"/>
        <v>9147006350</v>
      </c>
      <c r="W431" s="93">
        <f t="shared" si="224"/>
        <v>2241630454</v>
      </c>
      <c r="X431" s="93">
        <f t="shared" si="224"/>
        <v>4703215778</v>
      </c>
    </row>
    <row r="432" spans="2:24" ht="11.8" hidden="1" customHeight="1" outlineLevel="1" x14ac:dyDescent="0.3">
      <c r="B432" s="90"/>
      <c r="C432" s="94" t="s">
        <v>143</v>
      </c>
      <c r="D432" s="90" t="s">
        <v>145</v>
      </c>
      <c r="E432" s="90"/>
      <c r="F432" s="91" t="s">
        <v>142</v>
      </c>
      <c r="G432" s="92">
        <f t="shared" ref="G432:X432" si="225">G58+G194+G296+G330+G364+G398</f>
        <v>1448632746</v>
      </c>
      <c r="H432" s="92">
        <f t="shared" si="225"/>
        <v>2691130215</v>
      </c>
      <c r="I432" s="93">
        <f t="shared" si="225"/>
        <v>4153236946</v>
      </c>
      <c r="J432" s="93">
        <f t="shared" si="225"/>
        <v>5386296975</v>
      </c>
      <c r="K432" s="92">
        <f t="shared" si="225"/>
        <v>1296836132</v>
      </c>
      <c r="L432" s="92">
        <f t="shared" si="225"/>
        <v>2707703692</v>
      </c>
      <c r="M432" s="93">
        <f t="shared" si="225"/>
        <v>4646100598</v>
      </c>
      <c r="N432" s="93">
        <f t="shared" si="225"/>
        <v>6246784509</v>
      </c>
      <c r="O432" s="93">
        <f t="shared" si="225"/>
        <v>1732585236</v>
      </c>
      <c r="P432" s="93">
        <f t="shared" si="225"/>
        <v>3685908410</v>
      </c>
      <c r="Q432" s="93">
        <f t="shared" si="225"/>
        <v>6234702190</v>
      </c>
      <c r="R432" s="93">
        <f t="shared" si="225"/>
        <v>8027737864</v>
      </c>
      <c r="S432" s="93">
        <f t="shared" si="225"/>
        <v>1895837103</v>
      </c>
      <c r="T432" s="93">
        <f t="shared" si="225"/>
        <v>4022281236</v>
      </c>
      <c r="U432" s="93">
        <f t="shared" si="225"/>
        <v>6685026563</v>
      </c>
      <c r="V432" s="93">
        <f t="shared" si="225"/>
        <v>8591573377</v>
      </c>
      <c r="W432" s="93">
        <f t="shared" si="225"/>
        <v>2086348546</v>
      </c>
      <c r="X432" s="93">
        <f t="shared" si="225"/>
        <v>4381186406</v>
      </c>
    </row>
    <row r="433" spans="2:24" ht="11.8" hidden="1" customHeight="1" outlineLevel="1" x14ac:dyDescent="0.3">
      <c r="B433" s="90"/>
      <c r="C433" s="94" t="s">
        <v>143</v>
      </c>
      <c r="D433" s="90" t="s">
        <v>172</v>
      </c>
      <c r="E433" s="90"/>
      <c r="F433" s="91" t="s">
        <v>142</v>
      </c>
      <c r="G433" s="92">
        <f t="shared" ref="G433:X433" si="226">G59+G195+G297+G331+G365+G399</f>
        <v>73171864</v>
      </c>
      <c r="H433" s="92">
        <f t="shared" si="226"/>
        <v>143118911</v>
      </c>
      <c r="I433" s="93">
        <f t="shared" si="226"/>
        <v>217552594</v>
      </c>
      <c r="J433" s="93">
        <f t="shared" si="226"/>
        <v>295323522</v>
      </c>
      <c r="K433" s="92">
        <f t="shared" si="226"/>
        <v>75208978</v>
      </c>
      <c r="L433" s="92">
        <f t="shared" si="226"/>
        <v>133042442</v>
      </c>
      <c r="M433" s="93">
        <f t="shared" si="226"/>
        <v>219703862</v>
      </c>
      <c r="N433" s="93">
        <f t="shared" si="226"/>
        <v>302135950</v>
      </c>
      <c r="O433" s="93">
        <f t="shared" si="226"/>
        <v>93155067</v>
      </c>
      <c r="P433" s="93">
        <f t="shared" si="226"/>
        <v>213810281</v>
      </c>
      <c r="Q433" s="93">
        <f t="shared" si="226"/>
        <v>337625275</v>
      </c>
      <c r="R433" s="93">
        <f t="shared" si="226"/>
        <v>468504540</v>
      </c>
      <c r="S433" s="93">
        <f t="shared" si="226"/>
        <v>120094603</v>
      </c>
      <c r="T433" s="93">
        <f t="shared" si="226"/>
        <v>238133966</v>
      </c>
      <c r="U433" s="93">
        <f t="shared" si="226"/>
        <v>402859949</v>
      </c>
      <c r="V433" s="93">
        <f t="shared" si="226"/>
        <v>555432973</v>
      </c>
      <c r="W433" s="93">
        <f t="shared" si="226"/>
        <v>155281908</v>
      </c>
      <c r="X433" s="93">
        <f t="shared" si="226"/>
        <v>322029372</v>
      </c>
    </row>
    <row r="434" spans="2:24" ht="11.8" hidden="1" customHeight="1" outlineLevel="2" x14ac:dyDescent="0.3">
      <c r="B434" s="90"/>
      <c r="C434" s="94"/>
      <c r="D434" s="94" t="s">
        <v>143</v>
      </c>
      <c r="E434" s="90" t="s">
        <v>144</v>
      </c>
      <c r="F434" s="91" t="s">
        <v>142</v>
      </c>
      <c r="G434" s="92">
        <f t="shared" ref="G434:X434" si="227">G60+G196+G298+G332+G366+G400</f>
        <v>1174051517</v>
      </c>
      <c r="H434" s="92">
        <f t="shared" si="227"/>
        <v>2179983582</v>
      </c>
      <c r="I434" s="93">
        <f t="shared" si="227"/>
        <v>3351712807</v>
      </c>
      <c r="J434" s="93">
        <f t="shared" si="227"/>
        <v>4346646273</v>
      </c>
      <c r="K434" s="92">
        <f t="shared" si="227"/>
        <v>1080289411</v>
      </c>
      <c r="L434" s="92">
        <f t="shared" si="227"/>
        <v>2242364110</v>
      </c>
      <c r="M434" s="93">
        <f t="shared" si="227"/>
        <v>3823268790</v>
      </c>
      <c r="N434" s="93">
        <f t="shared" si="227"/>
        <v>5151936400</v>
      </c>
      <c r="O434" s="93">
        <f t="shared" si="227"/>
        <v>1419769638</v>
      </c>
      <c r="P434" s="93">
        <f t="shared" si="227"/>
        <v>3006561388</v>
      </c>
      <c r="Q434" s="93">
        <f t="shared" si="227"/>
        <v>5026357936</v>
      </c>
      <c r="R434" s="93">
        <f t="shared" si="227"/>
        <v>6428155038</v>
      </c>
      <c r="S434" s="93">
        <f t="shared" si="227"/>
        <v>1498283133</v>
      </c>
      <c r="T434" s="93">
        <f t="shared" si="227"/>
        <v>3138330853</v>
      </c>
      <c r="U434" s="93">
        <f t="shared" si="227"/>
        <v>5262156379</v>
      </c>
      <c r="V434" s="93">
        <f t="shared" si="227"/>
        <v>6693880083</v>
      </c>
      <c r="W434" s="93">
        <f t="shared" si="227"/>
        <v>1615821735</v>
      </c>
      <c r="X434" s="93">
        <f t="shared" si="227"/>
        <v>3439944292</v>
      </c>
    </row>
    <row r="435" spans="2:24" ht="11.8" customHeight="1" collapsed="1" x14ac:dyDescent="0.3">
      <c r="B435" s="103"/>
      <c r="C435" s="103" t="s">
        <v>148</v>
      </c>
      <c r="D435" s="103"/>
      <c r="E435" s="103"/>
      <c r="F435" s="91" t="s">
        <v>142</v>
      </c>
      <c r="G435" s="92">
        <f>SUM(G436:G437)</f>
        <v>827264003</v>
      </c>
      <c r="H435" s="92">
        <f t="shared" ref="H435:J435" si="228">SUM(H436:H437)</f>
        <v>1505542788</v>
      </c>
      <c r="I435" s="93">
        <f t="shared" si="228"/>
        <v>1915888486</v>
      </c>
      <c r="J435" s="93">
        <f t="shared" si="228"/>
        <v>2638040738</v>
      </c>
      <c r="K435" s="92">
        <f>SUM(K436:K437)</f>
        <v>478799577</v>
      </c>
      <c r="L435" s="92">
        <f t="shared" ref="L435:X435" si="229">SUM(L436:L437)</f>
        <v>1190339830</v>
      </c>
      <c r="M435" s="93">
        <f t="shared" si="229"/>
        <v>2177706931</v>
      </c>
      <c r="N435" s="93">
        <f t="shared" si="229"/>
        <v>3172327171</v>
      </c>
      <c r="O435" s="93">
        <f t="shared" si="229"/>
        <v>607654361</v>
      </c>
      <c r="P435" s="93">
        <f t="shared" si="229"/>
        <v>1455484302</v>
      </c>
      <c r="Q435" s="93">
        <f t="shared" si="229"/>
        <v>2370599031</v>
      </c>
      <c r="R435" s="93">
        <f t="shared" si="229"/>
        <v>2978888402</v>
      </c>
      <c r="S435" s="93">
        <f t="shared" si="229"/>
        <v>682263100</v>
      </c>
      <c r="T435" s="93">
        <f t="shared" si="229"/>
        <v>1423357424</v>
      </c>
      <c r="U435" s="93">
        <f t="shared" si="229"/>
        <v>2823552436</v>
      </c>
      <c r="V435" s="93">
        <f t="shared" si="229"/>
        <v>3313747584</v>
      </c>
      <c r="W435" s="93">
        <f t="shared" si="229"/>
        <v>1004392696</v>
      </c>
      <c r="X435" s="93">
        <f t="shared" si="229"/>
        <v>1817205717</v>
      </c>
    </row>
    <row r="436" spans="2:24" ht="11.8" hidden="1" customHeight="1" outlineLevel="1" x14ac:dyDescent="0.3">
      <c r="B436" s="90"/>
      <c r="C436" s="94" t="s">
        <v>143</v>
      </c>
      <c r="D436" s="90" t="s">
        <v>145</v>
      </c>
      <c r="E436" s="90"/>
      <c r="F436" s="91" t="s">
        <v>142</v>
      </c>
      <c r="G436" s="92">
        <f t="shared" ref="G436:X436" si="230">G62+G198+G300+G334+G368+G402</f>
        <v>804939626</v>
      </c>
      <c r="H436" s="92">
        <f t="shared" si="230"/>
        <v>1454176502</v>
      </c>
      <c r="I436" s="93">
        <f t="shared" si="230"/>
        <v>1862518574</v>
      </c>
      <c r="J436" s="93">
        <f t="shared" si="230"/>
        <v>2563149012</v>
      </c>
      <c r="K436" s="92">
        <f t="shared" si="230"/>
        <v>440707362</v>
      </c>
      <c r="L436" s="92">
        <f t="shared" si="230"/>
        <v>1150075522</v>
      </c>
      <c r="M436" s="93">
        <f t="shared" si="230"/>
        <v>1820680801</v>
      </c>
      <c r="N436" s="93">
        <f t="shared" si="230"/>
        <v>2473596738</v>
      </c>
      <c r="O436" s="93">
        <f t="shared" si="230"/>
        <v>588894514</v>
      </c>
      <c r="P436" s="93">
        <f t="shared" si="230"/>
        <v>1335268749</v>
      </c>
      <c r="Q436" s="93">
        <f t="shared" si="230"/>
        <v>2151674308</v>
      </c>
      <c r="R436" s="93">
        <f t="shared" si="230"/>
        <v>2652291403</v>
      </c>
      <c r="S436" s="93">
        <f t="shared" si="230"/>
        <v>713993211</v>
      </c>
      <c r="T436" s="93">
        <f t="shared" si="230"/>
        <v>1426349891</v>
      </c>
      <c r="U436" s="93">
        <f t="shared" si="230"/>
        <v>2799431741</v>
      </c>
      <c r="V436" s="93">
        <f t="shared" si="230"/>
        <v>3269844153</v>
      </c>
      <c r="W436" s="93">
        <f t="shared" si="230"/>
        <v>971743450</v>
      </c>
      <c r="X436" s="93">
        <f t="shared" si="230"/>
        <v>1784664156</v>
      </c>
    </row>
    <row r="437" spans="2:24" ht="11.8" hidden="1" customHeight="1" outlineLevel="1" x14ac:dyDescent="0.3">
      <c r="B437" s="90"/>
      <c r="C437" s="94" t="s">
        <v>143</v>
      </c>
      <c r="D437" s="90" t="s">
        <v>172</v>
      </c>
      <c r="E437" s="90"/>
      <c r="F437" s="91" t="s">
        <v>142</v>
      </c>
      <c r="G437" s="92">
        <f t="shared" ref="G437:X437" si="231">G63+G199+G301+G335+G369+G403</f>
        <v>22324377</v>
      </c>
      <c r="H437" s="92">
        <f t="shared" si="231"/>
        <v>51366286</v>
      </c>
      <c r="I437" s="93">
        <f t="shared" si="231"/>
        <v>53369912</v>
      </c>
      <c r="J437" s="93">
        <f t="shared" si="231"/>
        <v>74891726</v>
      </c>
      <c r="K437" s="92">
        <f t="shared" si="231"/>
        <v>38092215</v>
      </c>
      <c r="L437" s="92">
        <f t="shared" si="231"/>
        <v>40264308</v>
      </c>
      <c r="M437" s="93">
        <f t="shared" si="231"/>
        <v>357026130</v>
      </c>
      <c r="N437" s="93">
        <f t="shared" si="231"/>
        <v>698730433</v>
      </c>
      <c r="O437" s="93">
        <f t="shared" si="231"/>
        <v>18759847</v>
      </c>
      <c r="P437" s="93">
        <f t="shared" si="231"/>
        <v>120215553</v>
      </c>
      <c r="Q437" s="93">
        <f t="shared" si="231"/>
        <v>218924723</v>
      </c>
      <c r="R437" s="93">
        <f t="shared" si="231"/>
        <v>326596999</v>
      </c>
      <c r="S437" s="93">
        <f t="shared" si="231"/>
        <v>-31730111</v>
      </c>
      <c r="T437" s="93">
        <f t="shared" si="231"/>
        <v>-2992467</v>
      </c>
      <c r="U437" s="93">
        <f t="shared" si="231"/>
        <v>24120695</v>
      </c>
      <c r="V437" s="93">
        <f t="shared" si="231"/>
        <v>43903431</v>
      </c>
      <c r="W437" s="93">
        <f t="shared" si="231"/>
        <v>32649246</v>
      </c>
      <c r="X437" s="93">
        <f t="shared" si="231"/>
        <v>32541561</v>
      </c>
    </row>
    <row r="438" spans="2:24" ht="11.8" hidden="1" customHeight="1" outlineLevel="2" x14ac:dyDescent="0.3">
      <c r="B438" s="90"/>
      <c r="C438" s="94"/>
      <c r="D438" s="94" t="s">
        <v>143</v>
      </c>
      <c r="E438" s="90" t="s">
        <v>144</v>
      </c>
      <c r="F438" s="91" t="s">
        <v>142</v>
      </c>
      <c r="G438" s="92">
        <f t="shared" ref="G438:X438" si="232">G64+G200+G302+G336+G370+G404</f>
        <v>713015123</v>
      </c>
      <c r="H438" s="92">
        <f t="shared" si="232"/>
        <v>1307072555</v>
      </c>
      <c r="I438" s="93">
        <f t="shared" si="232"/>
        <v>1582774928</v>
      </c>
      <c r="J438" s="93">
        <f t="shared" si="232"/>
        <v>1890910511</v>
      </c>
      <c r="K438" s="92">
        <f t="shared" si="232"/>
        <v>426835083</v>
      </c>
      <c r="L438" s="92">
        <f t="shared" si="232"/>
        <v>895339867</v>
      </c>
      <c r="M438" s="93">
        <f t="shared" si="232"/>
        <v>1311322993</v>
      </c>
      <c r="N438" s="93">
        <f t="shared" si="232"/>
        <v>1667864168</v>
      </c>
      <c r="O438" s="93">
        <f t="shared" si="232"/>
        <v>489948149</v>
      </c>
      <c r="P438" s="93">
        <f t="shared" si="232"/>
        <v>980665001</v>
      </c>
      <c r="Q438" s="93">
        <f t="shared" si="232"/>
        <v>1636748147</v>
      </c>
      <c r="R438" s="93">
        <f t="shared" si="232"/>
        <v>2006986475</v>
      </c>
      <c r="S438" s="93">
        <f t="shared" si="232"/>
        <v>599862236</v>
      </c>
      <c r="T438" s="93">
        <f t="shared" si="232"/>
        <v>1354597928</v>
      </c>
      <c r="U438" s="93">
        <f t="shared" si="232"/>
        <v>2212668284</v>
      </c>
      <c r="V438" s="93">
        <f t="shared" si="232"/>
        <v>2583996455</v>
      </c>
      <c r="W438" s="93">
        <f t="shared" si="232"/>
        <v>715184113</v>
      </c>
      <c r="X438" s="93">
        <f t="shared" si="232"/>
        <v>1353200512</v>
      </c>
    </row>
    <row r="439" spans="2:24" ht="11.8" customHeight="1" x14ac:dyDescent="0.3">
      <c r="B439" s="90"/>
      <c r="C439" s="90" t="s">
        <v>149</v>
      </c>
      <c r="D439" s="90"/>
      <c r="E439" s="90"/>
      <c r="F439" s="91" t="s">
        <v>142</v>
      </c>
      <c r="G439" s="92">
        <f t="shared" ref="G439:X439" si="233">G65+G201+G303+G337+G371+G405</f>
        <v>632385013</v>
      </c>
      <c r="H439" s="92">
        <f t="shared" si="233"/>
        <v>1192753785</v>
      </c>
      <c r="I439" s="93">
        <f t="shared" si="233"/>
        <v>1836819933</v>
      </c>
      <c r="J439" s="93">
        <f t="shared" si="233"/>
        <v>2465420817</v>
      </c>
      <c r="K439" s="92">
        <f t="shared" si="233"/>
        <v>590108169</v>
      </c>
      <c r="L439" s="92">
        <f t="shared" si="233"/>
        <v>1225652078</v>
      </c>
      <c r="M439" s="93">
        <f t="shared" si="233"/>
        <v>1950064845</v>
      </c>
      <c r="N439" s="93">
        <f t="shared" si="233"/>
        <v>2734618192</v>
      </c>
      <c r="O439" s="93">
        <f t="shared" si="233"/>
        <v>689389575</v>
      </c>
      <c r="P439" s="93">
        <f t="shared" si="233"/>
        <v>1438501987</v>
      </c>
      <c r="Q439" s="93">
        <f t="shared" si="233"/>
        <v>2352433294</v>
      </c>
      <c r="R439" s="93">
        <f t="shared" si="233"/>
        <v>3057051222</v>
      </c>
      <c r="S439" s="93">
        <f t="shared" si="233"/>
        <v>717413685</v>
      </c>
      <c r="T439" s="93">
        <f t="shared" si="233"/>
        <v>1570167688</v>
      </c>
      <c r="U439" s="93">
        <f t="shared" si="233"/>
        <v>2549043127</v>
      </c>
      <c r="V439" s="93">
        <f t="shared" si="233"/>
        <v>3432848375</v>
      </c>
      <c r="W439" s="93">
        <f t="shared" si="233"/>
        <v>844619018</v>
      </c>
      <c r="X439" s="93">
        <f t="shared" si="233"/>
        <v>1844324141</v>
      </c>
    </row>
    <row r="440" spans="2:24" ht="11.8" customHeight="1" x14ac:dyDescent="0.3">
      <c r="B440" s="95"/>
      <c r="C440" s="95" t="s">
        <v>154</v>
      </c>
      <c r="D440" s="95"/>
      <c r="E440" s="95"/>
      <c r="F440" s="96" t="s">
        <v>142</v>
      </c>
      <c r="G440" s="97">
        <f t="shared" ref="G440:X440" si="234">G66+G202+G304+G338+G372+G406</f>
        <v>163371205</v>
      </c>
      <c r="H440" s="97">
        <f t="shared" si="234"/>
        <v>299046365</v>
      </c>
      <c r="I440" s="98">
        <f t="shared" si="234"/>
        <v>496078383</v>
      </c>
      <c r="J440" s="98">
        <f t="shared" si="234"/>
        <v>661531192</v>
      </c>
      <c r="K440" s="97">
        <f t="shared" si="234"/>
        <v>156320072</v>
      </c>
      <c r="L440" s="97">
        <f t="shared" si="234"/>
        <v>340018188</v>
      </c>
      <c r="M440" s="98">
        <f t="shared" si="234"/>
        <v>555712217</v>
      </c>
      <c r="N440" s="98">
        <f t="shared" si="234"/>
        <v>712989829</v>
      </c>
      <c r="O440" s="98">
        <f t="shared" si="234"/>
        <v>151256125</v>
      </c>
      <c r="P440" s="98">
        <f t="shared" si="234"/>
        <v>295979309</v>
      </c>
      <c r="Q440" s="98">
        <f t="shared" si="234"/>
        <v>497906509</v>
      </c>
      <c r="R440" s="98">
        <f t="shared" si="234"/>
        <v>678611741</v>
      </c>
      <c r="S440" s="98">
        <f t="shared" si="234"/>
        <v>157743542</v>
      </c>
      <c r="T440" s="98">
        <f t="shared" si="234"/>
        <v>337103236</v>
      </c>
      <c r="U440" s="98">
        <f t="shared" si="234"/>
        <v>569236844</v>
      </c>
      <c r="V440" s="98">
        <f t="shared" si="234"/>
        <v>801509873</v>
      </c>
      <c r="W440" s="98">
        <f t="shared" si="234"/>
        <v>216911098</v>
      </c>
      <c r="X440" s="98">
        <f t="shared" si="234"/>
        <v>413495998</v>
      </c>
    </row>
    <row r="441" spans="2:24" ht="11.8" customHeight="1" x14ac:dyDescent="0.3">
      <c r="B441" s="99"/>
      <c r="C441" s="99" t="s">
        <v>155</v>
      </c>
      <c r="D441" s="99"/>
      <c r="E441" s="99"/>
      <c r="F441" s="100" t="s">
        <v>156</v>
      </c>
      <c r="G441" s="101">
        <f t="shared" ref="G441:X441" si="235">G67+G203+G305+G339+G373+G407</f>
        <v>2490586</v>
      </c>
      <c r="H441" s="101">
        <f t="shared" si="235"/>
        <v>2444133</v>
      </c>
      <c r="I441" s="102">
        <f t="shared" si="235"/>
        <v>2312479</v>
      </c>
      <c r="J441" s="102">
        <f t="shared" si="235"/>
        <v>2137042</v>
      </c>
      <c r="K441" s="101">
        <f t="shared" si="235"/>
        <v>2078089</v>
      </c>
      <c r="L441" s="101">
        <f t="shared" si="235"/>
        <v>2094910</v>
      </c>
      <c r="M441" s="102">
        <f t="shared" si="235"/>
        <v>2143702</v>
      </c>
      <c r="N441" s="102">
        <f t="shared" si="235"/>
        <v>2118097</v>
      </c>
      <c r="O441" s="102">
        <f t="shared" si="235"/>
        <v>2076412</v>
      </c>
      <c r="P441" s="102">
        <f t="shared" si="235"/>
        <v>2145276</v>
      </c>
      <c r="Q441" s="102">
        <f t="shared" si="235"/>
        <v>2118899</v>
      </c>
      <c r="R441" s="102">
        <f t="shared" si="235"/>
        <v>2142627</v>
      </c>
      <c r="S441" s="102">
        <f t="shared" si="235"/>
        <v>2168110</v>
      </c>
      <c r="T441" s="102">
        <f t="shared" si="235"/>
        <v>2170001</v>
      </c>
      <c r="U441" s="102">
        <f t="shared" si="235"/>
        <v>2276611</v>
      </c>
      <c r="V441" s="102">
        <f t="shared" si="235"/>
        <v>2279383</v>
      </c>
      <c r="W441" s="102">
        <f t="shared" si="235"/>
        <v>2339736</v>
      </c>
      <c r="X441" s="102">
        <f t="shared" si="235"/>
        <v>2458288</v>
      </c>
    </row>
    <row r="442" spans="2:24" ht="11.8" customHeight="1" x14ac:dyDescent="0.3">
      <c r="B442" s="90"/>
      <c r="C442" s="90" t="s">
        <v>175</v>
      </c>
      <c r="D442" s="90"/>
      <c r="E442" s="90"/>
      <c r="F442" s="91" t="s">
        <v>156</v>
      </c>
      <c r="G442" s="92">
        <f t="shared" ref="G442:X442" si="236">G68+G204+G306+G340+G374+G408</f>
        <v>6642285</v>
      </c>
      <c r="H442" s="92">
        <f t="shared" si="236"/>
        <v>7471823</v>
      </c>
      <c r="I442" s="93">
        <f t="shared" si="236"/>
        <v>7247361</v>
      </c>
      <c r="J442" s="93">
        <f t="shared" si="236"/>
        <v>7213580</v>
      </c>
      <c r="K442" s="92">
        <f t="shared" si="236"/>
        <v>11070333</v>
      </c>
      <c r="L442" s="92">
        <f t="shared" si="236"/>
        <v>7415692</v>
      </c>
      <c r="M442" s="93">
        <f t="shared" si="236"/>
        <v>7550348</v>
      </c>
      <c r="N442" s="93">
        <f t="shared" si="236"/>
        <v>7895752</v>
      </c>
      <c r="O442" s="93">
        <f t="shared" si="236"/>
        <v>7983372</v>
      </c>
      <c r="P442" s="93">
        <f t="shared" si="236"/>
        <v>8289186</v>
      </c>
      <c r="Q442" s="93">
        <f t="shared" si="236"/>
        <v>8338681</v>
      </c>
      <c r="R442" s="93">
        <f t="shared" si="236"/>
        <v>8372304</v>
      </c>
      <c r="S442" s="93">
        <f t="shared" si="236"/>
        <v>8679464</v>
      </c>
      <c r="T442" s="93">
        <f t="shared" si="236"/>
        <v>8740958</v>
      </c>
      <c r="U442" s="93">
        <f t="shared" si="236"/>
        <v>8935661</v>
      </c>
      <c r="V442" s="93">
        <f t="shared" si="236"/>
        <v>8903819</v>
      </c>
      <c r="W442" s="93">
        <f t="shared" si="236"/>
        <v>9153794</v>
      </c>
      <c r="X442" s="93">
        <f t="shared" si="236"/>
        <v>9568797</v>
      </c>
    </row>
    <row r="443" spans="2:24" ht="11.8" customHeight="1" x14ac:dyDescent="0.3">
      <c r="B443" s="103"/>
      <c r="C443" s="103" t="s">
        <v>157</v>
      </c>
      <c r="D443" s="103"/>
      <c r="E443" s="103"/>
      <c r="F443" s="91" t="s">
        <v>156</v>
      </c>
      <c r="G443" s="92">
        <f t="shared" ref="G443:X443" si="237">G69+G205+G307+G341+G375+G409</f>
        <v>69655</v>
      </c>
      <c r="H443" s="92">
        <f t="shared" si="237"/>
        <v>122524</v>
      </c>
      <c r="I443" s="93">
        <f t="shared" si="237"/>
        <v>184393</v>
      </c>
      <c r="J443" s="93">
        <f t="shared" si="237"/>
        <v>241989</v>
      </c>
      <c r="K443" s="92">
        <f t="shared" si="237"/>
        <v>48910</v>
      </c>
      <c r="L443" s="92">
        <f t="shared" si="237"/>
        <v>116865</v>
      </c>
      <c r="M443" s="93">
        <f t="shared" si="237"/>
        <v>183172</v>
      </c>
      <c r="N443" s="93">
        <f t="shared" si="237"/>
        <v>265300</v>
      </c>
      <c r="O443" s="93">
        <f t="shared" si="237"/>
        <v>74967</v>
      </c>
      <c r="P443" s="93">
        <f t="shared" si="237"/>
        <v>146881</v>
      </c>
      <c r="Q443" s="93">
        <f t="shared" si="237"/>
        <v>240341</v>
      </c>
      <c r="R443" s="93">
        <f t="shared" si="237"/>
        <v>325264</v>
      </c>
      <c r="S443" s="93">
        <f t="shared" si="237"/>
        <v>72746</v>
      </c>
      <c r="T443" s="93">
        <f t="shared" si="237"/>
        <v>156769</v>
      </c>
      <c r="U443" s="93">
        <f t="shared" si="237"/>
        <v>256707</v>
      </c>
      <c r="V443" s="93">
        <f t="shared" si="237"/>
        <v>349273</v>
      </c>
      <c r="W443" s="93">
        <f t="shared" si="237"/>
        <v>79483</v>
      </c>
      <c r="X443" s="93">
        <f t="shared" si="237"/>
        <v>167812</v>
      </c>
    </row>
    <row r="444" spans="2:24" ht="11.8" customHeight="1" x14ac:dyDescent="0.3"/>
    <row r="445" spans="2:24" ht="11.8" customHeight="1" x14ac:dyDescent="0.3">
      <c r="B445" s="85"/>
      <c r="C445" s="85" t="s">
        <v>163</v>
      </c>
      <c r="D445" s="85"/>
      <c r="E445" s="86"/>
      <c r="F445" s="87"/>
      <c r="G445" s="87"/>
      <c r="H445" s="87"/>
      <c r="I445" s="104"/>
      <c r="J445" s="104"/>
      <c r="K445" s="87"/>
      <c r="L445" s="87"/>
      <c r="M445" s="104"/>
      <c r="N445" s="104"/>
      <c r="O445" s="104"/>
      <c r="P445" s="104"/>
      <c r="Q445" s="104"/>
      <c r="R445" s="104"/>
      <c r="S445" s="104"/>
      <c r="T445" s="104"/>
      <c r="U445" s="104"/>
      <c r="V445" s="104"/>
      <c r="W445" s="104"/>
      <c r="X445" s="104"/>
    </row>
    <row r="446" spans="2:24" ht="11.8" customHeight="1" x14ac:dyDescent="0.3">
      <c r="B446" s="90"/>
      <c r="C446" s="90" t="s">
        <v>158</v>
      </c>
      <c r="D446" s="90"/>
      <c r="E446" s="103"/>
      <c r="F446" s="105" t="s">
        <v>142</v>
      </c>
      <c r="G446" s="92">
        <f t="shared" ref="G446:X446" si="238">G72+G208+G310+G344+G378+G412</f>
        <v>582560383</v>
      </c>
      <c r="H446" s="92">
        <f t="shared" si="238"/>
        <v>973755082</v>
      </c>
      <c r="I446" s="93">
        <f t="shared" si="238"/>
        <v>1640879735</v>
      </c>
      <c r="J446" s="93">
        <f t="shared" si="238"/>
        <v>2090708365</v>
      </c>
      <c r="K446" s="92">
        <f t="shared" si="238"/>
        <v>458536230</v>
      </c>
      <c r="L446" s="92">
        <f t="shared" si="238"/>
        <v>920060726</v>
      </c>
      <c r="M446" s="93">
        <f t="shared" si="238"/>
        <v>1709381365</v>
      </c>
      <c r="N446" s="93">
        <f t="shared" si="238"/>
        <v>2255053487</v>
      </c>
      <c r="O446" s="93">
        <f t="shared" si="238"/>
        <v>788690258</v>
      </c>
      <c r="P446" s="93">
        <f t="shared" si="238"/>
        <v>1429893475</v>
      </c>
      <c r="Q446" s="93">
        <f t="shared" si="238"/>
        <v>2399470844</v>
      </c>
      <c r="R446" s="93">
        <f t="shared" si="238"/>
        <v>3173656264</v>
      </c>
      <c r="S446" s="93">
        <f t="shared" si="238"/>
        <v>862318856</v>
      </c>
      <c r="T446" s="93">
        <f t="shared" si="238"/>
        <v>1718881686</v>
      </c>
      <c r="U446" s="93">
        <f t="shared" si="238"/>
        <v>2758183132</v>
      </c>
      <c r="V446" s="93">
        <f t="shared" si="238"/>
        <v>3666335287</v>
      </c>
      <c r="W446" s="93">
        <f t="shared" si="238"/>
        <v>1033459545</v>
      </c>
      <c r="X446" s="93">
        <f t="shared" si="238"/>
        <v>2031096646</v>
      </c>
    </row>
    <row r="447" spans="2:24" ht="11.8" customHeight="1" x14ac:dyDescent="0.3">
      <c r="B447" s="90"/>
      <c r="C447" s="90" t="s">
        <v>159</v>
      </c>
      <c r="D447" s="90"/>
      <c r="E447" s="103"/>
      <c r="F447" s="105" t="s">
        <v>156</v>
      </c>
      <c r="G447" s="92">
        <f t="shared" ref="G447:X447" si="239">G73+G209+G311+G345+G379+G413</f>
        <v>892376</v>
      </c>
      <c r="H447" s="92">
        <f t="shared" si="239"/>
        <v>1345163</v>
      </c>
      <c r="I447" s="93">
        <f t="shared" si="239"/>
        <v>2208128</v>
      </c>
      <c r="J447" s="93">
        <f t="shared" si="239"/>
        <v>2743273</v>
      </c>
      <c r="K447" s="92">
        <f t="shared" si="239"/>
        <v>428615</v>
      </c>
      <c r="L447" s="92">
        <f t="shared" si="239"/>
        <v>1085371</v>
      </c>
      <c r="M447" s="93">
        <f t="shared" si="239"/>
        <v>2038577</v>
      </c>
      <c r="N447" s="93">
        <f t="shared" si="239"/>
        <v>2621906</v>
      </c>
      <c r="O447" s="93">
        <f t="shared" si="239"/>
        <v>692058</v>
      </c>
      <c r="P447" s="93">
        <f t="shared" si="239"/>
        <v>1414635</v>
      </c>
      <c r="Q447" s="93">
        <f t="shared" si="239"/>
        <v>2505432</v>
      </c>
      <c r="R447" s="93">
        <f t="shared" si="239"/>
        <v>3266512</v>
      </c>
      <c r="S447" s="93">
        <f t="shared" si="239"/>
        <v>816877</v>
      </c>
      <c r="T447" s="93">
        <f t="shared" si="239"/>
        <v>1788206</v>
      </c>
      <c r="U447" s="93">
        <f t="shared" si="239"/>
        <v>3412726</v>
      </c>
      <c r="V447" s="93">
        <f t="shared" si="239"/>
        <v>4251878</v>
      </c>
      <c r="W447" s="93">
        <f t="shared" si="239"/>
        <v>1037528</v>
      </c>
      <c r="X447" s="93">
        <f t="shared" si="239"/>
        <v>2183806</v>
      </c>
    </row>
    <row r="448" spans="2:24" ht="11.8" customHeight="1" x14ac:dyDescent="0.3">
      <c r="B448" s="103"/>
      <c r="C448" s="103" t="s">
        <v>176</v>
      </c>
      <c r="D448" s="103"/>
      <c r="E448" s="103"/>
      <c r="F448" s="105" t="s">
        <v>156</v>
      </c>
      <c r="G448" s="92">
        <f t="shared" ref="G448:X448" si="240">G74+G210+G312+G346+G380+G414</f>
        <v>2315413</v>
      </c>
      <c r="H448" s="92">
        <f t="shared" si="240"/>
        <v>3464402</v>
      </c>
      <c r="I448" s="93">
        <f t="shared" si="240"/>
        <v>5805131</v>
      </c>
      <c r="J448" s="93">
        <f t="shared" si="240"/>
        <v>7176372</v>
      </c>
      <c r="K448" s="92">
        <f t="shared" si="240"/>
        <v>1240220</v>
      </c>
      <c r="L448" s="92">
        <f t="shared" si="240"/>
        <v>2879939</v>
      </c>
      <c r="M448" s="93">
        <f t="shared" si="240"/>
        <v>6047563</v>
      </c>
      <c r="N448" s="93">
        <f t="shared" si="240"/>
        <v>7728924</v>
      </c>
      <c r="O448" s="93">
        <f t="shared" si="240"/>
        <v>2202740</v>
      </c>
      <c r="P448" s="93">
        <f t="shared" si="240"/>
        <v>5216791</v>
      </c>
      <c r="Q448" s="93">
        <f t="shared" si="240"/>
        <v>9045086</v>
      </c>
      <c r="R448" s="93">
        <f t="shared" si="240"/>
        <v>11469861</v>
      </c>
      <c r="S448" s="93">
        <f t="shared" si="240"/>
        <v>2915827</v>
      </c>
      <c r="T448" s="93">
        <f t="shared" si="240"/>
        <v>6550551</v>
      </c>
      <c r="U448" s="93">
        <f t="shared" si="240"/>
        <v>12467803</v>
      </c>
      <c r="V448" s="93">
        <f t="shared" si="240"/>
        <v>15413826</v>
      </c>
      <c r="W448" s="93">
        <f t="shared" si="240"/>
        <v>3565871</v>
      </c>
      <c r="X448" s="93">
        <f t="shared" si="240"/>
        <v>8048030</v>
      </c>
    </row>
    <row r="449" spans="2:24" ht="11.8" customHeight="1" x14ac:dyDescent="0.3">
      <c r="B449" s="103"/>
      <c r="C449" s="103" t="s">
        <v>165</v>
      </c>
      <c r="D449" s="103"/>
      <c r="E449" s="103"/>
      <c r="F449" s="105" t="s">
        <v>156</v>
      </c>
      <c r="G449" s="92">
        <f t="shared" ref="G449:X449" si="241">G75+G211+G313+G347+G381+G415</f>
        <v>106412</v>
      </c>
      <c r="H449" s="92">
        <f t="shared" si="241"/>
        <v>175595</v>
      </c>
      <c r="I449" s="93">
        <f t="shared" si="241"/>
        <v>269491</v>
      </c>
      <c r="J449" s="93">
        <f t="shared" si="241"/>
        <v>328381</v>
      </c>
      <c r="K449" s="92">
        <f t="shared" si="241"/>
        <v>66490</v>
      </c>
      <c r="L449" s="92">
        <f t="shared" si="241"/>
        <v>124484</v>
      </c>
      <c r="M449" s="93">
        <f t="shared" si="241"/>
        <v>173334</v>
      </c>
      <c r="N449" s="93">
        <f t="shared" si="241"/>
        <v>261198</v>
      </c>
      <c r="O449" s="93">
        <f t="shared" si="241"/>
        <v>74096</v>
      </c>
      <c r="P449" s="93">
        <f t="shared" si="241"/>
        <v>127766</v>
      </c>
      <c r="Q449" s="93">
        <f t="shared" si="241"/>
        <v>190450</v>
      </c>
      <c r="R449" s="93">
        <f t="shared" si="241"/>
        <v>238672</v>
      </c>
      <c r="S449" s="93">
        <f t="shared" si="241"/>
        <v>55445</v>
      </c>
      <c r="T449" s="93">
        <f t="shared" si="241"/>
        <v>126389</v>
      </c>
      <c r="U449" s="93">
        <f t="shared" si="241"/>
        <v>193680</v>
      </c>
      <c r="V449" s="93">
        <f t="shared" si="241"/>
        <v>247383</v>
      </c>
      <c r="W449" s="93">
        <f t="shared" si="241"/>
        <v>113627</v>
      </c>
      <c r="X449" s="93">
        <f t="shared" si="241"/>
        <v>217406</v>
      </c>
    </row>
    <row r="450" spans="2:24" ht="11.8" customHeight="1" x14ac:dyDescent="0.3"/>
    <row r="451" spans="2:24" ht="11.8" customHeight="1" x14ac:dyDescent="0.3">
      <c r="B451" s="85"/>
      <c r="C451" s="85" t="s">
        <v>166</v>
      </c>
      <c r="D451" s="85"/>
      <c r="E451" s="86"/>
      <c r="F451" s="87"/>
      <c r="G451" s="87"/>
      <c r="H451" s="87"/>
      <c r="I451" s="104"/>
      <c r="J451" s="104"/>
      <c r="K451" s="87"/>
      <c r="L451" s="87"/>
      <c r="M451" s="104"/>
      <c r="N451" s="104"/>
      <c r="O451" s="104"/>
      <c r="P451" s="104"/>
      <c r="Q451" s="104"/>
      <c r="R451" s="104"/>
      <c r="S451" s="104"/>
      <c r="T451" s="104"/>
      <c r="U451" s="104"/>
      <c r="V451" s="104"/>
      <c r="W451" s="104"/>
      <c r="X451" s="104"/>
    </row>
    <row r="452" spans="2:24" ht="11.8" customHeight="1" x14ac:dyDescent="0.3">
      <c r="B452" s="90"/>
      <c r="C452" s="90" t="s">
        <v>167</v>
      </c>
      <c r="D452" s="90"/>
      <c r="E452" s="103"/>
      <c r="F452" s="105" t="s">
        <v>142</v>
      </c>
      <c r="G452" s="92">
        <f>IFERROR(G427*4/G441,"-")</f>
        <v>2907.0628775717842</v>
      </c>
      <c r="H452" s="92">
        <f>IFERROR(H427*2/H441,"-")</f>
        <v>2475.4373039437705</v>
      </c>
      <c r="I452" s="93">
        <f>IFERROR(I427*(4/3)/I441,"-")</f>
        <v>2615.8724768239335</v>
      </c>
      <c r="J452" s="93">
        <f>IFERROR(J427/J441,"-")</f>
        <v>2707.9605534191655</v>
      </c>
      <c r="K452" s="92">
        <f>IFERROR(K427*4/K441,"-")</f>
        <v>3097.9420015215901</v>
      </c>
      <c r="L452" s="92">
        <f>IFERROR(L427*2/L441,"-")</f>
        <v>2985.1667594311925</v>
      </c>
      <c r="M452" s="93">
        <f>IFERROR(M427*(4/3)/M441,"-")</f>
        <v>3165.0153563010776</v>
      </c>
      <c r="N452" s="93">
        <f>IFERROR(N427/N441,"-")</f>
        <v>3128.3856235101603</v>
      </c>
      <c r="O452" s="92">
        <f>IFERROR(O427*4/O441,"-")</f>
        <v>4166.1365971685773</v>
      </c>
      <c r="P452" s="92">
        <f>IFERROR(P427*2/P441,"-")</f>
        <v>3930.5622745045393</v>
      </c>
      <c r="Q452" s="93">
        <f>IFERROR(Q427*(4/3)/Q441,"-")</f>
        <v>4145.8851224149903</v>
      </c>
      <c r="R452" s="93">
        <f>IFERROR(R427/R441,"-")</f>
        <v>3903.6252133479134</v>
      </c>
      <c r="S452" s="92">
        <f>IFERROR(S427*4/S441,"-")</f>
        <v>4555.0040062542948</v>
      </c>
      <c r="T452" s="92">
        <f>IFERROR(T427*2/T441,"-")</f>
        <v>4301.1654805689031</v>
      </c>
      <c r="U452" s="93">
        <f>IFERROR(U427*(4/3)/U441,"-")</f>
        <v>4266.7791508225746</v>
      </c>
      <c r="V452" s="93">
        <f>IFERROR(V427/V441,"-")</f>
        <v>4124.5401742489084</v>
      </c>
      <c r="W452" s="92">
        <f>IFERROR(W427*4/W441,"-")</f>
        <v>4892.7197547073683</v>
      </c>
      <c r="X452" s="92">
        <f>IFERROR(X427*2/X441,"-")</f>
        <v>4386.9313823278635</v>
      </c>
    </row>
    <row r="453" spans="2:24" ht="11.8" customHeight="1" x14ac:dyDescent="0.3">
      <c r="B453" s="90"/>
      <c r="C453" s="90" t="s">
        <v>168</v>
      </c>
      <c r="D453" s="90"/>
      <c r="E453" s="103"/>
      <c r="F453" s="105" t="s">
        <v>142</v>
      </c>
      <c r="G453" s="92">
        <f>IFERROR(G446/G447,"-")</f>
        <v>652.81942028920548</v>
      </c>
      <c r="H453" s="92">
        <f t="shared" ref="H453:J453" si="242">IFERROR(H446/H447,"-")</f>
        <v>723.89374521898094</v>
      </c>
      <c r="I453" s="93">
        <f t="shared" si="242"/>
        <v>743.10897511376152</v>
      </c>
      <c r="J453" s="93">
        <f t="shared" si="242"/>
        <v>762.12187594891213</v>
      </c>
      <c r="K453" s="92">
        <f>IFERROR(K446/K447,"-")</f>
        <v>1069.8091060742158</v>
      </c>
      <c r="L453" s="92">
        <f t="shared" ref="L453:X453" si="243">IFERROR(L446/L447,"-")</f>
        <v>847.6923798406259</v>
      </c>
      <c r="M453" s="93">
        <f t="shared" si="243"/>
        <v>838.5169483419071</v>
      </c>
      <c r="N453" s="93">
        <f t="shared" si="243"/>
        <v>860.08174473074166</v>
      </c>
      <c r="O453" s="93">
        <f t="shared" si="243"/>
        <v>1139.6302882128377</v>
      </c>
      <c r="P453" s="93">
        <f t="shared" si="243"/>
        <v>1010.7861568531812</v>
      </c>
      <c r="Q453" s="93">
        <f t="shared" si="243"/>
        <v>957.70743089415316</v>
      </c>
      <c r="R453" s="93">
        <f t="shared" si="243"/>
        <v>971.57342878275051</v>
      </c>
      <c r="S453" s="93">
        <f t="shared" si="243"/>
        <v>1055.628761735243</v>
      </c>
      <c r="T453" s="93">
        <f t="shared" si="243"/>
        <v>961.23247880836993</v>
      </c>
      <c r="U453" s="93">
        <f t="shared" si="243"/>
        <v>808.20526816392521</v>
      </c>
      <c r="V453" s="93">
        <f t="shared" si="243"/>
        <v>862.28609734333861</v>
      </c>
      <c r="W453" s="93">
        <f t="shared" si="243"/>
        <v>996.07870341812463</v>
      </c>
      <c r="X453" s="93">
        <f t="shared" si="243"/>
        <v>930.07192305543629</v>
      </c>
    </row>
    <row r="454" spans="2:24" ht="11.8" customHeight="1" x14ac:dyDescent="0.3">
      <c r="B454" s="90"/>
      <c r="C454" s="90" t="s">
        <v>169</v>
      </c>
      <c r="D454" s="90"/>
      <c r="E454" s="103"/>
      <c r="F454" s="105" t="s">
        <v>142</v>
      </c>
      <c r="G454" s="92">
        <f t="shared" ref="G454:X454" si="244">IFERROR(G435/G443,"-")</f>
        <v>11876.591816811428</v>
      </c>
      <c r="H454" s="92">
        <f t="shared" si="244"/>
        <v>12287.737814632235</v>
      </c>
      <c r="I454" s="93">
        <f t="shared" si="244"/>
        <v>10390.245215382363</v>
      </c>
      <c r="J454" s="93">
        <f t="shared" si="244"/>
        <v>10901.490307410668</v>
      </c>
      <c r="K454" s="92">
        <f t="shared" si="244"/>
        <v>9789.4004702514831</v>
      </c>
      <c r="L454" s="92">
        <f t="shared" si="244"/>
        <v>10185.597313139093</v>
      </c>
      <c r="M454" s="93">
        <f t="shared" si="244"/>
        <v>11888.863641822985</v>
      </c>
      <c r="N454" s="93">
        <f t="shared" si="244"/>
        <v>11957.509125518282</v>
      </c>
      <c r="O454" s="93">
        <f t="shared" si="244"/>
        <v>8105.6246215001265</v>
      </c>
      <c r="P454" s="93">
        <f t="shared" si="244"/>
        <v>9909.2755495945694</v>
      </c>
      <c r="Q454" s="93">
        <f t="shared" si="244"/>
        <v>9863.4815990613333</v>
      </c>
      <c r="R454" s="93">
        <f t="shared" si="244"/>
        <v>9158.3710524374055</v>
      </c>
      <c r="S454" s="93">
        <f t="shared" si="244"/>
        <v>9378.7026090781619</v>
      </c>
      <c r="T454" s="93">
        <f t="shared" si="244"/>
        <v>9079.3296123595865</v>
      </c>
      <c r="U454" s="93">
        <f t="shared" si="244"/>
        <v>10999.125212791238</v>
      </c>
      <c r="V454" s="93">
        <f t="shared" si="244"/>
        <v>9487.5572517772634</v>
      </c>
      <c r="W454" s="93">
        <f t="shared" si="244"/>
        <v>12636.572550105055</v>
      </c>
      <c r="X454" s="93">
        <f t="shared" si="244"/>
        <v>10828.81866016733</v>
      </c>
    </row>
    <row r="455" spans="2:24" ht="11.8" customHeight="1" x14ac:dyDescent="0.3">
      <c r="B455" s="90"/>
      <c r="C455" s="90" t="s">
        <v>177</v>
      </c>
      <c r="D455" s="90"/>
      <c r="E455" s="103"/>
      <c r="F455" s="105" t="s">
        <v>14</v>
      </c>
      <c r="G455" s="106">
        <f>IFERROR(G443*4/G441,"-")</f>
        <v>0.11186925486612388</v>
      </c>
      <c r="H455" s="106">
        <f>IFERROR(H443*2/H441,"-")</f>
        <v>0.10025968308598592</v>
      </c>
      <c r="I455" s="107">
        <f>IFERROR(I443*(4/3)/I441,"-")</f>
        <v>0.10631765016388617</v>
      </c>
      <c r="J455" s="107">
        <f t="shared" ref="J455" si="245">IFERROR(J443/J441,"-")</f>
        <v>0.11323549092624291</v>
      </c>
      <c r="K455" s="106">
        <f>IFERROR(K443*4/K441,"-")</f>
        <v>9.4144187279755584E-2</v>
      </c>
      <c r="L455" s="106">
        <f>IFERROR(L443*2/L441,"-")</f>
        <v>0.11157042545980496</v>
      </c>
      <c r="M455" s="107">
        <f>IFERROR(M443*(4/3)/M441,"-")</f>
        <v>0.11392877057227792</v>
      </c>
      <c r="N455" s="107">
        <f t="shared" ref="N455" si="246">IFERROR(N443/N441,"-")</f>
        <v>0.12525394257203518</v>
      </c>
      <c r="O455" s="106">
        <f>IFERROR(O443*4/O441,"-")</f>
        <v>0.14441642602720461</v>
      </c>
      <c r="P455" s="106">
        <f>IFERROR(P443*2/P441,"-")</f>
        <v>0.13693436182570448</v>
      </c>
      <c r="Q455" s="107">
        <f>IFERROR(Q443*(4/3)/Q441,"-")</f>
        <v>0.1512364046925628</v>
      </c>
      <c r="R455" s="107">
        <f t="shared" ref="R455" si="247">IFERROR(R443/R441,"-")</f>
        <v>0.15180617064939442</v>
      </c>
      <c r="S455" s="106">
        <f>IFERROR(S443*4/S441,"-")</f>
        <v>0.13421090258335602</v>
      </c>
      <c r="T455" s="106">
        <f>IFERROR(T443*2/T441,"-")</f>
        <v>0.14448749101958938</v>
      </c>
      <c r="U455" s="107">
        <f>IFERROR(U443*(4/3)/U441,"-")</f>
        <v>0.15034452526145223</v>
      </c>
      <c r="V455" s="107">
        <f t="shared" ref="V455" si="248">IFERROR(V443/V441,"-")</f>
        <v>0.15323137884243235</v>
      </c>
      <c r="W455" s="106">
        <f>IFERROR(W443*4/W441,"-")</f>
        <v>0.13588370653783161</v>
      </c>
      <c r="X455" s="106">
        <f>IFERROR(X443*2/X441,"-")</f>
        <v>0.13652753460945177</v>
      </c>
    </row>
    <row r="456" spans="2:24" ht="11.8" customHeight="1" x14ac:dyDescent="0.3">
      <c r="B456" s="90"/>
      <c r="C456" s="90" t="s">
        <v>178</v>
      </c>
      <c r="D456" s="90"/>
      <c r="E456" s="103"/>
      <c r="F456" s="105" t="s">
        <v>14</v>
      </c>
      <c r="G456" s="106">
        <f t="shared" ref="G456:X456" si="249">IFERROR(G435/G431,"-")</f>
        <v>0.54360723943397704</v>
      </c>
      <c r="H456" s="106">
        <f t="shared" si="249"/>
        <v>0.5311963490396433</v>
      </c>
      <c r="I456" s="107">
        <f t="shared" si="249"/>
        <v>0.43833922188804358</v>
      </c>
      <c r="J456" s="107">
        <f t="shared" si="249"/>
        <v>0.46431132445275675</v>
      </c>
      <c r="K456" s="106">
        <f t="shared" si="249"/>
        <v>0.3489678098120258</v>
      </c>
      <c r="L456" s="106">
        <f t="shared" si="249"/>
        <v>0.41902365570551897</v>
      </c>
      <c r="M456" s="107">
        <f t="shared" si="249"/>
        <v>0.44755331803859622</v>
      </c>
      <c r="N456" s="107">
        <f t="shared" si="249"/>
        <v>0.48440459627820925</v>
      </c>
      <c r="O456" s="107">
        <f t="shared" si="249"/>
        <v>0.33282628422099308</v>
      </c>
      <c r="P456" s="107">
        <f t="shared" si="249"/>
        <v>0.373228024205708</v>
      </c>
      <c r="Q456" s="107">
        <f t="shared" si="249"/>
        <v>0.3606939921396628</v>
      </c>
      <c r="R456" s="107">
        <f t="shared" si="249"/>
        <v>0.35061245434776556</v>
      </c>
      <c r="S456" s="107">
        <f t="shared" si="249"/>
        <v>0.33843562158846269</v>
      </c>
      <c r="T456" s="107">
        <f t="shared" si="249"/>
        <v>0.33408889897205846</v>
      </c>
      <c r="U456" s="107">
        <f t="shared" si="249"/>
        <v>0.39836309896040839</v>
      </c>
      <c r="V456" s="107">
        <f t="shared" si="249"/>
        <v>0.36227673374251018</v>
      </c>
      <c r="W456" s="107">
        <f t="shared" si="249"/>
        <v>0.44806345943763665</v>
      </c>
      <c r="X456" s="107">
        <f t="shared" si="249"/>
        <v>0.38637515325158017</v>
      </c>
    </row>
    <row r="457" spans="2:24" ht="11.8" customHeight="1" x14ac:dyDescent="0.3">
      <c r="B457" s="90"/>
      <c r="C457" s="90" t="s">
        <v>179</v>
      </c>
      <c r="D457" s="90"/>
      <c r="E457" s="103"/>
      <c r="F457" s="105" t="s">
        <v>14</v>
      </c>
      <c r="G457" s="106">
        <f t="shared" ref="G457:X457" si="250">IFERROR((G435+G439)/G431,"-")</f>
        <v>0.95915665283731788</v>
      </c>
      <c r="H457" s="106">
        <f t="shared" si="250"/>
        <v>0.95203225018124249</v>
      </c>
      <c r="I457" s="107">
        <f t="shared" si="250"/>
        <v>0.85858822179756566</v>
      </c>
      <c r="J457" s="107">
        <f t="shared" si="250"/>
        <v>0.89824048573725079</v>
      </c>
      <c r="K457" s="106">
        <f t="shared" si="250"/>
        <v>0.77906166365040286</v>
      </c>
      <c r="L457" s="106">
        <f t="shared" si="250"/>
        <v>0.85047793573799157</v>
      </c>
      <c r="M457" s="107">
        <f t="shared" si="250"/>
        <v>0.84832257644812958</v>
      </c>
      <c r="N457" s="107">
        <f t="shared" si="250"/>
        <v>0.90197237849823764</v>
      </c>
      <c r="O457" s="107">
        <f t="shared" si="250"/>
        <v>0.71042082703040377</v>
      </c>
      <c r="P457" s="107">
        <f t="shared" si="250"/>
        <v>0.74210129455719753</v>
      </c>
      <c r="Q457" s="107">
        <f t="shared" si="250"/>
        <v>0.71862401107550411</v>
      </c>
      <c r="R457" s="107">
        <f t="shared" si="250"/>
        <v>0.7104246014871588</v>
      </c>
      <c r="S457" s="107">
        <f t="shared" si="250"/>
        <v>0.69430763990374977</v>
      </c>
      <c r="T457" s="107">
        <f t="shared" si="250"/>
        <v>0.70263694266106413</v>
      </c>
      <c r="U457" s="107">
        <f t="shared" si="250"/>
        <v>0.75799683783085947</v>
      </c>
      <c r="V457" s="107">
        <f t="shared" si="250"/>
        <v>0.73757420743454494</v>
      </c>
      <c r="W457" s="107">
        <f t="shared" si="250"/>
        <v>0.82485126426641597</v>
      </c>
      <c r="X457" s="107">
        <f t="shared" si="250"/>
        <v>0.77851623885243737</v>
      </c>
    </row>
    <row r="458" spans="2:24" ht="11.8" customHeight="1" x14ac:dyDescent="0.3">
      <c r="C458" s="1" t="s">
        <v>203</v>
      </c>
    </row>
  </sheetData>
  <pageMargins left="0.7" right="0.7" top="0.78740157499999996" bottom="0.78740157499999996" header="0.3" footer="0.3"/>
  <pageSetup paperSize="9" orientation="portrait" r:id="rId1"/>
  <ignoredErrors>
    <ignoredError sqref="A402:X435" formula="1"/>
    <ignoredError sqref="A1:X401" formula="1"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544B6-C4F3-4386-AF01-A110EF2B7CF7}">
  <sheetPr codeName="List8">
    <tabColor theme="1" tint="0.499984740745262"/>
    <outlinePr summaryBelow="0"/>
  </sheetPr>
  <dimension ref="B1:O483"/>
  <sheetViews>
    <sheetView zoomScaleNormal="100" workbookViewId="0"/>
  </sheetViews>
  <sheetFormatPr defaultColWidth="10.77734375" defaultRowHeight="11.8" outlineLevelRow="2" x14ac:dyDescent="0.2"/>
  <cols>
    <col min="1" max="1" width="1.77734375" style="51" customWidth="1"/>
    <col min="2" max="10" width="15.77734375" style="51" customWidth="1"/>
    <col min="11" max="16384" width="10.77734375" style="51"/>
  </cols>
  <sheetData>
    <row r="1" spans="2:14" s="1" customFormat="1" x14ac:dyDescent="0.3"/>
    <row r="2" spans="2:14" s="1" customFormat="1" ht="20.149999999999999" customHeight="1" x14ac:dyDescent="0.3">
      <c r="J2" s="2" t="s">
        <v>19</v>
      </c>
      <c r="K2" s="2"/>
    </row>
    <row r="3" spans="2:14" s="1" customFormat="1" ht="20.149999999999999" customHeight="1" x14ac:dyDescent="0.3">
      <c r="J3" s="2" t="s">
        <v>1</v>
      </c>
      <c r="K3" s="2"/>
    </row>
    <row r="4" spans="2:14" s="1" customFormat="1" x14ac:dyDescent="0.3"/>
    <row r="5" spans="2:14" s="1" customFormat="1" ht="20.149999999999999" customHeight="1" x14ac:dyDescent="0.3">
      <c r="B5" s="27" t="s">
        <v>65</v>
      </c>
    </row>
    <row r="6" spans="2:14" s="1" customFormat="1" x14ac:dyDescent="0.3"/>
    <row r="7" spans="2:14" s="1" customFormat="1" collapsed="1" x14ac:dyDescent="0.3">
      <c r="B7" s="28" t="s">
        <v>66</v>
      </c>
      <c r="C7" s="28" t="s">
        <v>67</v>
      </c>
      <c r="D7" s="29" t="s">
        <v>16</v>
      </c>
      <c r="E7" s="30" t="s">
        <v>18</v>
      </c>
    </row>
    <row r="8" spans="2:14" s="1" customFormat="1" hidden="1" outlineLevel="2" x14ac:dyDescent="0.3">
      <c r="B8" s="11" t="s">
        <v>68</v>
      </c>
      <c r="C8" s="124">
        <f>'CELKEM Q+'!$G$6</f>
        <v>39681058166</v>
      </c>
      <c r="D8" s="125">
        <f>'CELKEM Q+'!$G$33</f>
        <v>12445008291</v>
      </c>
      <c r="E8" s="126">
        <f>'CELKEM Q+'!$G$76</f>
        <v>27236049875</v>
      </c>
      <c r="G8" s="34"/>
      <c r="H8" s="34"/>
      <c r="I8" s="34"/>
      <c r="L8" s="34"/>
    </row>
    <row r="9" spans="2:14" s="1" customFormat="1" hidden="1" outlineLevel="2" x14ac:dyDescent="0.3">
      <c r="B9" s="11" t="s">
        <v>69</v>
      </c>
      <c r="C9" s="124">
        <f>'CELKEM Q+'!$H$6</f>
        <v>38170524365</v>
      </c>
      <c r="D9" s="125">
        <f>'CELKEM Q+'!$H$33</f>
        <v>12689473042</v>
      </c>
      <c r="E9" s="126">
        <f>'CELKEM Q+'!$H$76</f>
        <v>25481051323</v>
      </c>
      <c r="G9" s="34"/>
      <c r="H9" s="34"/>
      <c r="I9" s="34"/>
      <c r="L9" s="34"/>
    </row>
    <row r="10" spans="2:14" s="1" customFormat="1" hidden="1" outlineLevel="2" x14ac:dyDescent="0.3">
      <c r="B10" s="11" t="s">
        <v>70</v>
      </c>
      <c r="C10" s="124">
        <f>'CELKEM Q+'!$I$6</f>
        <v>37292770272</v>
      </c>
      <c r="D10" s="125">
        <f>'CELKEM Q+'!$I$33</f>
        <v>11755533912</v>
      </c>
      <c r="E10" s="126">
        <f>'CELKEM Q+'!$I$76</f>
        <v>25537236360</v>
      </c>
      <c r="G10" s="34"/>
      <c r="H10" s="34"/>
      <c r="I10" s="34"/>
      <c r="L10" s="34"/>
    </row>
    <row r="11" spans="2:14" s="1" customFormat="1" hidden="1" outlineLevel="2" x14ac:dyDescent="0.3">
      <c r="B11" s="35" t="s">
        <v>71</v>
      </c>
      <c r="C11" s="127">
        <f>'CELKEM Q+'!$J$6</f>
        <v>37651358877</v>
      </c>
      <c r="D11" s="128">
        <f>'CELKEM Q+'!$J$33</f>
        <v>12196726681</v>
      </c>
      <c r="E11" s="129">
        <f>'CELKEM Q+'!$J$76</f>
        <v>25454632196</v>
      </c>
      <c r="G11" s="34"/>
      <c r="H11" s="34"/>
      <c r="I11" s="34"/>
      <c r="L11" s="34"/>
      <c r="M11" s="34"/>
      <c r="N11" s="34"/>
    </row>
    <row r="12" spans="2:14" s="1" customFormat="1" hidden="1" outlineLevel="2" x14ac:dyDescent="0.3">
      <c r="B12" s="11" t="s">
        <v>72</v>
      </c>
      <c r="C12" s="124">
        <f>'CELKEM Q+'!$K$6</f>
        <v>40837962347</v>
      </c>
      <c r="D12" s="125">
        <f>'CELKEM Q+'!$K$33</f>
        <v>12741959494</v>
      </c>
      <c r="E12" s="126">
        <f>'CELKEM Q+'!$K$76</f>
        <v>28096002853</v>
      </c>
      <c r="G12" s="34"/>
      <c r="H12" s="34"/>
      <c r="I12" s="34"/>
    </row>
    <row r="13" spans="2:14" s="1" customFormat="1" hidden="1" outlineLevel="2" x14ac:dyDescent="0.3">
      <c r="B13" s="11" t="s">
        <v>73</v>
      </c>
      <c r="C13" s="124">
        <f>'CELKEM Q+'!$L$6</f>
        <v>40510197366</v>
      </c>
      <c r="D13" s="125">
        <f>'CELKEM Q+'!$L$33</f>
        <v>13130030310</v>
      </c>
      <c r="E13" s="126">
        <f>'CELKEM Q+'!$L$76</f>
        <v>27380167056</v>
      </c>
      <c r="G13" s="34"/>
      <c r="H13" s="34"/>
      <c r="I13" s="34"/>
    </row>
    <row r="14" spans="2:14" s="1" customFormat="1" hidden="1" outlineLevel="2" x14ac:dyDescent="0.3">
      <c r="B14" s="11" t="s">
        <v>74</v>
      </c>
      <c r="C14" s="124">
        <f>'CELKEM Q+'!$M$6</f>
        <v>40928910248</v>
      </c>
      <c r="D14" s="125">
        <f>'CELKEM Q+'!$M$33</f>
        <v>11436468524</v>
      </c>
      <c r="E14" s="126">
        <f>'CELKEM Q+'!$M$76</f>
        <v>29492441724</v>
      </c>
      <c r="G14" s="34"/>
      <c r="H14" s="34"/>
      <c r="I14" s="34"/>
    </row>
    <row r="15" spans="2:14" s="1" customFormat="1" hidden="1" outlineLevel="2" x14ac:dyDescent="0.3">
      <c r="B15" s="35" t="s">
        <v>75</v>
      </c>
      <c r="C15" s="127">
        <f>'CELKEM Q+'!$N$6</f>
        <v>39173788424</v>
      </c>
      <c r="D15" s="128">
        <f>'CELKEM Q+'!$N$33</f>
        <v>11538972496</v>
      </c>
      <c r="E15" s="129">
        <f>'CELKEM Q+'!$N$76</f>
        <v>27634815928</v>
      </c>
      <c r="G15" s="34"/>
      <c r="H15" s="34"/>
      <c r="I15" s="34"/>
      <c r="L15" s="34"/>
      <c r="M15" s="34"/>
      <c r="N15" s="34"/>
    </row>
    <row r="16" spans="2:14" s="1" customFormat="1" hidden="1" outlineLevel="2" x14ac:dyDescent="0.3">
      <c r="B16" s="11" t="s">
        <v>76</v>
      </c>
      <c r="C16" s="124">
        <f>'CELKEM Q+'!$O$6</f>
        <v>46391507173</v>
      </c>
      <c r="D16" s="125">
        <f>'CELKEM Q+'!$O$33</f>
        <v>13368649170</v>
      </c>
      <c r="E16" s="126">
        <f>'CELKEM Q+'!$O$76</f>
        <v>33022858003</v>
      </c>
      <c r="G16" s="34"/>
      <c r="H16" s="34"/>
      <c r="I16" s="34"/>
      <c r="L16" s="34"/>
      <c r="M16" s="34"/>
      <c r="N16" s="34"/>
    </row>
    <row r="17" spans="2:14" s="1" customFormat="1" hidden="1" outlineLevel="2" x14ac:dyDescent="0.3">
      <c r="B17" s="11" t="s">
        <v>77</v>
      </c>
      <c r="C17" s="124">
        <f>'CELKEM Q+'!$P$6</f>
        <v>44835860865</v>
      </c>
      <c r="D17" s="125">
        <f>'CELKEM Q+'!$P$33</f>
        <v>12842886655</v>
      </c>
      <c r="E17" s="126">
        <f>'CELKEM Q+'!$P$76</f>
        <v>31992974210</v>
      </c>
      <c r="G17" s="34"/>
      <c r="H17" s="34"/>
      <c r="I17" s="34"/>
      <c r="L17" s="34"/>
      <c r="M17" s="34"/>
      <c r="N17" s="34"/>
    </row>
    <row r="18" spans="2:14" s="1" customFormat="1" x14ac:dyDescent="0.3">
      <c r="B18" s="11" t="s">
        <v>78</v>
      </c>
      <c r="C18" s="124">
        <f>'CELKEM Q+'!$Q$6</f>
        <v>44510951746</v>
      </c>
      <c r="D18" s="125">
        <f>'CELKEM Q+'!$Q$33</f>
        <v>12811789581</v>
      </c>
      <c r="E18" s="126">
        <f>'CELKEM Q+'!$Q$76</f>
        <v>31699162165</v>
      </c>
      <c r="G18" s="34"/>
      <c r="H18" s="34"/>
      <c r="I18" s="34"/>
      <c r="L18" s="34"/>
      <c r="M18" s="34"/>
      <c r="N18" s="34"/>
    </row>
    <row r="19" spans="2:14" s="1" customFormat="1" x14ac:dyDescent="0.3">
      <c r="B19" s="11" t="s">
        <v>79</v>
      </c>
      <c r="C19" s="124">
        <f>'CELKEM Q+'!$R$6</f>
        <v>43224651657</v>
      </c>
      <c r="D19" s="125">
        <f>'CELKEM Q+'!$R$33</f>
        <v>12524780347</v>
      </c>
      <c r="E19" s="126">
        <f>'CELKEM Q+'!$R$76</f>
        <v>30699871310</v>
      </c>
      <c r="G19" s="34"/>
      <c r="H19" s="34"/>
      <c r="I19" s="34"/>
      <c r="L19" s="34"/>
      <c r="M19" s="34"/>
      <c r="N19" s="34"/>
    </row>
    <row r="20" spans="2:14" s="1" customFormat="1" x14ac:dyDescent="0.3">
      <c r="B20" s="8" t="s">
        <v>80</v>
      </c>
      <c r="C20" s="130">
        <f>'CELKEM Q+'!$S$6</f>
        <v>49181967914</v>
      </c>
      <c r="D20" s="131">
        <f>'CELKEM Q+'!$S$33</f>
        <v>13525153748</v>
      </c>
      <c r="E20" s="132">
        <f>'CELKEM Q+'!$S$76</f>
        <v>35656814166</v>
      </c>
      <c r="G20" s="34"/>
      <c r="H20" s="34"/>
      <c r="I20" s="34"/>
      <c r="L20" s="34"/>
      <c r="M20" s="34"/>
      <c r="N20" s="34"/>
    </row>
    <row r="21" spans="2:14" s="1" customFormat="1" x14ac:dyDescent="0.3">
      <c r="B21" s="11" t="s">
        <v>81</v>
      </c>
      <c r="C21" s="124">
        <f>'CELKEM Q+'!$T$6</f>
        <v>47265856284</v>
      </c>
      <c r="D21" s="125">
        <f>'CELKEM Q+'!$T$33</f>
        <v>12472910703</v>
      </c>
      <c r="E21" s="126">
        <f>'CELKEM Q+'!$T$76</f>
        <v>34792945581</v>
      </c>
      <c r="G21" s="34"/>
      <c r="H21" s="34"/>
      <c r="I21" s="34"/>
      <c r="L21" s="34"/>
      <c r="M21" s="34"/>
      <c r="N21" s="34"/>
    </row>
    <row r="22" spans="2:14" s="1" customFormat="1" x14ac:dyDescent="0.3">
      <c r="B22" s="11" t="s">
        <v>82</v>
      </c>
      <c r="C22" s="124">
        <f>'CELKEM Q+'!$U$6</f>
        <v>47487833078</v>
      </c>
      <c r="D22" s="125">
        <f>'CELKEM Q+'!$U$33</f>
        <v>12563646239</v>
      </c>
      <c r="E22" s="126">
        <f>'CELKEM Q+'!$U$76</f>
        <v>34924186839</v>
      </c>
      <c r="G22" s="34"/>
      <c r="H22" s="34"/>
      <c r="I22" s="34"/>
      <c r="L22" s="34"/>
      <c r="M22" s="34"/>
      <c r="N22" s="34"/>
    </row>
    <row r="23" spans="2:14" s="1" customFormat="1" x14ac:dyDescent="0.3">
      <c r="B23" s="11" t="s">
        <v>83</v>
      </c>
      <c r="C23" s="124">
        <f>'CELKEM Q+'!$V$6</f>
        <v>49544181723</v>
      </c>
      <c r="D23" s="125">
        <f>'CELKEM Q+'!$V$33</f>
        <v>15576181004</v>
      </c>
      <c r="E23" s="126">
        <f>'CELKEM Q+'!$V$76</f>
        <v>33968000719</v>
      </c>
      <c r="G23" s="34"/>
      <c r="H23" s="34"/>
      <c r="I23" s="34"/>
      <c r="L23" s="34"/>
      <c r="M23" s="34"/>
      <c r="N23" s="34"/>
    </row>
    <row r="24" spans="2:14" s="1" customFormat="1" x14ac:dyDescent="0.3">
      <c r="B24" s="8" t="s">
        <v>84</v>
      </c>
      <c r="C24" s="130">
        <f>'CELKEM Q+'!$W$6</f>
        <v>53940532655</v>
      </c>
      <c r="D24" s="131">
        <f>'CELKEM Q+'!$W$33</f>
        <v>14610872904</v>
      </c>
      <c r="E24" s="132">
        <f>'CELKEM Q+'!$W$76</f>
        <v>39329659751</v>
      </c>
      <c r="G24" s="34"/>
      <c r="H24" s="34"/>
      <c r="I24" s="34"/>
      <c r="L24" s="34"/>
      <c r="M24" s="34"/>
      <c r="N24" s="34"/>
    </row>
    <row r="25" spans="2:14" s="1" customFormat="1" x14ac:dyDescent="0.3">
      <c r="B25" s="11" t="s">
        <v>1</v>
      </c>
      <c r="C25" s="124">
        <f>'CELKEM Q+'!$X$6</f>
        <v>52272293424</v>
      </c>
      <c r="D25" s="125">
        <f>'CELKEM Q+'!$X$33</f>
        <v>14358572428</v>
      </c>
      <c r="E25" s="126">
        <f>'CELKEM Q+'!$X$76</f>
        <v>37913720996</v>
      </c>
      <c r="G25" s="34"/>
      <c r="H25" s="34"/>
      <c r="I25" s="34"/>
      <c r="L25" s="34"/>
      <c r="M25" s="34"/>
      <c r="N25" s="34"/>
    </row>
    <row r="26" spans="2:14" s="1" customFormat="1" x14ac:dyDescent="0.3">
      <c r="G26" s="34"/>
      <c r="H26" s="34"/>
      <c r="I26" s="34"/>
      <c r="L26" s="34"/>
      <c r="M26" s="34"/>
      <c r="N26" s="34"/>
    </row>
    <row r="27" spans="2:14" s="1" customFormat="1" collapsed="1" x14ac:dyDescent="0.3">
      <c r="B27" s="28" t="s">
        <v>85</v>
      </c>
      <c r="C27" s="28"/>
      <c r="D27" s="29"/>
      <c r="E27" s="30"/>
    </row>
    <row r="28" spans="2:14" s="1" customFormat="1" hidden="1" outlineLevel="2" x14ac:dyDescent="0.3">
      <c r="B28" s="11" t="s">
        <v>86</v>
      </c>
      <c r="C28" s="42">
        <f t="shared" ref="C28:E41" si="0">IFERROR(C12/C8-1,"-")</f>
        <v>2.9155073843047719E-2</v>
      </c>
      <c r="D28" s="43">
        <f t="shared" si="0"/>
        <v>2.3861069117547373E-2</v>
      </c>
      <c r="E28" s="44">
        <f t="shared" si="0"/>
        <v>3.1574071201468712E-2</v>
      </c>
    </row>
    <row r="29" spans="2:14" s="1" customFormat="1" hidden="1" outlineLevel="2" x14ac:dyDescent="0.3">
      <c r="B29" s="11" t="s">
        <v>87</v>
      </c>
      <c r="C29" s="42">
        <f t="shared" si="0"/>
        <v>6.1295280584233502E-2</v>
      </c>
      <c r="D29" s="43">
        <f t="shared" si="0"/>
        <v>3.4718326485412732E-2</v>
      </c>
      <c r="E29" s="44">
        <f t="shared" si="0"/>
        <v>7.4530509315594795E-2</v>
      </c>
    </row>
    <row r="30" spans="2:14" s="1" customFormat="1" hidden="1" outlineLevel="2" x14ac:dyDescent="0.3">
      <c r="B30" s="11" t="s">
        <v>88</v>
      </c>
      <c r="C30" s="42">
        <f t="shared" si="0"/>
        <v>9.7502544044845818E-2</v>
      </c>
      <c r="D30" s="43">
        <f t="shared" si="0"/>
        <v>-2.7141718137897564E-2</v>
      </c>
      <c r="E30" s="44">
        <f t="shared" si="0"/>
        <v>0.15487992938011086</v>
      </c>
    </row>
    <row r="31" spans="2:14" s="1" customFormat="1" hidden="1" outlineLevel="2" x14ac:dyDescent="0.3">
      <c r="B31" s="35" t="s">
        <v>89</v>
      </c>
      <c r="C31" s="45">
        <f t="shared" si="0"/>
        <v>4.0434916359154416E-2</v>
      </c>
      <c r="D31" s="46">
        <f t="shared" si="0"/>
        <v>-5.3928746802586525E-2</v>
      </c>
      <c r="E31" s="47">
        <f t="shared" si="0"/>
        <v>8.5649783316947614E-2</v>
      </c>
    </row>
    <row r="32" spans="2:14" s="1" customFormat="1" hidden="1" outlineLevel="2" x14ac:dyDescent="0.3">
      <c r="B32" s="11" t="s">
        <v>90</v>
      </c>
      <c r="C32" s="42">
        <f t="shared" si="0"/>
        <v>0.13598976312313416</v>
      </c>
      <c r="D32" s="43">
        <f t="shared" si="0"/>
        <v>4.9183147717201559E-2</v>
      </c>
      <c r="E32" s="44">
        <f t="shared" si="0"/>
        <v>0.17535786765746031</v>
      </c>
    </row>
    <row r="33" spans="2:5" s="1" customFormat="1" hidden="1" outlineLevel="2" x14ac:dyDescent="0.3">
      <c r="B33" s="11" t="s">
        <v>91</v>
      </c>
      <c r="C33" s="42">
        <f t="shared" si="0"/>
        <v>0.10677962044762856</v>
      </c>
      <c r="D33" s="43">
        <f t="shared" si="0"/>
        <v>-2.1869230170878384E-2</v>
      </c>
      <c r="E33" s="44">
        <f t="shared" si="0"/>
        <v>0.16847257157217244</v>
      </c>
    </row>
    <row r="34" spans="2:5" s="1" customFormat="1" x14ac:dyDescent="0.3">
      <c r="B34" s="11" t="s">
        <v>92</v>
      </c>
      <c r="C34" s="42">
        <f t="shared" si="0"/>
        <v>8.7518614013795792E-2</v>
      </c>
      <c r="D34" s="43">
        <f t="shared" si="0"/>
        <v>0.12025749505748395</v>
      </c>
      <c r="E34" s="44">
        <f t="shared" si="0"/>
        <v>7.4823253416967495E-2</v>
      </c>
    </row>
    <row r="35" spans="2:5" s="1" customFormat="1" x14ac:dyDescent="0.3">
      <c r="B35" s="11" t="s">
        <v>93</v>
      </c>
      <c r="C35" s="42">
        <f t="shared" si="0"/>
        <v>0.10340749250889969</v>
      </c>
      <c r="D35" s="43">
        <f t="shared" si="0"/>
        <v>8.5432897196152657E-2</v>
      </c>
      <c r="E35" s="44">
        <f t="shared" si="0"/>
        <v>0.11091282062401731</v>
      </c>
    </row>
    <row r="36" spans="2:5" s="1" customFormat="1" x14ac:dyDescent="0.3">
      <c r="B36" s="8" t="s">
        <v>94</v>
      </c>
      <c r="C36" s="48">
        <f t="shared" si="0"/>
        <v>6.0150249712603854E-2</v>
      </c>
      <c r="D36" s="49">
        <f t="shared" si="0"/>
        <v>1.1706835597960374E-2</v>
      </c>
      <c r="E36" s="50">
        <f t="shared" si="0"/>
        <v>7.9761605211781328E-2</v>
      </c>
    </row>
    <row r="37" spans="2:5" s="1" customFormat="1" x14ac:dyDescent="0.3">
      <c r="B37" s="11" t="s">
        <v>95</v>
      </c>
      <c r="C37" s="42">
        <f t="shared" si="0"/>
        <v>5.419758586361656E-2</v>
      </c>
      <c r="D37" s="43">
        <f t="shared" si="0"/>
        <v>-2.8807849974753164E-2</v>
      </c>
      <c r="E37" s="44">
        <f t="shared" si="0"/>
        <v>8.7518320510658221E-2</v>
      </c>
    </row>
    <row r="38" spans="2:5" s="1" customFormat="1" x14ac:dyDescent="0.3">
      <c r="B38" s="11" t="s">
        <v>96</v>
      </c>
      <c r="C38" s="42">
        <f t="shared" si="0"/>
        <v>6.6879750156488615E-2</v>
      </c>
      <c r="D38" s="43">
        <f t="shared" si="0"/>
        <v>-1.9368359153197345E-2</v>
      </c>
      <c r="E38" s="44">
        <f t="shared" si="0"/>
        <v>0.10173848309343803</v>
      </c>
    </row>
    <row r="39" spans="2:5" s="1" customFormat="1" x14ac:dyDescent="0.3">
      <c r="B39" s="11" t="s">
        <v>97</v>
      </c>
      <c r="C39" s="42">
        <f t="shared" si="0"/>
        <v>0.14620198946071983</v>
      </c>
      <c r="D39" s="43">
        <f t="shared" si="0"/>
        <v>0.24362907551755097</v>
      </c>
      <c r="E39" s="44">
        <f t="shared" si="0"/>
        <v>0.10645417291816006</v>
      </c>
    </row>
    <row r="40" spans="2:5" s="1" customFormat="1" x14ac:dyDescent="0.3">
      <c r="B40" s="8" t="s">
        <v>98</v>
      </c>
      <c r="C40" s="48">
        <f t="shared" si="0"/>
        <v>9.6754256546238038E-2</v>
      </c>
      <c r="D40" s="49">
        <f t="shared" si="0"/>
        <v>8.0274071277049108E-2</v>
      </c>
      <c r="E40" s="50">
        <f t="shared" si="0"/>
        <v>0.10300543306816756</v>
      </c>
    </row>
    <row r="41" spans="2:5" s="1" customFormat="1" x14ac:dyDescent="0.3">
      <c r="B41" s="11" t="s">
        <v>99</v>
      </c>
      <c r="C41" s="42">
        <f t="shared" si="0"/>
        <v>0.10592079639726593</v>
      </c>
      <c r="D41" s="43">
        <f t="shared" si="0"/>
        <v>0.15118056802462787</v>
      </c>
      <c r="E41" s="44">
        <f t="shared" si="0"/>
        <v>8.9695636942685786E-2</v>
      </c>
    </row>
    <row r="42" spans="2:5" s="1" customFormat="1" x14ac:dyDescent="0.3"/>
    <row r="43" spans="2:5" s="1" customFormat="1" outlineLevel="1" x14ac:dyDescent="0.3"/>
    <row r="44" spans="2:5" s="1" customFormat="1" outlineLevel="1" x14ac:dyDescent="0.3"/>
    <row r="45" spans="2:5" s="1" customFormat="1" outlineLevel="1" x14ac:dyDescent="0.3"/>
    <row r="46" spans="2:5" s="1" customFormat="1" outlineLevel="1" x14ac:dyDescent="0.3"/>
    <row r="47" spans="2:5" s="1" customFormat="1" outlineLevel="1" x14ac:dyDescent="0.3"/>
    <row r="48" spans="2:5" s="1" customFormat="1" outlineLevel="1" x14ac:dyDescent="0.3"/>
    <row r="49" s="1" customFormat="1" outlineLevel="1" x14ac:dyDescent="0.3"/>
    <row r="50" s="1" customFormat="1" outlineLevel="1" x14ac:dyDescent="0.3"/>
    <row r="51" s="1" customFormat="1" outlineLevel="1" x14ac:dyDescent="0.3"/>
    <row r="52" s="1" customFormat="1" outlineLevel="1" x14ac:dyDescent="0.3"/>
    <row r="53" s="1" customFormat="1" outlineLevel="1" x14ac:dyDescent="0.3"/>
    <row r="54" s="1" customFormat="1" outlineLevel="1" x14ac:dyDescent="0.3"/>
    <row r="55" s="1" customFormat="1" outlineLevel="1" x14ac:dyDescent="0.3"/>
    <row r="56" s="1" customFormat="1" outlineLevel="1" x14ac:dyDescent="0.3"/>
    <row r="57" s="1" customFormat="1" outlineLevel="1" x14ac:dyDescent="0.3"/>
    <row r="58" s="1" customFormat="1" outlineLevel="1" x14ac:dyDescent="0.3"/>
    <row r="59" s="1" customFormat="1" outlineLevel="1" x14ac:dyDescent="0.3"/>
    <row r="60" s="1" customFormat="1" outlineLevel="1" x14ac:dyDescent="0.3"/>
    <row r="61" s="1" customFormat="1" outlineLevel="1" x14ac:dyDescent="0.3"/>
    <row r="62" s="1" customFormat="1" outlineLevel="1" x14ac:dyDescent="0.3"/>
    <row r="63" s="1" customFormat="1" outlineLevel="1" x14ac:dyDescent="0.3"/>
    <row r="64" s="1" customFormat="1" outlineLevel="1" x14ac:dyDescent="0.3"/>
    <row r="65" s="1" customFormat="1" outlineLevel="1" x14ac:dyDescent="0.3"/>
    <row r="66" s="1" customFormat="1" outlineLevel="1" x14ac:dyDescent="0.3"/>
    <row r="67" s="1" customFormat="1" outlineLevel="1" x14ac:dyDescent="0.3"/>
    <row r="68" s="1" customFormat="1" outlineLevel="1" x14ac:dyDescent="0.3"/>
    <row r="69" s="1" customFormat="1" outlineLevel="1" x14ac:dyDescent="0.3"/>
    <row r="70" s="1" customFormat="1" outlineLevel="1" x14ac:dyDescent="0.3"/>
    <row r="71" s="1" customFormat="1" outlineLevel="1" x14ac:dyDescent="0.3"/>
    <row r="72" s="1" customFormat="1" outlineLevel="1" x14ac:dyDescent="0.3"/>
    <row r="73" s="1" customFormat="1" outlineLevel="1" x14ac:dyDescent="0.3"/>
    <row r="74" s="1" customFormat="1" outlineLevel="1" x14ac:dyDescent="0.3"/>
    <row r="75" s="1" customFormat="1" outlineLevel="1" x14ac:dyDescent="0.3"/>
    <row r="76" s="1" customFormat="1" outlineLevel="1" x14ac:dyDescent="0.3"/>
    <row r="77" s="1" customFormat="1" outlineLevel="1" x14ac:dyDescent="0.3"/>
    <row r="78" s="1" customFormat="1" outlineLevel="1" x14ac:dyDescent="0.3"/>
    <row r="79" s="1" customFormat="1" outlineLevel="1" x14ac:dyDescent="0.3"/>
    <row r="80" s="1" customFormat="1" outlineLevel="1" x14ac:dyDescent="0.3"/>
    <row r="81" spans="2:9" s="1" customFormat="1" outlineLevel="1" x14ac:dyDescent="0.3"/>
    <row r="82" spans="2:9" s="1" customFormat="1" outlineLevel="1" x14ac:dyDescent="0.3"/>
    <row r="83" spans="2:9" s="1" customFormat="1" outlineLevel="1" x14ac:dyDescent="0.3"/>
    <row r="84" spans="2:9" s="1" customFormat="1" x14ac:dyDescent="0.3"/>
    <row r="85" spans="2:9" s="1" customFormat="1" ht="20.149999999999999" customHeight="1" x14ac:dyDescent="0.3">
      <c r="B85" s="27" t="s">
        <v>100</v>
      </c>
    </row>
    <row r="86" spans="2:9" s="1" customFormat="1" x14ac:dyDescent="0.3"/>
    <row r="87" spans="2:9" s="1" customFormat="1" collapsed="1" x14ac:dyDescent="0.3">
      <c r="B87" s="28" t="s">
        <v>66</v>
      </c>
      <c r="C87" s="28" t="s">
        <v>67</v>
      </c>
      <c r="D87" s="29" t="s">
        <v>16</v>
      </c>
      <c r="E87" s="30" t="s">
        <v>18</v>
      </c>
    </row>
    <row r="88" spans="2:9" s="1" customFormat="1" hidden="1" outlineLevel="2" x14ac:dyDescent="0.3">
      <c r="B88" s="11" t="s">
        <v>68</v>
      </c>
      <c r="C88" s="124">
        <f>'CELKEM Q+'!$G$24</f>
        <v>27425281</v>
      </c>
      <c r="D88" s="125">
        <f>'CELKEM Q+'!$G$59</f>
        <v>5117501</v>
      </c>
      <c r="E88" s="126">
        <f>'CELKEM Q+'!$G$103</f>
        <v>22307780</v>
      </c>
      <c r="G88" s="34"/>
      <c r="H88" s="34"/>
      <c r="I88" s="34"/>
    </row>
    <row r="89" spans="2:9" s="1" customFormat="1" hidden="1" outlineLevel="2" x14ac:dyDescent="0.3">
      <c r="B89" s="11" t="s">
        <v>69</v>
      </c>
      <c r="C89" s="124">
        <f>'CELKEM Q+'!$H$24</f>
        <v>26853965</v>
      </c>
      <c r="D89" s="125">
        <f>'CELKEM Q+'!$H$59</f>
        <v>5070746</v>
      </c>
      <c r="E89" s="126">
        <f>'CELKEM Q+'!$H$103</f>
        <v>21783219</v>
      </c>
      <c r="G89" s="34"/>
      <c r="H89" s="34"/>
      <c r="I89" s="34"/>
    </row>
    <row r="90" spans="2:9" s="1" customFormat="1" hidden="1" outlineLevel="2" x14ac:dyDescent="0.3">
      <c r="B90" s="11" t="s">
        <v>70</v>
      </c>
      <c r="C90" s="124">
        <f>'CELKEM Q+'!$I$24</f>
        <v>26840584</v>
      </c>
      <c r="D90" s="125">
        <f>'CELKEM Q+'!$I$59</f>
        <v>5059306</v>
      </c>
      <c r="E90" s="126">
        <f>'CELKEM Q+'!$I$103</f>
        <v>21781278</v>
      </c>
      <c r="G90" s="34"/>
      <c r="H90" s="34"/>
      <c r="I90" s="34"/>
    </row>
    <row r="91" spans="2:9" s="1" customFormat="1" hidden="1" outlineLevel="2" x14ac:dyDescent="0.3">
      <c r="B91" s="35" t="s">
        <v>71</v>
      </c>
      <c r="C91" s="127">
        <f>'CELKEM Q+'!$J$24</f>
        <v>27251364</v>
      </c>
      <c r="D91" s="128">
        <f>'CELKEM Q+'!$J$59</f>
        <v>5042992</v>
      </c>
      <c r="E91" s="129">
        <f>'CELKEM Q+'!$J$103</f>
        <v>22208372</v>
      </c>
      <c r="G91" s="34"/>
      <c r="H91" s="34"/>
      <c r="I91" s="34"/>
    </row>
    <row r="92" spans="2:9" s="1" customFormat="1" hidden="1" outlineLevel="2" x14ac:dyDescent="0.3">
      <c r="B92" s="11" t="s">
        <v>72</v>
      </c>
      <c r="C92" s="124">
        <f>'CELKEM Q+'!$K$24</f>
        <v>26800372</v>
      </c>
      <c r="D92" s="125">
        <f>'CELKEM Q+'!$K$59</f>
        <v>5010602</v>
      </c>
      <c r="E92" s="126">
        <f>'CELKEM Q+'!$K$103</f>
        <v>21789770</v>
      </c>
      <c r="G92" s="34"/>
      <c r="H92" s="34"/>
      <c r="I92" s="34"/>
    </row>
    <row r="93" spans="2:9" s="1" customFormat="1" hidden="1" outlineLevel="2" x14ac:dyDescent="0.3">
      <c r="B93" s="11" t="s">
        <v>73</v>
      </c>
      <c r="C93" s="124">
        <f>'CELKEM Q+'!$L$24</f>
        <v>27034307</v>
      </c>
      <c r="D93" s="125">
        <f>'CELKEM Q+'!$L$59</f>
        <v>4981440</v>
      </c>
      <c r="E93" s="126">
        <f>'CELKEM Q+'!$L$103</f>
        <v>22052867</v>
      </c>
      <c r="G93" s="34"/>
      <c r="H93" s="34"/>
      <c r="I93" s="34"/>
    </row>
    <row r="94" spans="2:9" s="1" customFormat="1" hidden="1" outlineLevel="2" x14ac:dyDescent="0.3">
      <c r="B94" s="11" t="s">
        <v>74</v>
      </c>
      <c r="C94" s="124">
        <f>'CELKEM Q+'!$M$24</f>
        <v>27801887</v>
      </c>
      <c r="D94" s="125">
        <f>'CELKEM Q+'!$M$59</f>
        <v>5050203</v>
      </c>
      <c r="E94" s="126">
        <f>'CELKEM Q+'!$M$103</f>
        <v>22751684</v>
      </c>
      <c r="G94" s="34"/>
      <c r="H94" s="34"/>
      <c r="I94" s="34"/>
    </row>
    <row r="95" spans="2:9" s="1" customFormat="1" hidden="1" outlineLevel="2" x14ac:dyDescent="0.3">
      <c r="B95" s="35" t="s">
        <v>75</v>
      </c>
      <c r="C95" s="127">
        <f>'CELKEM Q+'!$N$24</f>
        <v>29219125</v>
      </c>
      <c r="D95" s="128">
        <f>'CELKEM Q+'!$N$59</f>
        <v>5337811</v>
      </c>
      <c r="E95" s="129">
        <f>'CELKEM Q+'!$N$103</f>
        <v>23881314</v>
      </c>
      <c r="G95" s="34"/>
      <c r="H95" s="34"/>
      <c r="I95" s="34"/>
    </row>
    <row r="96" spans="2:9" s="1" customFormat="1" hidden="1" outlineLevel="2" x14ac:dyDescent="0.3">
      <c r="B96" s="11" t="s">
        <v>76</v>
      </c>
      <c r="C96" s="124">
        <f>'CELKEM Q+'!$O$24</f>
        <v>29696814</v>
      </c>
      <c r="D96" s="125">
        <f>'CELKEM Q+'!$O$59</f>
        <v>5301579</v>
      </c>
      <c r="E96" s="126">
        <f>'CELKEM Q+'!$O$103</f>
        <v>24395235</v>
      </c>
      <c r="G96" s="34"/>
      <c r="H96" s="34"/>
      <c r="I96" s="34"/>
    </row>
    <row r="97" spans="2:9" s="1" customFormat="1" hidden="1" outlineLevel="2" x14ac:dyDescent="0.3">
      <c r="B97" s="11" t="s">
        <v>77</v>
      </c>
      <c r="C97" s="124">
        <f>'CELKEM Q+'!$P$24</f>
        <v>29633807</v>
      </c>
      <c r="D97" s="125">
        <f>'CELKEM Q+'!$P$59</f>
        <v>5366703</v>
      </c>
      <c r="E97" s="126">
        <f>'CELKEM Q+'!$P$103</f>
        <v>24267104</v>
      </c>
      <c r="G97" s="34"/>
      <c r="H97" s="34"/>
      <c r="I97" s="34"/>
    </row>
    <row r="98" spans="2:9" s="1" customFormat="1" x14ac:dyDescent="0.3">
      <c r="B98" s="11" t="s">
        <v>78</v>
      </c>
      <c r="C98" s="124">
        <f>'CELKEM Q+'!$Q$24</f>
        <v>29303549</v>
      </c>
      <c r="D98" s="125">
        <f>'CELKEM Q+'!$Q$59</f>
        <v>5331659</v>
      </c>
      <c r="E98" s="126">
        <f>'CELKEM Q+'!$Q$103</f>
        <v>23971890</v>
      </c>
      <c r="G98" s="34"/>
      <c r="H98" s="34"/>
      <c r="I98" s="34"/>
    </row>
    <row r="99" spans="2:9" s="1" customFormat="1" x14ac:dyDescent="0.3">
      <c r="B99" s="11" t="s">
        <v>79</v>
      </c>
      <c r="C99" s="124">
        <f>'CELKEM Q+'!$R$24</f>
        <v>28652722</v>
      </c>
      <c r="D99" s="125">
        <f>'CELKEM Q+'!$R$59</f>
        <v>5074056</v>
      </c>
      <c r="E99" s="126">
        <f>'CELKEM Q+'!$R$103</f>
        <v>23578666</v>
      </c>
      <c r="G99" s="34"/>
      <c r="H99" s="34"/>
      <c r="I99" s="34"/>
    </row>
    <row r="100" spans="2:9" s="1" customFormat="1" x14ac:dyDescent="0.3">
      <c r="B100" s="8" t="s">
        <v>80</v>
      </c>
      <c r="C100" s="130">
        <f>'CELKEM Q+'!$S$24</f>
        <v>28779631</v>
      </c>
      <c r="D100" s="131">
        <f>'CELKEM Q+'!$S$59</f>
        <v>5052287</v>
      </c>
      <c r="E100" s="132">
        <f>'CELKEM Q+'!$S$103</f>
        <v>23727344</v>
      </c>
      <c r="G100" s="34"/>
      <c r="H100" s="34"/>
      <c r="I100" s="34"/>
    </row>
    <row r="101" spans="2:9" s="1" customFormat="1" x14ac:dyDescent="0.3">
      <c r="B101" s="11" t="s">
        <v>81</v>
      </c>
      <c r="C101" s="124">
        <f>'CELKEM Q+'!$T$24</f>
        <v>28935623</v>
      </c>
      <c r="D101" s="125">
        <f>'CELKEM Q+'!$T$59</f>
        <v>4990844</v>
      </c>
      <c r="E101" s="126">
        <f>'CELKEM Q+'!$T$103</f>
        <v>23944779</v>
      </c>
      <c r="G101" s="34"/>
      <c r="H101" s="34"/>
      <c r="I101" s="34"/>
    </row>
    <row r="102" spans="2:9" s="1" customFormat="1" x14ac:dyDescent="0.3">
      <c r="B102" s="11" t="s">
        <v>82</v>
      </c>
      <c r="C102" s="124">
        <f>'CELKEM Q+'!$U$24</f>
        <v>29284129</v>
      </c>
      <c r="D102" s="125">
        <f>'CELKEM Q+'!$U$59</f>
        <v>4981198</v>
      </c>
      <c r="E102" s="126">
        <f>'CELKEM Q+'!$U$103</f>
        <v>24302931</v>
      </c>
      <c r="G102" s="34"/>
      <c r="H102" s="34"/>
      <c r="I102" s="34"/>
    </row>
    <row r="103" spans="2:9" s="1" customFormat="1" x14ac:dyDescent="0.3">
      <c r="B103" s="11" t="s">
        <v>83</v>
      </c>
      <c r="C103" s="124">
        <f>'CELKEM Q+'!$V$24</f>
        <v>29474408</v>
      </c>
      <c r="D103" s="125">
        <f>'CELKEM Q+'!$V$59</f>
        <v>5128760</v>
      </c>
      <c r="E103" s="126">
        <f>'CELKEM Q+'!$V$103</f>
        <v>24345648</v>
      </c>
      <c r="G103" s="34"/>
      <c r="H103" s="34"/>
      <c r="I103" s="34"/>
    </row>
    <row r="104" spans="2:9" s="1" customFormat="1" x14ac:dyDescent="0.3">
      <c r="B104" s="8" t="s">
        <v>84</v>
      </c>
      <c r="C104" s="130">
        <f>'CELKEM Q+'!$W$24</f>
        <v>29777280</v>
      </c>
      <c r="D104" s="131">
        <f>'CELKEM Q+'!$W$59</f>
        <v>5156360</v>
      </c>
      <c r="E104" s="132">
        <f>'CELKEM Q+'!$W$103</f>
        <v>24620920</v>
      </c>
      <c r="G104" s="34"/>
      <c r="H104" s="34"/>
      <c r="I104" s="34"/>
    </row>
    <row r="105" spans="2:9" s="1" customFormat="1" x14ac:dyDescent="0.3">
      <c r="B105" s="11" t="s">
        <v>1</v>
      </c>
      <c r="C105" s="124">
        <f>'CELKEM Q+'!$X$24</f>
        <v>30188531</v>
      </c>
      <c r="D105" s="125">
        <f>'CELKEM Q+'!$X$59</f>
        <v>5151836</v>
      </c>
      <c r="E105" s="126">
        <f>'CELKEM Q+'!$X$103</f>
        <v>25036695</v>
      </c>
      <c r="G105" s="34"/>
      <c r="H105" s="34"/>
      <c r="I105" s="34"/>
    </row>
    <row r="106" spans="2:9" s="1" customFormat="1" x14ac:dyDescent="0.3"/>
    <row r="107" spans="2:9" s="1" customFormat="1" collapsed="1" x14ac:dyDescent="0.3">
      <c r="B107" s="28" t="s">
        <v>85</v>
      </c>
      <c r="C107" s="28"/>
      <c r="D107" s="29"/>
      <c r="E107" s="30"/>
    </row>
    <row r="108" spans="2:9" s="1" customFormat="1" hidden="1" outlineLevel="2" x14ac:dyDescent="0.3">
      <c r="B108" s="11" t="s">
        <v>86</v>
      </c>
      <c r="C108" s="42">
        <f t="shared" ref="C108:E121" si="1">IFERROR(C92/C88-1,"-")</f>
        <v>-2.2785874099156889E-2</v>
      </c>
      <c r="D108" s="43">
        <f t="shared" si="1"/>
        <v>-2.0888906519021644E-2</v>
      </c>
      <c r="E108" s="44">
        <f t="shared" si="1"/>
        <v>-2.3221046648299382E-2</v>
      </c>
    </row>
    <row r="109" spans="2:9" s="1" customFormat="1" hidden="1" outlineLevel="2" x14ac:dyDescent="0.3">
      <c r="B109" s="11" t="s">
        <v>87</v>
      </c>
      <c r="C109" s="42">
        <f t="shared" si="1"/>
        <v>6.7156563285906135E-3</v>
      </c>
      <c r="D109" s="43">
        <f t="shared" si="1"/>
        <v>-1.7612004229752398E-2</v>
      </c>
      <c r="E109" s="44">
        <f t="shared" si="1"/>
        <v>1.2378703074141573E-2</v>
      </c>
    </row>
    <row r="110" spans="2:9" s="1" customFormat="1" hidden="1" outlineLevel="2" x14ac:dyDescent="0.3">
      <c r="B110" s="11" t="s">
        <v>88</v>
      </c>
      <c r="C110" s="42">
        <f t="shared" si="1"/>
        <v>3.5815278832979303E-2</v>
      </c>
      <c r="D110" s="43">
        <f t="shared" si="1"/>
        <v>-1.7992586334963923E-3</v>
      </c>
      <c r="E110" s="44">
        <f t="shared" si="1"/>
        <v>4.4552298538221624E-2</v>
      </c>
    </row>
    <row r="111" spans="2:9" s="1" customFormat="1" hidden="1" outlineLevel="2" x14ac:dyDescent="0.3">
      <c r="B111" s="35" t="s">
        <v>89</v>
      </c>
      <c r="C111" s="45">
        <f t="shared" si="1"/>
        <v>7.2207798479371421E-2</v>
      </c>
      <c r="D111" s="46">
        <f t="shared" si="1"/>
        <v>5.8461127838394411E-2</v>
      </c>
      <c r="E111" s="47">
        <f t="shared" si="1"/>
        <v>7.5329339764301562E-2</v>
      </c>
    </row>
    <row r="112" spans="2:9" s="1" customFormat="1" hidden="1" outlineLevel="2" x14ac:dyDescent="0.3">
      <c r="B112" s="11" t="s">
        <v>90</v>
      </c>
      <c r="C112" s="42">
        <f t="shared" si="1"/>
        <v>0.10807469388857727</v>
      </c>
      <c r="D112" s="43">
        <f t="shared" si="1"/>
        <v>5.8072263572321203E-2</v>
      </c>
      <c r="E112" s="44">
        <f t="shared" si="1"/>
        <v>0.11957285460103528</v>
      </c>
    </row>
    <row r="113" spans="2:5" s="1" customFormat="1" hidden="1" outlineLevel="2" x14ac:dyDescent="0.3">
      <c r="B113" s="11" t="s">
        <v>91</v>
      </c>
      <c r="C113" s="42">
        <f t="shared" si="1"/>
        <v>9.6155599623841015E-2</v>
      </c>
      <c r="D113" s="43">
        <f t="shared" si="1"/>
        <v>7.7339684910387341E-2</v>
      </c>
      <c r="E113" s="44">
        <f t="shared" si="1"/>
        <v>0.10040585652650069</v>
      </c>
    </row>
    <row r="114" spans="2:5" s="1" customFormat="1" x14ac:dyDescent="0.3">
      <c r="B114" s="11" t="s">
        <v>92</v>
      </c>
      <c r="C114" s="42">
        <f t="shared" si="1"/>
        <v>5.4012952430171346E-2</v>
      </c>
      <c r="D114" s="43">
        <f t="shared" si="1"/>
        <v>5.5731621085330696E-2</v>
      </c>
      <c r="E114" s="44">
        <f t="shared" si="1"/>
        <v>5.3631458664773923E-2</v>
      </c>
    </row>
    <row r="115" spans="2:5" s="1" customFormat="1" x14ac:dyDescent="0.3">
      <c r="B115" s="11" t="s">
        <v>93</v>
      </c>
      <c r="C115" s="42">
        <f t="shared" si="1"/>
        <v>-1.9384666720854926E-2</v>
      </c>
      <c r="D115" s="43">
        <f t="shared" si="1"/>
        <v>-4.9412577552858328E-2</v>
      </c>
      <c r="E115" s="44">
        <f t="shared" si="1"/>
        <v>-1.267300450888087E-2</v>
      </c>
    </row>
    <row r="116" spans="2:5" s="1" customFormat="1" x14ac:dyDescent="0.3">
      <c r="B116" s="8" t="s">
        <v>94</v>
      </c>
      <c r="C116" s="48">
        <f t="shared" si="1"/>
        <v>-3.0884895598564888E-2</v>
      </c>
      <c r="D116" s="49">
        <f t="shared" si="1"/>
        <v>-4.702221734317269E-2</v>
      </c>
      <c r="E116" s="50">
        <f t="shared" si="1"/>
        <v>-2.7377928517597794E-2</v>
      </c>
    </row>
    <row r="117" spans="2:5" s="1" customFormat="1" x14ac:dyDescent="0.3">
      <c r="B117" s="11" t="s">
        <v>95</v>
      </c>
      <c r="C117" s="42">
        <f t="shared" si="1"/>
        <v>-2.3560388309203706E-2</v>
      </c>
      <c r="D117" s="43">
        <f t="shared" si="1"/>
        <v>-7.0035364356849983E-2</v>
      </c>
      <c r="E117" s="44">
        <f t="shared" si="1"/>
        <v>-1.3282384251536605E-2</v>
      </c>
    </row>
    <row r="118" spans="2:5" s="1" customFormat="1" x14ac:dyDescent="0.3">
      <c r="B118" s="11" t="s">
        <v>96</v>
      </c>
      <c r="C118" s="42">
        <f t="shared" si="1"/>
        <v>-6.6271836220244129E-4</v>
      </c>
      <c r="D118" s="43">
        <f t="shared" si="1"/>
        <v>-6.5732073262749879E-2</v>
      </c>
      <c r="E118" s="44">
        <f t="shared" si="1"/>
        <v>1.3809549434775414E-2</v>
      </c>
    </row>
    <row r="119" spans="2:5" s="1" customFormat="1" x14ac:dyDescent="0.3">
      <c r="B119" s="11" t="s">
        <v>97</v>
      </c>
      <c r="C119" s="42">
        <f t="shared" si="1"/>
        <v>2.867741501139065E-2</v>
      </c>
      <c r="D119" s="43">
        <f t="shared" si="1"/>
        <v>1.0781118694787706E-2</v>
      </c>
      <c r="E119" s="44">
        <f t="shared" si="1"/>
        <v>3.2528642629739979E-2</v>
      </c>
    </row>
    <row r="120" spans="2:5" s="1" customFormat="1" x14ac:dyDescent="0.3">
      <c r="B120" s="8" t="s">
        <v>98</v>
      </c>
      <c r="C120" s="48">
        <f t="shared" si="1"/>
        <v>3.466510741572737E-2</v>
      </c>
      <c r="D120" s="49">
        <f t="shared" si="1"/>
        <v>2.0599186071575071E-2</v>
      </c>
      <c r="E120" s="50">
        <f t="shared" si="1"/>
        <v>3.766017806291333E-2</v>
      </c>
    </row>
    <row r="121" spans="2:5" s="1" customFormat="1" x14ac:dyDescent="0.3">
      <c r="B121" s="11" t="s">
        <v>99</v>
      </c>
      <c r="C121" s="42">
        <f t="shared" si="1"/>
        <v>4.3299845315236452E-2</v>
      </c>
      <c r="D121" s="43">
        <f t="shared" si="1"/>
        <v>3.2257469878842038E-2</v>
      </c>
      <c r="E121" s="44">
        <f t="shared" si="1"/>
        <v>4.560142317454674E-2</v>
      </c>
    </row>
    <row r="122" spans="2:5" s="1" customFormat="1" x14ac:dyDescent="0.3"/>
    <row r="123" spans="2:5" s="1" customFormat="1" outlineLevel="1" x14ac:dyDescent="0.3"/>
    <row r="124" spans="2:5" s="1" customFormat="1" outlineLevel="1" x14ac:dyDescent="0.3"/>
    <row r="125" spans="2:5" s="1" customFormat="1" outlineLevel="1" x14ac:dyDescent="0.3"/>
    <row r="126" spans="2:5" s="1" customFormat="1" outlineLevel="1" x14ac:dyDescent="0.3"/>
    <row r="127" spans="2:5" s="1" customFormat="1" outlineLevel="1" x14ac:dyDescent="0.3"/>
    <row r="128" spans="2:5" s="1" customFormat="1" outlineLevel="1" x14ac:dyDescent="0.3"/>
    <row r="129" s="1" customFormat="1" outlineLevel="1" x14ac:dyDescent="0.3"/>
    <row r="130" s="1" customFormat="1" outlineLevel="1" x14ac:dyDescent="0.3"/>
    <row r="131" s="1" customFormat="1" outlineLevel="1" x14ac:dyDescent="0.3"/>
    <row r="132" s="1" customFormat="1" outlineLevel="1" x14ac:dyDescent="0.3"/>
    <row r="133" s="1" customFormat="1" outlineLevel="1" x14ac:dyDescent="0.3"/>
    <row r="134" s="1" customFormat="1" outlineLevel="1" x14ac:dyDescent="0.3"/>
    <row r="135" s="1" customFormat="1" outlineLevel="1" x14ac:dyDescent="0.3"/>
    <row r="136" s="1" customFormat="1" outlineLevel="1" x14ac:dyDescent="0.3"/>
    <row r="137" s="1" customFormat="1" outlineLevel="1" x14ac:dyDescent="0.3"/>
    <row r="138" s="1" customFormat="1" outlineLevel="1" x14ac:dyDescent="0.3"/>
    <row r="139" s="1" customFormat="1" outlineLevel="1" x14ac:dyDescent="0.3"/>
    <row r="140" s="1" customFormat="1" outlineLevel="1" x14ac:dyDescent="0.3"/>
    <row r="141" s="1" customFormat="1" outlineLevel="1" x14ac:dyDescent="0.3"/>
    <row r="142" s="1" customFormat="1" outlineLevel="1" x14ac:dyDescent="0.3"/>
    <row r="143" s="1" customFormat="1" outlineLevel="1" x14ac:dyDescent="0.3"/>
    <row r="144" s="1" customFormat="1" outlineLevel="1" x14ac:dyDescent="0.3"/>
    <row r="145" s="1" customFormat="1" outlineLevel="1" x14ac:dyDescent="0.3"/>
    <row r="146" s="1" customFormat="1" outlineLevel="1" x14ac:dyDescent="0.3"/>
    <row r="147" s="1" customFormat="1" outlineLevel="1" x14ac:dyDescent="0.3"/>
    <row r="148" s="1" customFormat="1" outlineLevel="1" x14ac:dyDescent="0.3"/>
    <row r="149" s="1" customFormat="1" outlineLevel="1" x14ac:dyDescent="0.3"/>
    <row r="150" s="1" customFormat="1" outlineLevel="1" x14ac:dyDescent="0.3"/>
    <row r="151" s="1" customFormat="1" outlineLevel="1" x14ac:dyDescent="0.3"/>
    <row r="152" s="1" customFormat="1" outlineLevel="1" x14ac:dyDescent="0.3"/>
    <row r="153" s="1" customFormat="1" outlineLevel="1" x14ac:dyDescent="0.3"/>
    <row r="154" s="1" customFormat="1" outlineLevel="1" x14ac:dyDescent="0.3"/>
    <row r="155" s="1" customFormat="1" outlineLevel="1" x14ac:dyDescent="0.3"/>
    <row r="156" s="1" customFormat="1" outlineLevel="1" x14ac:dyDescent="0.3"/>
    <row r="157" s="1" customFormat="1" outlineLevel="1" x14ac:dyDescent="0.3"/>
    <row r="158" s="1" customFormat="1" outlineLevel="1" x14ac:dyDescent="0.3"/>
    <row r="159" s="1" customFormat="1" outlineLevel="1" x14ac:dyDescent="0.3"/>
    <row r="160" s="1" customFormat="1" outlineLevel="1" x14ac:dyDescent="0.3"/>
    <row r="161" spans="2:15" s="1" customFormat="1" outlineLevel="1" x14ac:dyDescent="0.3"/>
    <row r="162" spans="2:15" s="1" customFormat="1" outlineLevel="1" x14ac:dyDescent="0.3"/>
    <row r="163" spans="2:15" s="1" customFormat="1" outlineLevel="1" x14ac:dyDescent="0.3"/>
    <row r="164" spans="2:15" s="1" customFormat="1" x14ac:dyDescent="0.3"/>
    <row r="165" spans="2:15" ht="20.149999999999999" customHeight="1" x14ac:dyDescent="0.2">
      <c r="B165" s="27" t="s">
        <v>101</v>
      </c>
    </row>
    <row r="167" spans="2:15" ht="47.3" customHeight="1" collapsed="1" x14ac:dyDescent="0.2">
      <c r="B167" s="52" t="s">
        <v>66</v>
      </c>
      <c r="C167" s="18" t="s">
        <v>102</v>
      </c>
      <c r="D167" s="18" t="s">
        <v>103</v>
      </c>
      <c r="E167" s="53" t="s">
        <v>104</v>
      </c>
      <c r="F167" s="53" t="s">
        <v>105</v>
      </c>
    </row>
    <row r="168" spans="2:15" hidden="1" outlineLevel="2" x14ac:dyDescent="0.2">
      <c r="B168" s="11" t="s">
        <v>68</v>
      </c>
      <c r="C168" s="125">
        <f>'ŽP Q+'!$G$76</f>
        <v>4156996618</v>
      </c>
      <c r="D168" s="125">
        <f>'ŽP Q+'!$G$103</f>
        <v>4166641072</v>
      </c>
      <c r="E168" s="126">
        <f>'ŽP Q+'!$G$130</f>
        <v>2658762132</v>
      </c>
      <c r="F168" s="126">
        <f>'ŽP Q+'!$G$49</f>
        <v>1338940994</v>
      </c>
    </row>
    <row r="169" spans="2:15" hidden="1" outlineLevel="2" x14ac:dyDescent="0.2">
      <c r="B169" s="11" t="s">
        <v>69</v>
      </c>
      <c r="C169" s="125">
        <f>'ŽP Q+'!$H$76</f>
        <v>4585913429</v>
      </c>
      <c r="D169" s="125">
        <f>'ŽP Q+'!$H$103</f>
        <v>4031587414</v>
      </c>
      <c r="E169" s="126">
        <f>'ŽP Q+'!$H$130</f>
        <v>2619231816</v>
      </c>
      <c r="F169" s="126">
        <f>'ŽP Q+'!$H$49</f>
        <v>1338272191</v>
      </c>
    </row>
    <row r="170" spans="2:15" hidden="1" outlineLevel="2" x14ac:dyDescent="0.2">
      <c r="B170" s="11" t="s">
        <v>70</v>
      </c>
      <c r="C170" s="125">
        <f>'ŽP Q+'!$I$76</f>
        <v>3674760760</v>
      </c>
      <c r="D170" s="125">
        <f>'ŽP Q+'!$I$103</f>
        <v>3852957363</v>
      </c>
      <c r="E170" s="126">
        <f>'ŽP Q+'!$I$130</f>
        <v>2704645616</v>
      </c>
      <c r="F170" s="126">
        <f>'ŽP Q+'!$I$49</f>
        <v>1401405664</v>
      </c>
    </row>
    <row r="171" spans="2:15" hidden="1" outlineLevel="2" x14ac:dyDescent="0.2">
      <c r="B171" s="35" t="s">
        <v>71</v>
      </c>
      <c r="C171" s="128">
        <f>'ŽP Q+'!$J$76</f>
        <v>3738481070</v>
      </c>
      <c r="D171" s="128">
        <f>'ŽP Q+'!$J$103</f>
        <v>4082398154</v>
      </c>
      <c r="E171" s="129">
        <f>'ŽP Q+'!$J$130</f>
        <v>2757875799</v>
      </c>
      <c r="F171" s="129">
        <f>'ŽP Q+'!$J$49</f>
        <v>1466098297</v>
      </c>
    </row>
    <row r="172" spans="2:15" hidden="1" outlineLevel="2" x14ac:dyDescent="0.2">
      <c r="B172" s="11" t="s">
        <v>72</v>
      </c>
      <c r="C172" s="125">
        <f>'ŽP Q+'!$K$76</f>
        <v>4249948052</v>
      </c>
      <c r="D172" s="125">
        <f>'ŽP Q+'!$K$103</f>
        <v>4025671005</v>
      </c>
      <c r="E172" s="126">
        <f>'ŽP Q+'!$K$130</f>
        <v>2859906181</v>
      </c>
      <c r="F172" s="126">
        <f>'ŽP Q+'!$K$49</f>
        <v>1477902776</v>
      </c>
    </row>
    <row r="173" spans="2:15" hidden="1" outlineLevel="2" x14ac:dyDescent="0.2">
      <c r="B173" s="11" t="s">
        <v>73</v>
      </c>
      <c r="C173" s="125">
        <f>'ŽP Q+'!$L$76</f>
        <v>4064143239</v>
      </c>
      <c r="D173" s="125">
        <f>'ŽP Q+'!$L$103</f>
        <v>4531008995</v>
      </c>
      <c r="E173" s="126">
        <f>'ŽP Q+'!$L$130</f>
        <v>2864547627</v>
      </c>
      <c r="F173" s="126">
        <f>'ŽP Q+'!$L$49</f>
        <v>1534958775</v>
      </c>
    </row>
    <row r="174" spans="2:15" hidden="1" outlineLevel="2" x14ac:dyDescent="0.2">
      <c r="B174" s="11" t="s">
        <v>74</v>
      </c>
      <c r="C174" s="125">
        <f>'ŽP Q+'!$M$76</f>
        <v>3301119706</v>
      </c>
      <c r="D174" s="125">
        <f>'ŽP Q+'!$M$103</f>
        <v>3451817200</v>
      </c>
      <c r="E174" s="126">
        <f>'ŽP Q+'!$M$130</f>
        <v>3843870687</v>
      </c>
      <c r="F174" s="126">
        <f>'ŽP Q+'!$M$49</f>
        <v>710982677</v>
      </c>
    </row>
    <row r="175" spans="2:15" hidden="1" outlineLevel="2" x14ac:dyDescent="0.2">
      <c r="B175" s="35" t="s">
        <v>75</v>
      </c>
      <c r="C175" s="128">
        <f>'ŽP Q+'!$N$76</f>
        <v>3023751136</v>
      </c>
      <c r="D175" s="128">
        <f>'ŽP Q+'!$N$103</f>
        <v>3728259404</v>
      </c>
      <c r="E175" s="129">
        <f>'ŽP Q+'!$N$130</f>
        <v>3351814079</v>
      </c>
      <c r="F175" s="129">
        <f>'ŽP Q+'!$N$49</f>
        <v>1269650078</v>
      </c>
      <c r="L175" s="54"/>
      <c r="M175" s="54"/>
      <c r="N175" s="54"/>
      <c r="O175" s="54"/>
    </row>
    <row r="176" spans="2:15" hidden="1" outlineLevel="2" x14ac:dyDescent="0.2">
      <c r="B176" s="11" t="s">
        <v>76</v>
      </c>
      <c r="C176" s="125">
        <f>'ŽP Q+'!$O$76</f>
        <v>3825911168</v>
      </c>
      <c r="D176" s="125">
        <f>'ŽP Q+'!$O$103</f>
        <v>3968687472</v>
      </c>
      <c r="E176" s="126">
        <f>'ŽP Q+'!$O$130</f>
        <v>3994275944</v>
      </c>
      <c r="F176" s="126">
        <f>'ŽP Q+'!$O$49</f>
        <v>1445708018</v>
      </c>
    </row>
    <row r="177" spans="2:15" hidden="1" outlineLevel="2" x14ac:dyDescent="0.2">
      <c r="B177" s="11" t="s">
        <v>77</v>
      </c>
      <c r="C177" s="125">
        <f>'ŽP Q+'!$P$76</f>
        <v>3339602489</v>
      </c>
      <c r="D177" s="125">
        <f>'ŽP Q+'!$P$103</f>
        <v>3908724112</v>
      </c>
      <c r="E177" s="126">
        <f>'ŽP Q+'!$P$130</f>
        <v>3957643779</v>
      </c>
      <c r="F177" s="126">
        <f>'ŽP Q+'!$P$49</f>
        <v>1502216225</v>
      </c>
    </row>
    <row r="178" spans="2:15" x14ac:dyDescent="0.2">
      <c r="B178" s="11" t="s">
        <v>78</v>
      </c>
      <c r="C178" s="125">
        <f>'ŽP Q+'!$Q$76</f>
        <v>3212123061</v>
      </c>
      <c r="D178" s="125">
        <f>'ŽP Q+'!$Q$103</f>
        <v>3830131341</v>
      </c>
      <c r="E178" s="126">
        <f>'ŽP Q+'!$Q$130</f>
        <v>4055297753</v>
      </c>
      <c r="F178" s="126">
        <f>'ŽP Q+'!$Q$49</f>
        <v>1571555873</v>
      </c>
    </row>
    <row r="179" spans="2:15" x14ac:dyDescent="0.2">
      <c r="B179" s="11" t="s">
        <v>79</v>
      </c>
      <c r="C179" s="125">
        <f>'ŽP Q+'!$R$76</f>
        <v>2849403256</v>
      </c>
      <c r="D179" s="125">
        <f>'ŽP Q+'!$R$103</f>
        <v>3750537631</v>
      </c>
      <c r="E179" s="126">
        <f>'ŽP Q+'!$R$130</f>
        <v>4072235408</v>
      </c>
      <c r="F179" s="126">
        <f>'ŽP Q+'!$R$49</f>
        <v>1662395798</v>
      </c>
    </row>
    <row r="180" spans="2:15" x14ac:dyDescent="0.2">
      <c r="B180" s="8" t="s">
        <v>80</v>
      </c>
      <c r="C180" s="131">
        <f>'ŽP Q+'!$S$76</f>
        <v>3339526180</v>
      </c>
      <c r="D180" s="131">
        <f>'ŽP Q+'!$S$103</f>
        <v>3956668140</v>
      </c>
      <c r="E180" s="132">
        <f>'ŽP Q+'!$S$130</f>
        <v>4344326858</v>
      </c>
      <c r="F180" s="132">
        <f>'ŽP Q+'!$S$49</f>
        <v>1741479980</v>
      </c>
    </row>
    <row r="181" spans="2:15" x14ac:dyDescent="0.2">
      <c r="B181" s="11" t="s">
        <v>81</v>
      </c>
      <c r="C181" s="125">
        <f>'ŽP Q+'!$T$76</f>
        <v>2562143789</v>
      </c>
      <c r="D181" s="125">
        <f>'ŽP Q+'!$T$103</f>
        <v>3730952974</v>
      </c>
      <c r="E181" s="126">
        <f>'ŽP Q+'!$T$130</f>
        <v>4243096639</v>
      </c>
      <c r="F181" s="126">
        <f>'ŽP Q+'!$T$49</f>
        <v>1795411762</v>
      </c>
    </row>
    <row r="182" spans="2:15" x14ac:dyDescent="0.2">
      <c r="B182" s="11" t="s">
        <v>82</v>
      </c>
      <c r="C182" s="125">
        <f>'ŽP Q+'!$U$76</f>
        <v>2680126312</v>
      </c>
      <c r="D182" s="125">
        <f>'ŽP Q+'!$U$103</f>
        <v>3422534498</v>
      </c>
      <c r="E182" s="126">
        <f>'ŽP Q+'!$U$130</f>
        <v>4436653755</v>
      </c>
      <c r="F182" s="126">
        <f>'ŽP Q+'!$U$49</f>
        <v>1876831573</v>
      </c>
    </row>
    <row r="183" spans="2:15" x14ac:dyDescent="0.2">
      <c r="B183" s="11" t="s">
        <v>83</v>
      </c>
      <c r="C183" s="125">
        <f>'ŽP Q+'!$V$76</f>
        <v>962396741</v>
      </c>
      <c r="D183" s="125">
        <f>'ŽP Q+'!$V$103</f>
        <v>7117845901</v>
      </c>
      <c r="E183" s="126">
        <f>'ŽP Q+'!$V$130</f>
        <v>4809476569</v>
      </c>
      <c r="F183" s="126">
        <f>'ŽP Q+'!$V$49</f>
        <v>2486174538</v>
      </c>
    </row>
    <row r="184" spans="2:15" x14ac:dyDescent="0.2">
      <c r="B184" s="8" t="s">
        <v>84</v>
      </c>
      <c r="C184" s="131">
        <f>'ŽP Q+'!$W$76</f>
        <v>2941028048</v>
      </c>
      <c r="D184" s="131">
        <f>'ŽP Q+'!$W$103</f>
        <v>4452525649</v>
      </c>
      <c r="E184" s="132">
        <f>'ŽP Q+'!$W$130</f>
        <v>4873912923</v>
      </c>
      <c r="F184" s="132">
        <f>'ŽP Q+'!$W$49</f>
        <v>2182767521</v>
      </c>
    </row>
    <row r="185" spans="2:15" x14ac:dyDescent="0.2">
      <c r="B185" s="11" t="s">
        <v>1</v>
      </c>
      <c r="C185" s="125">
        <f>'ŽP Q+'!$X$76</f>
        <v>3018704278</v>
      </c>
      <c r="D185" s="125">
        <f>'ŽP Q+'!$X$103</f>
        <v>4024972741</v>
      </c>
      <c r="E185" s="126">
        <f>'ŽP Q+'!$X$130</f>
        <v>4880593427</v>
      </c>
      <c r="F185" s="126">
        <f>'ŽP Q+'!$X$49</f>
        <v>2271533180</v>
      </c>
    </row>
    <row r="187" spans="2:15" collapsed="1" x14ac:dyDescent="0.2">
      <c r="B187" s="52" t="s">
        <v>85</v>
      </c>
      <c r="C187" s="18"/>
      <c r="D187" s="18"/>
      <c r="E187" s="53"/>
      <c r="F187" s="53"/>
      <c r="L187" s="54"/>
      <c r="M187" s="54"/>
      <c r="N187" s="54"/>
      <c r="O187" s="54"/>
    </row>
    <row r="188" spans="2:15" hidden="1" outlineLevel="2" x14ac:dyDescent="0.2">
      <c r="B188" s="11" t="s">
        <v>86</v>
      </c>
      <c r="C188" s="43">
        <f t="shared" ref="C188:F201" si="2">IFERROR(C172/C168-1,"-")</f>
        <v>2.2360238061660986E-2</v>
      </c>
      <c r="D188" s="43">
        <f t="shared" si="2"/>
        <v>-3.3833023906792659E-2</v>
      </c>
      <c r="E188" s="44">
        <f t="shared" si="2"/>
        <v>7.5653269835272319E-2</v>
      </c>
      <c r="F188" s="44">
        <f t="shared" si="2"/>
        <v>0.10378484385996778</v>
      </c>
    </row>
    <row r="189" spans="2:15" hidden="1" outlineLevel="2" x14ac:dyDescent="0.2">
      <c r="B189" s="11" t="s">
        <v>87</v>
      </c>
      <c r="C189" s="43">
        <f t="shared" si="2"/>
        <v>-0.11377672040219411</v>
      </c>
      <c r="D189" s="43">
        <f t="shared" si="2"/>
        <v>0.12387715550101186</v>
      </c>
      <c r="E189" s="44">
        <f t="shared" si="2"/>
        <v>9.3659449882003143E-2</v>
      </c>
      <c r="F189" s="44">
        <f t="shared" si="2"/>
        <v>0.14697053807344629</v>
      </c>
    </row>
    <row r="190" spans="2:15" hidden="1" outlineLevel="2" x14ac:dyDescent="0.2">
      <c r="B190" s="11" t="s">
        <v>88</v>
      </c>
      <c r="C190" s="43">
        <f t="shared" si="2"/>
        <v>-0.10167765424816388</v>
      </c>
      <c r="D190" s="43">
        <f t="shared" si="2"/>
        <v>-0.10411227667665213</v>
      </c>
      <c r="E190" s="44">
        <f t="shared" si="2"/>
        <v>0.42121047735815464</v>
      </c>
      <c r="F190" s="44">
        <f t="shared" si="2"/>
        <v>-0.49266461862965616</v>
      </c>
    </row>
    <row r="191" spans="2:15" hidden="1" outlineLevel="2" x14ac:dyDescent="0.2">
      <c r="B191" s="35" t="s">
        <v>89</v>
      </c>
      <c r="C191" s="46">
        <f t="shared" si="2"/>
        <v>-0.19118190532926782</v>
      </c>
      <c r="D191" s="46">
        <f t="shared" si="2"/>
        <v>-8.6747724411204041E-2</v>
      </c>
      <c r="E191" s="47">
        <f t="shared" si="2"/>
        <v>0.21536077883397087</v>
      </c>
      <c r="F191" s="47">
        <f t="shared" si="2"/>
        <v>-0.1339938934531073</v>
      </c>
    </row>
    <row r="192" spans="2:15" hidden="1" outlineLevel="2" x14ac:dyDescent="0.2">
      <c r="B192" s="11" t="s">
        <v>90</v>
      </c>
      <c r="C192" s="43">
        <f t="shared" si="2"/>
        <v>-9.9774604021442337E-2</v>
      </c>
      <c r="D192" s="43">
        <f t="shared" si="2"/>
        <v>-1.4155039726103991E-2</v>
      </c>
      <c r="E192" s="44">
        <f t="shared" si="2"/>
        <v>0.39664579577339643</v>
      </c>
      <c r="F192" s="44">
        <f t="shared" si="2"/>
        <v>-2.1784083853700009E-2</v>
      </c>
    </row>
    <row r="193" spans="2:6" hidden="1" outlineLevel="2" x14ac:dyDescent="0.2">
      <c r="B193" s="11" t="s">
        <v>91</v>
      </c>
      <c r="C193" s="43">
        <f t="shared" si="2"/>
        <v>-0.17827638136550428</v>
      </c>
      <c r="D193" s="43">
        <f t="shared" si="2"/>
        <v>-0.13733914094778799</v>
      </c>
      <c r="E193" s="44">
        <f t="shared" si="2"/>
        <v>0.38159468591024415</v>
      </c>
      <c r="F193" s="44">
        <f t="shared" si="2"/>
        <v>-2.1331224351611611E-2</v>
      </c>
    </row>
    <row r="194" spans="2:6" x14ac:dyDescent="0.2">
      <c r="B194" s="11" t="s">
        <v>92</v>
      </c>
      <c r="C194" s="43">
        <f t="shared" si="2"/>
        <v>-2.695953280283736E-2</v>
      </c>
      <c r="D194" s="43">
        <f t="shared" si="2"/>
        <v>0.10959854449998097</v>
      </c>
      <c r="E194" s="44">
        <f t="shared" si="2"/>
        <v>5.5003688525487648E-2</v>
      </c>
      <c r="F194" s="44">
        <f t="shared" si="2"/>
        <v>1.2103996677263629</v>
      </c>
    </row>
    <row r="195" spans="2:6" x14ac:dyDescent="0.2">
      <c r="B195" s="11" t="s">
        <v>93</v>
      </c>
      <c r="C195" s="43">
        <f t="shared" si="2"/>
        <v>-5.7659467382834229E-2</v>
      </c>
      <c r="D195" s="43">
        <f t="shared" si="2"/>
        <v>5.9755034684811914E-3</v>
      </c>
      <c r="E195" s="44">
        <f t="shared" si="2"/>
        <v>0.21493475235205617</v>
      </c>
      <c r="F195" s="44">
        <f t="shared" si="2"/>
        <v>0.30933382890714878</v>
      </c>
    </row>
    <row r="196" spans="2:6" x14ac:dyDescent="0.2">
      <c r="B196" s="8" t="s">
        <v>94</v>
      </c>
      <c r="C196" s="49">
        <f t="shared" si="2"/>
        <v>-0.12712919005232903</v>
      </c>
      <c r="D196" s="49">
        <f t="shared" si="2"/>
        <v>-3.0285408172850969E-3</v>
      </c>
      <c r="E196" s="50">
        <f t="shared" si="2"/>
        <v>8.7638139905138246E-2</v>
      </c>
      <c r="F196" s="50">
        <f t="shared" si="2"/>
        <v>0.20458623616764093</v>
      </c>
    </row>
    <row r="197" spans="2:6" x14ac:dyDescent="0.2">
      <c r="B197" s="11" t="s">
        <v>95</v>
      </c>
      <c r="C197" s="43">
        <f t="shared" si="2"/>
        <v>-0.23279977259592943</v>
      </c>
      <c r="D197" s="43">
        <f t="shared" si="2"/>
        <v>-4.5480605155588383E-2</v>
      </c>
      <c r="E197" s="44">
        <f t="shared" si="2"/>
        <v>7.2126971486081271E-2</v>
      </c>
      <c r="F197" s="44">
        <f t="shared" si="2"/>
        <v>0.19517532304645435</v>
      </c>
    </row>
    <row r="198" spans="2:6" x14ac:dyDescent="0.2">
      <c r="B198" s="11" t="s">
        <v>96</v>
      </c>
      <c r="C198" s="43">
        <f t="shared" si="2"/>
        <v>-0.16562153407484281</v>
      </c>
      <c r="D198" s="43">
        <f t="shared" si="2"/>
        <v>-0.10641850284266796</v>
      </c>
      <c r="E198" s="44">
        <f t="shared" si="2"/>
        <v>9.4038964640237088E-2</v>
      </c>
      <c r="F198" s="44">
        <f t="shared" si="2"/>
        <v>0.19425061828520818</v>
      </c>
    </row>
    <row r="199" spans="2:6" x14ac:dyDescent="0.2">
      <c r="B199" s="11" t="s">
        <v>97</v>
      </c>
      <c r="C199" s="43">
        <f t="shared" si="2"/>
        <v>-0.66224621279087925</v>
      </c>
      <c r="D199" s="43">
        <f t="shared" si="2"/>
        <v>0.89782015308087448</v>
      </c>
      <c r="E199" s="44">
        <f t="shared" si="2"/>
        <v>0.18104089944104729</v>
      </c>
      <c r="F199" s="44">
        <f t="shared" si="2"/>
        <v>0.49553706824275801</v>
      </c>
    </row>
    <row r="200" spans="2:6" x14ac:dyDescent="0.2">
      <c r="B200" s="8" t="s">
        <v>98</v>
      </c>
      <c r="C200" s="49">
        <f t="shared" si="2"/>
        <v>-0.11932774606965346</v>
      </c>
      <c r="D200" s="49">
        <f t="shared" si="2"/>
        <v>0.12532198593739019</v>
      </c>
      <c r="E200" s="50">
        <f t="shared" si="2"/>
        <v>0.12190290517040103</v>
      </c>
      <c r="F200" s="50">
        <f t="shared" si="2"/>
        <v>0.25339799829338272</v>
      </c>
    </row>
    <row r="201" spans="2:6" x14ac:dyDescent="0.2">
      <c r="B201" s="11" t="s">
        <v>99</v>
      </c>
      <c r="C201" s="43">
        <f t="shared" si="2"/>
        <v>0.17819471762675532</v>
      </c>
      <c r="D201" s="43">
        <f t="shared" si="2"/>
        <v>7.880554084946767E-2</v>
      </c>
      <c r="E201" s="44">
        <f t="shared" si="2"/>
        <v>0.15024328744731186</v>
      </c>
      <c r="F201" s="44">
        <f t="shared" si="2"/>
        <v>0.26518786836375874</v>
      </c>
    </row>
    <row r="203" spans="2:6" outlineLevel="1" x14ac:dyDescent="0.2"/>
    <row r="204" spans="2:6" outlineLevel="1" x14ac:dyDescent="0.2"/>
    <row r="205" spans="2:6" outlineLevel="1" x14ac:dyDescent="0.2"/>
    <row r="206" spans="2:6" outlineLevel="1" x14ac:dyDescent="0.2"/>
    <row r="207" spans="2:6" outlineLevel="1" x14ac:dyDescent="0.2"/>
    <row r="208" spans="2:6" outlineLevel="1" x14ac:dyDescent="0.2"/>
    <row r="209" outlineLevel="1" x14ac:dyDescent="0.2"/>
    <row r="210" outlineLevel="1" x14ac:dyDescent="0.2"/>
    <row r="211" outlineLevel="1" x14ac:dyDescent="0.2"/>
    <row r="212" outlineLevel="1" x14ac:dyDescent="0.2"/>
    <row r="213" outlineLevel="1" x14ac:dyDescent="0.2"/>
    <row r="214" outlineLevel="1" x14ac:dyDescent="0.2"/>
    <row r="215" outlineLevel="1" x14ac:dyDescent="0.2"/>
    <row r="216" outlineLevel="1" x14ac:dyDescent="0.2"/>
    <row r="217" outlineLevel="1" x14ac:dyDescent="0.2"/>
    <row r="218" outlineLevel="1" x14ac:dyDescent="0.2"/>
    <row r="219" outlineLevel="1" x14ac:dyDescent="0.2"/>
    <row r="220" outlineLevel="1" x14ac:dyDescent="0.2"/>
    <row r="221" outlineLevel="1" x14ac:dyDescent="0.2"/>
    <row r="222" outlineLevel="1" x14ac:dyDescent="0.2"/>
    <row r="223" outlineLevel="1" x14ac:dyDescent="0.2"/>
    <row r="224" outlineLevel="1" x14ac:dyDescent="0.2"/>
    <row r="225" outlineLevel="1" x14ac:dyDescent="0.2"/>
    <row r="226" outlineLevel="1" x14ac:dyDescent="0.2"/>
    <row r="227" outlineLevel="1" x14ac:dyDescent="0.2"/>
    <row r="228" outlineLevel="1" x14ac:dyDescent="0.2"/>
    <row r="229" outlineLevel="1" x14ac:dyDescent="0.2"/>
    <row r="230" outlineLevel="1" x14ac:dyDescent="0.2"/>
    <row r="231" outlineLevel="1" x14ac:dyDescent="0.2"/>
    <row r="232" outlineLevel="1" x14ac:dyDescent="0.2"/>
    <row r="233" outlineLevel="1" x14ac:dyDescent="0.2"/>
    <row r="234" outlineLevel="1" x14ac:dyDescent="0.2"/>
    <row r="235" outlineLevel="1" x14ac:dyDescent="0.2"/>
    <row r="236" outlineLevel="1" x14ac:dyDescent="0.2"/>
    <row r="237" outlineLevel="1" x14ac:dyDescent="0.2"/>
    <row r="238" outlineLevel="1" x14ac:dyDescent="0.2"/>
    <row r="239" outlineLevel="1" x14ac:dyDescent="0.2"/>
    <row r="240" outlineLevel="1" x14ac:dyDescent="0.2"/>
    <row r="241" spans="2:6" outlineLevel="1" x14ac:dyDescent="0.2"/>
    <row r="242" spans="2:6" outlineLevel="1" x14ac:dyDescent="0.2"/>
    <row r="243" spans="2:6" outlineLevel="1" x14ac:dyDescent="0.2"/>
    <row r="245" spans="2:6" ht="20.149999999999999" customHeight="1" x14ac:dyDescent="0.2">
      <c r="B245" s="27" t="s">
        <v>106</v>
      </c>
    </row>
    <row r="247" spans="2:6" ht="47.3" customHeight="1" collapsed="1" x14ac:dyDescent="0.2">
      <c r="B247" s="52" t="s">
        <v>66</v>
      </c>
      <c r="C247" s="18" t="s">
        <v>102</v>
      </c>
      <c r="D247" s="18" t="s">
        <v>103</v>
      </c>
      <c r="E247" s="53" t="s">
        <v>104</v>
      </c>
      <c r="F247" s="53" t="s">
        <v>105</v>
      </c>
    </row>
    <row r="248" spans="2:6" hidden="1" outlineLevel="2" x14ac:dyDescent="0.2">
      <c r="B248" s="11" t="s">
        <v>68</v>
      </c>
      <c r="C248" s="125">
        <f>'ŽP Q+'!$G$86</f>
        <v>2163218</v>
      </c>
      <c r="D248" s="125">
        <f>'ŽP Q+'!$G$113</f>
        <v>1563969</v>
      </c>
      <c r="E248" s="126">
        <f>'ŽP Q+'!$G$140</f>
        <v>1188752</v>
      </c>
      <c r="F248" s="126">
        <f>'ŽP Q+'!$G$59</f>
        <v>201562</v>
      </c>
    </row>
    <row r="249" spans="2:6" hidden="1" outlineLevel="2" x14ac:dyDescent="0.2">
      <c r="B249" s="11" t="s">
        <v>69</v>
      </c>
      <c r="C249" s="125">
        <f>'ŽP Q+'!$H$86</f>
        <v>2118318</v>
      </c>
      <c r="D249" s="125">
        <f>'ŽP Q+'!$H$113</f>
        <v>1539965</v>
      </c>
      <c r="E249" s="126">
        <f>'ŽP Q+'!$H$140</f>
        <v>1210153</v>
      </c>
      <c r="F249" s="126">
        <f>'ŽP Q+'!$H$59</f>
        <v>202310</v>
      </c>
    </row>
    <row r="250" spans="2:6" hidden="1" outlineLevel="2" x14ac:dyDescent="0.2">
      <c r="B250" s="11" t="s">
        <v>70</v>
      </c>
      <c r="C250" s="125">
        <f>'ŽP Q+'!$I$86</f>
        <v>2090139</v>
      </c>
      <c r="D250" s="125">
        <f>'ŽP Q+'!$I$113</f>
        <v>1519692</v>
      </c>
      <c r="E250" s="126">
        <f>'ŽP Q+'!$I$140</f>
        <v>1222526</v>
      </c>
      <c r="F250" s="126">
        <f>'ŽP Q+'!$I$59</f>
        <v>226949</v>
      </c>
    </row>
    <row r="251" spans="2:6" hidden="1" outlineLevel="2" x14ac:dyDescent="0.2">
      <c r="B251" s="35" t="s">
        <v>71</v>
      </c>
      <c r="C251" s="128">
        <f>'ŽP Q+'!$J$86</f>
        <v>2037067</v>
      </c>
      <c r="D251" s="128">
        <f>'ŽP Q+'!$J$113</f>
        <v>1495281</v>
      </c>
      <c r="E251" s="129">
        <f>'ŽP Q+'!$J$140</f>
        <v>1282744</v>
      </c>
      <c r="F251" s="129">
        <f>'ŽP Q+'!$J$59</f>
        <v>227900</v>
      </c>
    </row>
    <row r="252" spans="2:6" hidden="1" outlineLevel="2" x14ac:dyDescent="0.2">
      <c r="B252" s="11" t="s">
        <v>72</v>
      </c>
      <c r="C252" s="125">
        <f>'ŽP Q+'!$K$86</f>
        <v>2087134</v>
      </c>
      <c r="D252" s="125">
        <f>'ŽP Q+'!$K$113</f>
        <v>1420856</v>
      </c>
      <c r="E252" s="126">
        <f>'ŽP Q+'!$K$140</f>
        <v>1267778</v>
      </c>
      <c r="F252" s="126">
        <f>'ŽP Q+'!$K$59</f>
        <v>234834</v>
      </c>
    </row>
    <row r="253" spans="2:6" hidden="1" outlineLevel="2" x14ac:dyDescent="0.2">
      <c r="B253" s="11" t="s">
        <v>73</v>
      </c>
      <c r="C253" s="125">
        <f>'ŽP Q+'!$L$86</f>
        <v>2150543</v>
      </c>
      <c r="D253" s="125">
        <f>'ŽP Q+'!$L$113</f>
        <v>1376711</v>
      </c>
      <c r="E253" s="126">
        <f>'ŽP Q+'!$L$140</f>
        <v>1209082</v>
      </c>
      <c r="F253" s="126">
        <f>'ŽP Q+'!$L$59</f>
        <v>245104</v>
      </c>
    </row>
    <row r="254" spans="2:6" hidden="1" outlineLevel="2" x14ac:dyDescent="0.2">
      <c r="B254" s="11" t="s">
        <v>74</v>
      </c>
      <c r="C254" s="125">
        <f>'ŽP Q+'!$M$86</f>
        <v>2141109</v>
      </c>
      <c r="D254" s="125">
        <f>'ŽP Q+'!$M$113</f>
        <v>1454454</v>
      </c>
      <c r="E254" s="126">
        <f>'ŽP Q+'!$M$140</f>
        <v>1255055</v>
      </c>
      <c r="F254" s="126">
        <f>'ŽP Q+'!$M$59</f>
        <v>199585</v>
      </c>
    </row>
    <row r="255" spans="2:6" hidden="1" outlineLevel="2" x14ac:dyDescent="0.2">
      <c r="B255" s="35" t="s">
        <v>75</v>
      </c>
      <c r="C255" s="128">
        <f>'ŽP Q+'!$N$86</f>
        <v>2074268</v>
      </c>
      <c r="D255" s="128">
        <f>'ŽP Q+'!$N$113</f>
        <v>1557020</v>
      </c>
      <c r="E255" s="129">
        <f>'ŽP Q+'!$N$140</f>
        <v>1501028</v>
      </c>
      <c r="F255" s="129">
        <f>'ŽP Q+'!$N$59</f>
        <v>205495</v>
      </c>
    </row>
    <row r="256" spans="2:6" hidden="1" outlineLevel="2" x14ac:dyDescent="0.2">
      <c r="B256" s="11" t="s">
        <v>76</v>
      </c>
      <c r="C256" s="125">
        <f>'ŽP Q+'!$O$86</f>
        <v>2043111</v>
      </c>
      <c r="D256" s="125">
        <f>'ŽP Q+'!$O$113</f>
        <v>1534756</v>
      </c>
      <c r="E256" s="126">
        <f>'ŽP Q+'!$O$140</f>
        <v>1514193</v>
      </c>
      <c r="F256" s="126">
        <f>'ŽP Q+'!$O$59</f>
        <v>209519</v>
      </c>
    </row>
    <row r="257" spans="2:6" hidden="1" outlineLevel="2" x14ac:dyDescent="0.2">
      <c r="B257" s="11" t="s">
        <v>77</v>
      </c>
      <c r="C257" s="125">
        <f>'ŽP Q+'!$P$86</f>
        <v>2004945</v>
      </c>
      <c r="D257" s="125">
        <f>'ŽP Q+'!$P$113</f>
        <v>1502141</v>
      </c>
      <c r="E257" s="126">
        <f>'ŽP Q+'!$P$140</f>
        <v>1644830</v>
      </c>
      <c r="F257" s="126">
        <f>'ŽP Q+'!$P$59</f>
        <v>214787</v>
      </c>
    </row>
    <row r="258" spans="2:6" x14ac:dyDescent="0.2">
      <c r="B258" s="11" t="s">
        <v>78</v>
      </c>
      <c r="C258" s="125">
        <f>'ŽP Q+'!$Q$86</f>
        <v>1959616</v>
      </c>
      <c r="D258" s="125">
        <f>'ŽP Q+'!$Q$113</f>
        <v>1475264</v>
      </c>
      <c r="E258" s="126">
        <f>'ŽP Q+'!$Q$140</f>
        <v>1679676</v>
      </c>
      <c r="F258" s="126">
        <f>'ŽP Q+'!$Q$59</f>
        <v>217103</v>
      </c>
    </row>
    <row r="259" spans="2:6" x14ac:dyDescent="0.2">
      <c r="B259" s="11" t="s">
        <v>79</v>
      </c>
      <c r="C259" s="125">
        <f>'ŽP Q+'!$R$86</f>
        <v>1860555</v>
      </c>
      <c r="D259" s="125">
        <f>'ŽP Q+'!$R$113</f>
        <v>1386678</v>
      </c>
      <c r="E259" s="126">
        <f>'ŽP Q+'!$R$140</f>
        <v>1605014</v>
      </c>
      <c r="F259" s="126">
        <f>'ŽP Q+'!$R$59</f>
        <v>221809</v>
      </c>
    </row>
    <row r="260" spans="2:6" x14ac:dyDescent="0.2">
      <c r="B260" s="8" t="s">
        <v>80</v>
      </c>
      <c r="C260" s="131">
        <f>'ŽP Q+'!$S$86</f>
        <v>1849875</v>
      </c>
      <c r="D260" s="131">
        <f>'ŽP Q+'!$S$113</f>
        <v>1355542</v>
      </c>
      <c r="E260" s="132">
        <f>'ŽP Q+'!$S$140</f>
        <v>1620573</v>
      </c>
      <c r="F260" s="132">
        <f>'ŽP Q+'!$S$59</f>
        <v>226297</v>
      </c>
    </row>
    <row r="261" spans="2:6" x14ac:dyDescent="0.2">
      <c r="B261" s="11" t="s">
        <v>81</v>
      </c>
      <c r="C261" s="125">
        <f>'ŽP Q+'!$T$86</f>
        <v>1830678</v>
      </c>
      <c r="D261" s="125">
        <f>'ŽP Q+'!$T$113</f>
        <v>1274668</v>
      </c>
      <c r="E261" s="126">
        <f>'ŽP Q+'!$T$140</f>
        <v>1655137</v>
      </c>
      <c r="F261" s="126">
        <f>'ŽP Q+'!$T$59</f>
        <v>230361</v>
      </c>
    </row>
    <row r="262" spans="2:6" x14ac:dyDescent="0.2">
      <c r="B262" s="11" t="s">
        <v>82</v>
      </c>
      <c r="C262" s="125">
        <f>'ŽP Q+'!$U$86</f>
        <v>1797208</v>
      </c>
      <c r="D262" s="125">
        <f>'ŽP Q+'!$U$113</f>
        <v>1247942</v>
      </c>
      <c r="E262" s="126">
        <f>'ŽP Q+'!$U$140</f>
        <v>1701550</v>
      </c>
      <c r="F262" s="126">
        <f>'ŽP Q+'!$U$59</f>
        <v>234498</v>
      </c>
    </row>
    <row r="263" spans="2:6" x14ac:dyDescent="0.2">
      <c r="B263" s="11" t="s">
        <v>83</v>
      </c>
      <c r="C263" s="125">
        <f>'ŽP Q+'!$V$86</f>
        <v>1516645</v>
      </c>
      <c r="D263" s="125">
        <f>'ŽP Q+'!$V$113</f>
        <v>1647532</v>
      </c>
      <c r="E263" s="126">
        <f>'ŽP Q+'!$V$140</f>
        <v>1715505</v>
      </c>
      <c r="F263" s="126">
        <f>'ŽP Q+'!$V$59</f>
        <v>249078</v>
      </c>
    </row>
    <row r="264" spans="2:6" x14ac:dyDescent="0.2">
      <c r="B264" s="8" t="s">
        <v>84</v>
      </c>
      <c r="C264" s="131">
        <f>'ŽP Q+'!$W$86</f>
        <v>1653411</v>
      </c>
      <c r="D264" s="131">
        <f>'ŽP Q+'!$W$113</f>
        <v>1505024</v>
      </c>
      <c r="E264" s="132">
        <f>'ŽP Q+'!$W$140</f>
        <v>1747126</v>
      </c>
      <c r="F264" s="132">
        <f>'ŽP Q+'!$W$59</f>
        <v>250799</v>
      </c>
    </row>
    <row r="265" spans="2:6" x14ac:dyDescent="0.2">
      <c r="B265" s="11" t="s">
        <v>1</v>
      </c>
      <c r="C265" s="125">
        <f>'ŽP Q+'!$X$86</f>
        <v>1615340</v>
      </c>
      <c r="D265" s="125">
        <f>'ŽP Q+'!$X$113</f>
        <v>1490768</v>
      </c>
      <c r="E265" s="126">
        <f>'ŽP Q+'!$X$140</f>
        <v>1791846</v>
      </c>
      <c r="F265" s="126">
        <f>'ŽP Q+'!$X$59</f>
        <v>253882</v>
      </c>
    </row>
    <row r="267" spans="2:6" collapsed="1" x14ac:dyDescent="0.2">
      <c r="B267" s="52" t="s">
        <v>85</v>
      </c>
      <c r="C267" s="18"/>
      <c r="D267" s="18"/>
      <c r="E267" s="53"/>
      <c r="F267" s="53"/>
    </row>
    <row r="268" spans="2:6" hidden="1" outlineLevel="2" x14ac:dyDescent="0.2">
      <c r="B268" s="11" t="s">
        <v>86</v>
      </c>
      <c r="C268" s="43">
        <f t="shared" ref="C268:F281" si="3">IFERROR(C252/C248-1,"-")</f>
        <v>-3.5171674791907193E-2</v>
      </c>
      <c r="D268" s="43">
        <f t="shared" si="3"/>
        <v>-9.1506289446913636E-2</v>
      </c>
      <c r="E268" s="44">
        <f t="shared" si="3"/>
        <v>6.6478121593065653E-2</v>
      </c>
      <c r="F268" s="44">
        <f t="shared" si="3"/>
        <v>0.16507079707484551</v>
      </c>
    </row>
    <row r="269" spans="2:6" hidden="1" outlineLevel="2" x14ac:dyDescent="0.2">
      <c r="B269" s="11" t="s">
        <v>87</v>
      </c>
      <c r="C269" s="43">
        <f t="shared" si="3"/>
        <v>1.521254127095184E-2</v>
      </c>
      <c r="D269" s="43">
        <f t="shared" si="3"/>
        <v>-0.10601150026136963</v>
      </c>
      <c r="E269" s="44">
        <f t="shared" si="3"/>
        <v>-8.8501206045843439E-4</v>
      </c>
      <c r="F269" s="44">
        <f t="shared" si="3"/>
        <v>0.21152686471256987</v>
      </c>
    </row>
    <row r="270" spans="2:6" hidden="1" outlineLevel="2" x14ac:dyDescent="0.2">
      <c r="B270" s="11" t="s">
        <v>88</v>
      </c>
      <c r="C270" s="43">
        <f t="shared" si="3"/>
        <v>2.4385937968718796E-2</v>
      </c>
      <c r="D270" s="43">
        <f t="shared" si="3"/>
        <v>-4.2928435498772122E-2</v>
      </c>
      <c r="E270" s="44">
        <f t="shared" si="3"/>
        <v>2.6608023060450181E-2</v>
      </c>
      <c r="F270" s="44">
        <f t="shared" si="3"/>
        <v>-0.12057334467215097</v>
      </c>
    </row>
    <row r="271" spans="2:6" hidden="1" outlineLevel="2" x14ac:dyDescent="0.2">
      <c r="B271" s="35" t="s">
        <v>89</v>
      </c>
      <c r="C271" s="46">
        <f t="shared" si="3"/>
        <v>1.826204047289548E-2</v>
      </c>
      <c r="D271" s="46">
        <f t="shared" si="3"/>
        <v>4.1289229248549164E-2</v>
      </c>
      <c r="E271" s="47">
        <f t="shared" si="3"/>
        <v>0.17016957397578936</v>
      </c>
      <c r="F271" s="47">
        <f t="shared" si="3"/>
        <v>-9.8310662571303165E-2</v>
      </c>
    </row>
    <row r="272" spans="2:6" hidden="1" outlineLevel="2" x14ac:dyDescent="0.2">
      <c r="B272" s="11" t="s">
        <v>90</v>
      </c>
      <c r="C272" s="43">
        <f t="shared" si="3"/>
        <v>-2.1092560420174267E-2</v>
      </c>
      <c r="D272" s="43">
        <f t="shared" si="3"/>
        <v>8.0162944028107086E-2</v>
      </c>
      <c r="E272" s="44">
        <f t="shared" si="3"/>
        <v>0.19436762587771672</v>
      </c>
      <c r="F272" s="44">
        <f t="shared" si="3"/>
        <v>-0.10779955202398295</v>
      </c>
    </row>
    <row r="273" spans="2:6" hidden="1" outlineLevel="2" x14ac:dyDescent="0.2">
      <c r="B273" s="11" t="s">
        <v>91</v>
      </c>
      <c r="C273" s="43">
        <f t="shared" si="3"/>
        <v>-6.7702901081261757E-2</v>
      </c>
      <c r="D273" s="43">
        <f t="shared" si="3"/>
        <v>9.1108446144470445E-2</v>
      </c>
      <c r="E273" s="44">
        <f t="shared" si="3"/>
        <v>0.36039573825431193</v>
      </c>
      <c r="F273" s="44">
        <f t="shared" si="3"/>
        <v>-0.12369035185064303</v>
      </c>
    </row>
    <row r="274" spans="2:6" x14ac:dyDescent="0.2">
      <c r="B274" s="11" t="s">
        <v>92</v>
      </c>
      <c r="C274" s="43">
        <f t="shared" si="3"/>
        <v>-8.476588534259577E-2</v>
      </c>
      <c r="D274" s="43">
        <f t="shared" si="3"/>
        <v>1.4307774601328038E-2</v>
      </c>
      <c r="E274" s="44">
        <f t="shared" si="3"/>
        <v>0.33832859914505731</v>
      </c>
      <c r="F274" s="44">
        <f t="shared" si="3"/>
        <v>8.7772127163864955E-2</v>
      </c>
    </row>
    <row r="275" spans="2:6" x14ac:dyDescent="0.2">
      <c r="B275" s="11" t="s">
        <v>93</v>
      </c>
      <c r="C275" s="43">
        <f t="shared" si="3"/>
        <v>-0.10303056307092429</v>
      </c>
      <c r="D275" s="43">
        <f t="shared" si="3"/>
        <v>-0.10940257671706211</v>
      </c>
      <c r="E275" s="44">
        <f t="shared" si="3"/>
        <v>6.9276522489920334E-2</v>
      </c>
      <c r="F275" s="44">
        <f t="shared" si="3"/>
        <v>7.9388792914669493E-2</v>
      </c>
    </row>
    <row r="276" spans="2:6" x14ac:dyDescent="0.2">
      <c r="B276" s="8" t="s">
        <v>94</v>
      </c>
      <c r="C276" s="49">
        <f t="shared" si="3"/>
        <v>-9.4579295985386946E-2</v>
      </c>
      <c r="D276" s="49">
        <f t="shared" si="3"/>
        <v>-0.11677035307241024</v>
      </c>
      <c r="E276" s="50">
        <f t="shared" si="3"/>
        <v>7.0255244873011602E-2</v>
      </c>
      <c r="F276" s="50">
        <f t="shared" si="3"/>
        <v>8.0078656350975219E-2</v>
      </c>
    </row>
    <row r="277" spans="2:6" x14ac:dyDescent="0.2">
      <c r="B277" s="11" t="s">
        <v>95</v>
      </c>
      <c r="C277" s="43">
        <f t="shared" si="3"/>
        <v>-8.6918593776886599E-2</v>
      </c>
      <c r="D277" s="43">
        <f t="shared" si="3"/>
        <v>-0.15143252198029344</v>
      </c>
      <c r="E277" s="44">
        <f t="shared" si="3"/>
        <v>6.2663010767070038E-3</v>
      </c>
      <c r="F277" s="44">
        <f t="shared" si="3"/>
        <v>7.2509043843435483E-2</v>
      </c>
    </row>
    <row r="278" spans="2:6" x14ac:dyDescent="0.2">
      <c r="B278" s="11" t="s">
        <v>96</v>
      </c>
      <c r="C278" s="43">
        <f t="shared" si="3"/>
        <v>-8.287746170678334E-2</v>
      </c>
      <c r="D278" s="43">
        <f t="shared" si="3"/>
        <v>-0.15408903084464887</v>
      </c>
      <c r="E278" s="44">
        <f t="shared" si="3"/>
        <v>1.3022749625523078E-2</v>
      </c>
      <c r="F278" s="44">
        <f t="shared" si="3"/>
        <v>8.0123259466704733E-2</v>
      </c>
    </row>
    <row r="279" spans="2:6" x14ac:dyDescent="0.2">
      <c r="B279" s="11" t="s">
        <v>97</v>
      </c>
      <c r="C279" s="43">
        <f t="shared" si="3"/>
        <v>-0.18484269478730808</v>
      </c>
      <c r="D279" s="43">
        <f t="shared" si="3"/>
        <v>0.18811432791174298</v>
      </c>
      <c r="E279" s="44">
        <f t="shared" si="3"/>
        <v>6.8841144064786919E-2</v>
      </c>
      <c r="F279" s="44">
        <f t="shared" si="3"/>
        <v>0.12293910526624252</v>
      </c>
    </row>
    <row r="280" spans="2:6" x14ac:dyDescent="0.2">
      <c r="B280" s="8" t="s">
        <v>98</v>
      </c>
      <c r="C280" s="49">
        <f t="shared" si="3"/>
        <v>-0.10620393269815531</v>
      </c>
      <c r="D280" s="49">
        <f t="shared" si="3"/>
        <v>0.11027470930447003</v>
      </c>
      <c r="E280" s="50">
        <f t="shared" si="3"/>
        <v>7.8091514544546881E-2</v>
      </c>
      <c r="F280" s="50">
        <f t="shared" si="3"/>
        <v>0.10827364039293497</v>
      </c>
    </row>
    <row r="281" spans="2:6" x14ac:dyDescent="0.2">
      <c r="B281" s="11" t="s">
        <v>99</v>
      </c>
      <c r="C281" s="43">
        <f t="shared" si="3"/>
        <v>-0.11762745824224685</v>
      </c>
      <c r="D281" s="43">
        <f t="shared" si="3"/>
        <v>0.16953434149127466</v>
      </c>
      <c r="E281" s="44">
        <f t="shared" si="3"/>
        <v>8.259678806044457E-2</v>
      </c>
      <c r="F281" s="44">
        <f t="shared" si="3"/>
        <v>0.10210495700227029</v>
      </c>
    </row>
    <row r="283" spans="2:6" outlineLevel="1" x14ac:dyDescent="0.2"/>
    <row r="284" spans="2:6" outlineLevel="1" x14ac:dyDescent="0.2"/>
    <row r="285" spans="2:6" outlineLevel="1" x14ac:dyDescent="0.2"/>
    <row r="286" spans="2:6" outlineLevel="1" x14ac:dyDescent="0.2"/>
    <row r="287" spans="2:6" outlineLevel="1" x14ac:dyDescent="0.2"/>
    <row r="288" spans="2:6" outlineLevel="1" x14ac:dyDescent="0.2"/>
    <row r="289" outlineLevel="1" x14ac:dyDescent="0.2"/>
    <row r="290" outlineLevel="1" x14ac:dyDescent="0.2"/>
    <row r="291" outlineLevel="1" x14ac:dyDescent="0.2"/>
    <row r="292" outlineLevel="1" x14ac:dyDescent="0.2"/>
    <row r="293" outlineLevel="1" x14ac:dyDescent="0.2"/>
    <row r="294" outlineLevel="1" x14ac:dyDescent="0.2"/>
    <row r="295" outlineLevel="1" x14ac:dyDescent="0.2"/>
    <row r="296" outlineLevel="1" x14ac:dyDescent="0.2"/>
    <row r="297" outlineLevel="1" x14ac:dyDescent="0.2"/>
    <row r="298" outlineLevel="1" x14ac:dyDescent="0.2"/>
    <row r="299" outlineLevel="1" x14ac:dyDescent="0.2"/>
    <row r="300" outlineLevel="1" x14ac:dyDescent="0.2"/>
    <row r="301" outlineLevel="1" x14ac:dyDescent="0.2"/>
    <row r="302" outlineLevel="1" x14ac:dyDescent="0.2"/>
    <row r="303" outlineLevel="1" x14ac:dyDescent="0.2"/>
    <row r="304" outlineLevel="1" x14ac:dyDescent="0.2"/>
    <row r="305" outlineLevel="1" x14ac:dyDescent="0.2"/>
    <row r="306" outlineLevel="1" x14ac:dyDescent="0.2"/>
    <row r="307" outlineLevel="1" x14ac:dyDescent="0.2"/>
    <row r="308" outlineLevel="1" x14ac:dyDescent="0.2"/>
    <row r="309" outlineLevel="1" x14ac:dyDescent="0.2"/>
    <row r="310" outlineLevel="1" x14ac:dyDescent="0.2"/>
    <row r="311" outlineLevel="1" x14ac:dyDescent="0.2"/>
    <row r="312" outlineLevel="1" x14ac:dyDescent="0.2"/>
    <row r="313" outlineLevel="1" x14ac:dyDescent="0.2"/>
    <row r="314" outlineLevel="1" x14ac:dyDescent="0.2"/>
    <row r="315" outlineLevel="1" x14ac:dyDescent="0.2"/>
    <row r="316" outlineLevel="1" x14ac:dyDescent="0.2"/>
    <row r="317" outlineLevel="1" x14ac:dyDescent="0.2"/>
    <row r="318" outlineLevel="1" x14ac:dyDescent="0.2"/>
    <row r="319" outlineLevel="1" x14ac:dyDescent="0.2"/>
    <row r="320" outlineLevel="1" x14ac:dyDescent="0.2"/>
    <row r="321" spans="2:8" outlineLevel="1" x14ac:dyDescent="0.2"/>
    <row r="322" spans="2:8" outlineLevel="1" x14ac:dyDescent="0.2"/>
    <row r="323" spans="2:8" outlineLevel="1" x14ac:dyDescent="0.2"/>
    <row r="325" spans="2:8" ht="20.149999999999999" customHeight="1" x14ac:dyDescent="0.2">
      <c r="B325" s="27" t="s">
        <v>107</v>
      </c>
    </row>
    <row r="327" spans="2:8" ht="59.1" customHeight="1" collapsed="1" x14ac:dyDescent="0.2">
      <c r="B327" s="52" t="s">
        <v>66</v>
      </c>
      <c r="C327" s="18" t="s">
        <v>108</v>
      </c>
      <c r="D327" s="18" t="s">
        <v>109</v>
      </c>
      <c r="E327" s="18" t="s">
        <v>110</v>
      </c>
      <c r="F327" s="18" t="s">
        <v>111</v>
      </c>
      <c r="G327" s="18" t="s">
        <v>112</v>
      </c>
      <c r="H327" s="53" t="s">
        <v>113</v>
      </c>
    </row>
    <row r="328" spans="2:8" hidden="1" outlineLevel="2" x14ac:dyDescent="0.2">
      <c r="B328" s="11" t="s">
        <v>68</v>
      </c>
      <c r="C328" s="125">
        <f>'NŽP Q+'!$G$121</f>
        <v>6984183018</v>
      </c>
      <c r="D328" s="125">
        <f>'NŽP Q+'!$G$155</f>
        <v>5921669464</v>
      </c>
      <c r="E328" s="125">
        <f>'NŽP Q+'!$G$223</f>
        <v>7140958767</v>
      </c>
      <c r="F328" s="125">
        <f>'NŽP Q+'!$G$257</f>
        <v>2850603803</v>
      </c>
      <c r="G328" s="125">
        <f>'NŽP Q+'!$G$87</f>
        <v>2495634437</v>
      </c>
      <c r="H328" s="126">
        <f>'NŽP Q+'!$G$427</f>
        <v>1810072526</v>
      </c>
    </row>
    <row r="329" spans="2:8" hidden="1" outlineLevel="2" x14ac:dyDescent="0.2">
      <c r="B329" s="11" t="s">
        <v>69</v>
      </c>
      <c r="C329" s="125">
        <f>'NŽP Q+'!$H$121</f>
        <v>7115794855</v>
      </c>
      <c r="D329" s="125">
        <f>'NŽP Q+'!$H$155</f>
        <v>6018323307</v>
      </c>
      <c r="E329" s="125">
        <f>'NŽP Q+'!$H$223</f>
        <v>6453510851</v>
      </c>
      <c r="F329" s="125">
        <f>'NŽP Q+'!$H$257</f>
        <v>2258585691</v>
      </c>
      <c r="G329" s="125">
        <f>'NŽP Q+'!$H$87</f>
        <v>2384710281</v>
      </c>
      <c r="H329" s="126">
        <f>'NŽP Q+'!$H$427</f>
        <v>1215076476</v>
      </c>
    </row>
    <row r="330" spans="2:8" hidden="1" outlineLevel="2" x14ac:dyDescent="0.2">
      <c r="B330" s="11" t="s">
        <v>70</v>
      </c>
      <c r="C330" s="125">
        <f>'NŽP Q+'!$I$121</f>
        <v>6733130086</v>
      </c>
      <c r="D330" s="125">
        <f>'NŽP Q+'!$I$155</f>
        <v>5847634580</v>
      </c>
      <c r="E330" s="125">
        <f>'NŽP Q+'!$I$223</f>
        <v>6797304777</v>
      </c>
      <c r="F330" s="125">
        <f>'NŽP Q+'!$I$257</f>
        <v>2216870576</v>
      </c>
      <c r="G330" s="125">
        <f>'NŽP Q+'!$I$87</f>
        <v>2395009431</v>
      </c>
      <c r="H330" s="126">
        <f>'NŽP Q+'!$I$427</f>
        <v>1511713625</v>
      </c>
    </row>
    <row r="331" spans="2:8" hidden="1" outlineLevel="2" x14ac:dyDescent="0.2">
      <c r="B331" s="35" t="s">
        <v>71</v>
      </c>
      <c r="C331" s="128">
        <f>'NŽP Q+'!$J$121</f>
        <v>6832534194</v>
      </c>
      <c r="D331" s="128">
        <f>'NŽP Q+'!$J$155</f>
        <v>6004737131</v>
      </c>
      <c r="E331" s="128">
        <f>'NŽP Q+'!$J$223</f>
        <v>6837977040</v>
      </c>
      <c r="F331" s="128">
        <f>'NŽP Q+'!$J$257</f>
        <v>2036848249</v>
      </c>
      <c r="G331" s="128">
        <f>'NŽP Q+'!$J$87</f>
        <v>2435213305</v>
      </c>
      <c r="H331" s="129">
        <f>'NŽP Q+'!$J$427</f>
        <v>1250162810</v>
      </c>
    </row>
    <row r="332" spans="2:8" hidden="1" outlineLevel="2" x14ac:dyDescent="0.2">
      <c r="B332" s="11" t="s">
        <v>72</v>
      </c>
      <c r="C332" s="125">
        <f>'NŽP Q+'!$K$121</f>
        <v>7266351369</v>
      </c>
      <c r="D332" s="125">
        <f>'NŽP Q+'!$K$155</f>
        <v>6130124040</v>
      </c>
      <c r="E332" s="125">
        <f>'NŽP Q+'!$K$223</f>
        <v>7530933687</v>
      </c>
      <c r="F332" s="125">
        <f>'NŽP Q+'!$K$257</f>
        <v>2984025651</v>
      </c>
      <c r="G332" s="125">
        <f>'NŽP Q+'!$K$87</f>
        <v>2542162966</v>
      </c>
      <c r="H332" s="126">
        <f>'NŽP Q+'!$K$427</f>
        <v>1609449799</v>
      </c>
    </row>
    <row r="333" spans="2:8" hidden="1" outlineLevel="2" x14ac:dyDescent="0.2">
      <c r="B333" s="11" t="s">
        <v>73</v>
      </c>
      <c r="C333" s="125">
        <f>'NŽP Q+'!$L$121</f>
        <v>7644170091</v>
      </c>
      <c r="D333" s="125">
        <f>'NŽP Q+'!$L$155</f>
        <v>6556476347</v>
      </c>
      <c r="E333" s="125">
        <f>'NŽP Q+'!$L$223</f>
        <v>6801368442</v>
      </c>
      <c r="F333" s="125">
        <f>'NŽP Q+'!$L$257</f>
        <v>2326105857</v>
      </c>
      <c r="G333" s="125">
        <f>'NŽP Q+'!$L$87</f>
        <v>2497272808</v>
      </c>
      <c r="H333" s="126">
        <f>'NŽP Q+'!$L$427</f>
        <v>1517378049</v>
      </c>
    </row>
    <row r="334" spans="2:8" hidden="1" outlineLevel="2" x14ac:dyDescent="0.2">
      <c r="B334" s="11" t="s">
        <v>74</v>
      </c>
      <c r="C334" s="125">
        <f>'NŽP Q+'!$M$121</f>
        <v>7471064644</v>
      </c>
      <c r="D334" s="125">
        <f>'NŽP Q+'!$M$155</f>
        <v>6849786792</v>
      </c>
      <c r="E334" s="125">
        <f>'NŽP Q+'!$M$223</f>
        <v>7695353604</v>
      </c>
      <c r="F334" s="125">
        <f>'NŽP Q+'!$M$257</f>
        <v>2370841958</v>
      </c>
      <c r="G334" s="125">
        <f>'NŽP Q+'!$M$87</f>
        <v>3106422343</v>
      </c>
      <c r="H334" s="126">
        <f>'NŽP Q+'!$M$427</f>
        <v>1961809464</v>
      </c>
    </row>
    <row r="335" spans="2:8" hidden="1" outlineLevel="2" x14ac:dyDescent="0.2">
      <c r="B335" s="35" t="s">
        <v>75</v>
      </c>
      <c r="C335" s="128">
        <f>'NŽP Q+'!$N$121</f>
        <v>7098851522</v>
      </c>
      <c r="D335" s="128">
        <f>'NŽP Q+'!$N$155</f>
        <v>6571708674</v>
      </c>
      <c r="E335" s="128">
        <f>'NŽP Q+'!$N$223</f>
        <v>7355455055</v>
      </c>
      <c r="F335" s="128">
        <f>'NŽP Q+'!$N$257</f>
        <v>2289053978</v>
      </c>
      <c r="G335" s="128">
        <f>'NŽP Q+'!$N$87</f>
        <v>2708510459</v>
      </c>
      <c r="H335" s="129">
        <f>'NŽP Q+'!$N$427</f>
        <v>1537586892</v>
      </c>
    </row>
    <row r="336" spans="2:8" hidden="1" outlineLevel="2" x14ac:dyDescent="0.2">
      <c r="B336" s="11" t="s">
        <v>76</v>
      </c>
      <c r="C336" s="125">
        <f>'NŽP Q+'!$O$121</f>
        <v>7996254499</v>
      </c>
      <c r="D336" s="125">
        <f>'NŽP Q+'!$O$155</f>
        <v>7248164637</v>
      </c>
      <c r="E336" s="125">
        <f>'NŽP Q+'!$O$223</f>
        <v>9369636417</v>
      </c>
      <c r="F336" s="125">
        <f>'NŽP Q+'!$O$257</f>
        <v>3364659190</v>
      </c>
      <c r="G336" s="125">
        <f>'NŽP Q+'!$O$87</f>
        <v>2844830131</v>
      </c>
      <c r="H336" s="126">
        <f>'NŽP Q+'!$O$427</f>
        <v>2162654006</v>
      </c>
    </row>
    <row r="337" spans="2:8" hidden="1" outlineLevel="2" x14ac:dyDescent="0.2">
      <c r="B337" s="11" t="s">
        <v>77</v>
      </c>
      <c r="C337" s="125">
        <f>'NŽP Q+'!$P$121</f>
        <v>8317455743</v>
      </c>
      <c r="D337" s="125">
        <f>'NŽP Q+'!$P$155</f>
        <v>7761652006</v>
      </c>
      <c r="E337" s="125">
        <f>'NŽP Q+'!$P$223</f>
        <v>8218883558</v>
      </c>
      <c r="F337" s="125">
        <f>'NŽP Q+'!$P$257</f>
        <v>2733575254</v>
      </c>
      <c r="G337" s="125">
        <f>'NŽP Q+'!$P$87</f>
        <v>2872244815</v>
      </c>
      <c r="H337" s="126">
        <f>'NŽP Q+'!$P$427</f>
        <v>2053416451</v>
      </c>
    </row>
    <row r="338" spans="2:8" x14ac:dyDescent="0.2">
      <c r="B338" s="11" t="s">
        <v>78</v>
      </c>
      <c r="C338" s="125">
        <f>'NŽP Q+'!$Q$121</f>
        <v>7865728514</v>
      </c>
      <c r="D338" s="125">
        <f>'NŽP Q+'!$Q$155</f>
        <v>7517576231</v>
      </c>
      <c r="E338" s="125">
        <f>'NŽP Q+'!$Q$223</f>
        <v>8348484761</v>
      </c>
      <c r="F338" s="125">
        <f>'NŽP Q+'!$Q$257</f>
        <v>2614695350</v>
      </c>
      <c r="G338" s="125">
        <f>'NŽP Q+'!$Q$87</f>
        <v>2943964635</v>
      </c>
      <c r="H338" s="126">
        <f>'NŽP Q+'!$Q$427</f>
        <v>2372463423</v>
      </c>
    </row>
    <row r="339" spans="2:8" x14ac:dyDescent="0.2">
      <c r="B339" s="11" t="s">
        <v>79</v>
      </c>
      <c r="C339" s="125">
        <f>'NŽP Q+'!$R$121</f>
        <v>7799168776</v>
      </c>
      <c r="D339" s="125">
        <f>'NŽP Q+'!$R$155</f>
        <v>7660735517</v>
      </c>
      <c r="E339" s="125">
        <f>'NŽP Q+'!$R$223</f>
        <v>8055098307</v>
      </c>
      <c r="F339" s="125">
        <f>'NŽP Q+'!$R$257</f>
        <v>2443193641</v>
      </c>
      <c r="G339" s="125">
        <f>'NŽP Q+'!$R$87</f>
        <v>2902392896</v>
      </c>
      <c r="H339" s="126">
        <f>'NŽP Q+'!$R$427</f>
        <v>1775478900</v>
      </c>
    </row>
    <row r="340" spans="2:8" x14ac:dyDescent="0.2">
      <c r="B340" s="8" t="s">
        <v>80</v>
      </c>
      <c r="C340" s="131">
        <f>'NŽP Q+'!$S$121</f>
        <v>8443973372</v>
      </c>
      <c r="D340" s="131">
        <f>'NŽP Q+'!$S$155</f>
        <v>8129584542</v>
      </c>
      <c r="E340" s="131">
        <f>'NŽP Q+'!$S$223</f>
        <v>9911421362</v>
      </c>
      <c r="F340" s="131">
        <f>'NŽP Q+'!$S$257</f>
        <v>3639463937</v>
      </c>
      <c r="G340" s="131">
        <f>'NŽP Q+'!$S$87</f>
        <v>3020191691</v>
      </c>
      <c r="H340" s="132">
        <f>'NŽP Q+'!$S$427</f>
        <v>2468937434</v>
      </c>
    </row>
    <row r="341" spans="2:8" x14ac:dyDescent="0.2">
      <c r="B341" s="11" t="s">
        <v>81</v>
      </c>
      <c r="C341" s="125">
        <f>'NŽP Q+'!$T$121</f>
        <v>8731181782</v>
      </c>
      <c r="D341" s="125">
        <f>'NŽP Q+'!$T$155</f>
        <v>8703304375</v>
      </c>
      <c r="E341" s="125">
        <f>'NŽP Q+'!$T$223</f>
        <v>9127718330</v>
      </c>
      <c r="F341" s="125">
        <f>'NŽP Q+'!$T$257</f>
        <v>2952920409</v>
      </c>
      <c r="G341" s="125">
        <f>'NŽP Q+'!$T$87</f>
        <v>3040159096</v>
      </c>
      <c r="H341" s="126">
        <f>'NŽP Q+'!$T$427</f>
        <v>2197829263</v>
      </c>
    </row>
    <row r="342" spans="2:8" x14ac:dyDescent="0.2">
      <c r="B342" s="11" t="s">
        <v>82</v>
      </c>
      <c r="C342" s="125">
        <f>'NŽP Q+'!$U$121</f>
        <v>8240723843</v>
      </c>
      <c r="D342" s="125">
        <f>'NŽP Q+'!$U$155</f>
        <v>8382319950</v>
      </c>
      <c r="E342" s="125">
        <f>'NŽP Q+'!$U$223</f>
        <v>9546405891</v>
      </c>
      <c r="F342" s="125">
        <f>'NŽP Q+'!$U$257</f>
        <v>2857373856</v>
      </c>
      <c r="G342" s="125">
        <f>'NŽP Q+'!$U$87</f>
        <v>3114589973</v>
      </c>
      <c r="H342" s="126">
        <f>'NŽP Q+'!$U$427</f>
        <v>2618580565</v>
      </c>
    </row>
    <row r="343" spans="2:8" x14ac:dyDescent="0.2">
      <c r="B343" s="11" t="s">
        <v>83</v>
      </c>
      <c r="C343" s="125">
        <f>'NŽP Q+'!$V$121</f>
        <v>8258371829</v>
      </c>
      <c r="D343" s="125">
        <f>'NŽP Q+'!$V$155</f>
        <v>8649936713</v>
      </c>
      <c r="E343" s="125">
        <f>'NŽP Q+'!$V$223</f>
        <v>8755324957</v>
      </c>
      <c r="F343" s="125">
        <f>'NŽP Q+'!$V$257</f>
        <v>2655229670</v>
      </c>
      <c r="G343" s="125">
        <f>'NŽP Q+'!$V$87</f>
        <v>3580824149</v>
      </c>
      <c r="H343" s="126">
        <f>'NŽP Q+'!$V$427</f>
        <v>2116059494</v>
      </c>
    </row>
    <row r="344" spans="2:8" x14ac:dyDescent="0.2">
      <c r="B344" s="8" t="s">
        <v>84</v>
      </c>
      <c r="C344" s="131">
        <f>'NŽP Q+'!$W$121</f>
        <v>8924729363</v>
      </c>
      <c r="D344" s="131">
        <f>'NŽP Q+'!$W$155</f>
        <v>9223870702</v>
      </c>
      <c r="E344" s="131">
        <f>'NŽP Q+'!$W$223</f>
        <v>11004186309</v>
      </c>
      <c r="F344" s="131">
        <f>'NŽP Q+'!$W$257</f>
        <v>3919481795</v>
      </c>
      <c r="G344" s="131">
        <f>'NŽP Q+'!$W$87</f>
        <v>3344585883</v>
      </c>
      <c r="H344" s="132">
        <f>'NŽP Q+'!$W$427</f>
        <v>2861918137</v>
      </c>
    </row>
    <row r="345" spans="2:8" x14ac:dyDescent="0.2">
      <c r="B345" s="11" t="s">
        <v>1</v>
      </c>
      <c r="C345" s="125">
        <f>'NŽP Q+'!$X$121</f>
        <v>9233338099</v>
      </c>
      <c r="D345" s="125">
        <f>'NŽP Q+'!$X$155</f>
        <v>9661149279</v>
      </c>
      <c r="E345" s="125">
        <f>'NŽP Q+'!$X$223</f>
        <v>9912714527</v>
      </c>
      <c r="F345" s="125">
        <f>'NŽP Q+'!$X$257</f>
        <v>3160630790</v>
      </c>
      <c r="G345" s="125">
        <f>'NŽP Q+'!$X$87</f>
        <v>3364742853</v>
      </c>
      <c r="H345" s="126">
        <f>'NŽP Q+'!$X$427</f>
        <v>2530252250</v>
      </c>
    </row>
    <row r="347" spans="2:8" ht="11.95" customHeight="1" collapsed="1" x14ac:dyDescent="0.2">
      <c r="B347" s="52" t="s">
        <v>85</v>
      </c>
      <c r="C347" s="18"/>
      <c r="D347" s="18"/>
      <c r="E347" s="18"/>
      <c r="F347" s="18"/>
      <c r="G347" s="18"/>
      <c r="H347" s="53"/>
    </row>
    <row r="348" spans="2:8" hidden="1" outlineLevel="2" x14ac:dyDescent="0.2">
      <c r="B348" s="11" t="s">
        <v>86</v>
      </c>
      <c r="C348" s="43">
        <f t="shared" ref="C348:H361" si="4">IFERROR(C332/C328-1,"-")</f>
        <v>4.040105339060851E-2</v>
      </c>
      <c r="D348" s="43">
        <f t="shared" si="4"/>
        <v>3.5201994516457225E-2</v>
      </c>
      <c r="E348" s="43">
        <f t="shared" si="4"/>
        <v>5.461100290932408E-2</v>
      </c>
      <c r="F348" s="43">
        <f t="shared" si="4"/>
        <v>4.6804767417901294E-2</v>
      </c>
      <c r="G348" s="43">
        <f t="shared" si="4"/>
        <v>1.8643968167041391E-2</v>
      </c>
      <c r="H348" s="44">
        <f t="shared" si="4"/>
        <v>-0.11083684444586728</v>
      </c>
    </row>
    <row r="349" spans="2:8" hidden="1" outlineLevel="2" x14ac:dyDescent="0.2">
      <c r="B349" s="11" t="s">
        <v>87</v>
      </c>
      <c r="C349" s="43">
        <f t="shared" si="4"/>
        <v>7.4253860147293516E-2</v>
      </c>
      <c r="D349" s="43">
        <f t="shared" si="4"/>
        <v>8.9419097736751052E-2</v>
      </c>
      <c r="E349" s="43">
        <f t="shared" si="4"/>
        <v>5.3902069591484025E-2</v>
      </c>
      <c r="F349" s="43">
        <f t="shared" si="4"/>
        <v>2.9894887880080878E-2</v>
      </c>
      <c r="G349" s="43">
        <f t="shared" si="4"/>
        <v>4.7201761948540977E-2</v>
      </c>
      <c r="H349" s="44">
        <f t="shared" si="4"/>
        <v>0.24879221923147488</v>
      </c>
    </row>
    <row r="350" spans="2:8" hidden="1" outlineLevel="2" x14ac:dyDescent="0.2">
      <c r="B350" s="11" t="s">
        <v>88</v>
      </c>
      <c r="C350" s="43">
        <f t="shared" si="4"/>
        <v>0.10959754951628886</v>
      </c>
      <c r="D350" s="43">
        <f t="shared" si="4"/>
        <v>0.17137736605969667</v>
      </c>
      <c r="E350" s="43">
        <f t="shared" si="4"/>
        <v>0.13211836992196124</v>
      </c>
      <c r="F350" s="43">
        <f t="shared" si="4"/>
        <v>6.9454384783173673E-2</v>
      </c>
      <c r="G350" s="43">
        <f t="shared" si="4"/>
        <v>0.29703971215802705</v>
      </c>
      <c r="H350" s="44">
        <f t="shared" si="4"/>
        <v>0.29773882536780083</v>
      </c>
    </row>
    <row r="351" spans="2:8" hidden="1" outlineLevel="2" x14ac:dyDescent="0.2">
      <c r="B351" s="35" t="s">
        <v>89</v>
      </c>
      <c r="C351" s="46">
        <f t="shared" si="4"/>
        <v>3.8977825860552207E-2</v>
      </c>
      <c r="D351" s="46">
        <f t="shared" si="4"/>
        <v>9.4420709954638582E-2</v>
      </c>
      <c r="E351" s="46">
        <f t="shared" si="4"/>
        <v>7.567706237867089E-2</v>
      </c>
      <c r="F351" s="46">
        <f t="shared" si="4"/>
        <v>0.12382156065078553</v>
      </c>
      <c r="G351" s="46">
        <f t="shared" si="4"/>
        <v>0.11222719317394669</v>
      </c>
      <c r="H351" s="47">
        <f t="shared" si="4"/>
        <v>0.22990932037084044</v>
      </c>
    </row>
    <row r="352" spans="2:8" hidden="1" outlineLevel="2" x14ac:dyDescent="0.2">
      <c r="B352" s="11" t="s">
        <v>90</v>
      </c>
      <c r="C352" s="43">
        <f t="shared" si="4"/>
        <v>0.10044974333527845</v>
      </c>
      <c r="D352" s="43">
        <f t="shared" si="4"/>
        <v>0.18238466133876141</v>
      </c>
      <c r="E352" s="43">
        <f t="shared" si="4"/>
        <v>0.24415335553598005</v>
      </c>
      <c r="F352" s="43">
        <f t="shared" si="4"/>
        <v>0.12755705999794031</v>
      </c>
      <c r="G352" s="43">
        <f t="shared" si="4"/>
        <v>0.11905891520252765</v>
      </c>
      <c r="H352" s="44">
        <f t="shared" si="4"/>
        <v>0.343722561178188</v>
      </c>
    </row>
    <row r="353" spans="2:8" hidden="1" outlineLevel="2" x14ac:dyDescent="0.2">
      <c r="B353" s="11" t="s">
        <v>91</v>
      </c>
      <c r="C353" s="43">
        <f t="shared" si="4"/>
        <v>8.807831903069574E-2</v>
      </c>
      <c r="D353" s="43">
        <f t="shared" si="4"/>
        <v>0.18381453622591715</v>
      </c>
      <c r="E353" s="43">
        <f t="shared" si="4"/>
        <v>0.20841616331891699</v>
      </c>
      <c r="F353" s="43">
        <f t="shared" si="4"/>
        <v>0.17517233610576821</v>
      </c>
      <c r="G353" s="43">
        <f t="shared" si="4"/>
        <v>0.15015260078866</v>
      </c>
      <c r="H353" s="44">
        <f t="shared" si="4"/>
        <v>0.35326621625590682</v>
      </c>
    </row>
    <row r="354" spans="2:8" x14ac:dyDescent="0.2">
      <c r="B354" s="11" t="s">
        <v>92</v>
      </c>
      <c r="C354" s="43">
        <f t="shared" si="4"/>
        <v>5.282565321087862E-2</v>
      </c>
      <c r="D354" s="43">
        <f t="shared" si="4"/>
        <v>9.7490543761146631E-2</v>
      </c>
      <c r="E354" s="43">
        <f t="shared" si="4"/>
        <v>8.4873443198309362E-2</v>
      </c>
      <c r="F354" s="43">
        <f t="shared" si="4"/>
        <v>0.1028551866045555</v>
      </c>
      <c r="G354" s="43">
        <f t="shared" si="4"/>
        <v>-5.2297366572218174E-2</v>
      </c>
      <c r="H354" s="44">
        <f t="shared" si="4"/>
        <v>0.20932407888516535</v>
      </c>
    </row>
    <row r="355" spans="2:8" x14ac:dyDescent="0.2">
      <c r="B355" s="11" t="s">
        <v>93</v>
      </c>
      <c r="C355" s="43">
        <f t="shared" si="4"/>
        <v>9.8652190686007613E-2</v>
      </c>
      <c r="D355" s="43">
        <f t="shared" si="4"/>
        <v>0.16571441264713616</v>
      </c>
      <c r="E355" s="43">
        <f t="shared" si="4"/>
        <v>9.511896228968264E-2</v>
      </c>
      <c r="F355" s="43">
        <f t="shared" si="4"/>
        <v>6.7337714392683434E-2</v>
      </c>
      <c r="G355" s="43">
        <f t="shared" si="4"/>
        <v>7.1582679828964935E-2</v>
      </c>
      <c r="H355" s="44">
        <f t="shared" si="4"/>
        <v>0.15471776537491455</v>
      </c>
    </row>
    <row r="356" spans="2:8" x14ac:dyDescent="0.2">
      <c r="B356" s="8" t="s">
        <v>94</v>
      </c>
      <c r="C356" s="49">
        <f t="shared" si="4"/>
        <v>5.5991073452700935E-2</v>
      </c>
      <c r="D356" s="49">
        <f t="shared" si="4"/>
        <v>0.12160594428285743</v>
      </c>
      <c r="E356" s="49">
        <f t="shared" si="4"/>
        <v>5.7823475841282557E-2</v>
      </c>
      <c r="F356" s="49">
        <f t="shared" si="4"/>
        <v>8.167387288933714E-2</v>
      </c>
      <c r="G356" s="49">
        <f t="shared" si="4"/>
        <v>6.1642190192339408E-2</v>
      </c>
      <c r="H356" s="50">
        <f t="shared" si="4"/>
        <v>0.14162386916735481</v>
      </c>
    </row>
    <row r="357" spans="2:8" x14ac:dyDescent="0.2">
      <c r="B357" s="11" t="s">
        <v>95</v>
      </c>
      <c r="C357" s="43">
        <f t="shared" si="4"/>
        <v>4.9741898458334877E-2</v>
      </c>
      <c r="D357" s="43">
        <f t="shared" si="4"/>
        <v>0.12132112703224429</v>
      </c>
      <c r="E357" s="43">
        <f t="shared" si="4"/>
        <v>0.11057885971816317</v>
      </c>
      <c r="F357" s="43">
        <f t="shared" si="4"/>
        <v>8.0241125492717114E-2</v>
      </c>
      <c r="G357" s="43">
        <f t="shared" si="4"/>
        <v>5.8460991947164587E-2</v>
      </c>
      <c r="H357" s="44">
        <f t="shared" si="4"/>
        <v>7.0328068098252539E-2</v>
      </c>
    </row>
    <row r="358" spans="2:8" x14ac:dyDescent="0.2">
      <c r="B358" s="11" t="s">
        <v>96</v>
      </c>
      <c r="C358" s="43">
        <f t="shared" si="4"/>
        <v>4.7674583267469206E-2</v>
      </c>
      <c r="D358" s="43">
        <f t="shared" si="4"/>
        <v>0.11502959097828391</v>
      </c>
      <c r="E358" s="43">
        <f t="shared" si="4"/>
        <v>0.14348964683939958</v>
      </c>
      <c r="F358" s="43">
        <f t="shared" si="4"/>
        <v>9.2813300792384812E-2</v>
      </c>
      <c r="G358" s="43">
        <f t="shared" si="4"/>
        <v>5.7957672443303743E-2</v>
      </c>
      <c r="H358" s="44">
        <f t="shared" si="4"/>
        <v>0.1037390670026781</v>
      </c>
    </row>
    <row r="359" spans="2:8" x14ac:dyDescent="0.2">
      <c r="B359" s="11" t="s">
        <v>97</v>
      </c>
      <c r="C359" s="43">
        <f t="shared" si="4"/>
        <v>5.8878460793550635E-2</v>
      </c>
      <c r="D359" s="43">
        <f t="shared" si="4"/>
        <v>0.1291261385809308</v>
      </c>
      <c r="E359" s="43">
        <f t="shared" si="4"/>
        <v>8.6929621875811547E-2</v>
      </c>
      <c r="F359" s="43">
        <f t="shared" si="4"/>
        <v>8.6786419807974635E-2</v>
      </c>
      <c r="G359" s="43">
        <f t="shared" si="4"/>
        <v>0.23374893658780516</v>
      </c>
      <c r="H359" s="44">
        <f t="shared" si="4"/>
        <v>0.1918246361587288</v>
      </c>
    </row>
    <row r="360" spans="2:8" x14ac:dyDescent="0.2">
      <c r="B360" s="8" t="s">
        <v>98</v>
      </c>
      <c r="C360" s="49">
        <f t="shared" si="4"/>
        <v>5.6934806615351885E-2</v>
      </c>
      <c r="D360" s="49">
        <f t="shared" si="4"/>
        <v>0.13460542225086325</v>
      </c>
      <c r="E360" s="49">
        <f t="shared" si="4"/>
        <v>0.11025310165801416</v>
      </c>
      <c r="F360" s="49">
        <f t="shared" si="4"/>
        <v>7.6939313824007316E-2</v>
      </c>
      <c r="G360" s="49">
        <f t="shared" si="4"/>
        <v>0.10740847773559414</v>
      </c>
      <c r="H360" s="50">
        <f t="shared" si="4"/>
        <v>0.15916997230801444</v>
      </c>
    </row>
    <row r="361" spans="2:8" x14ac:dyDescent="0.2">
      <c r="B361" s="11" t="s">
        <v>99</v>
      </c>
      <c r="C361" s="43">
        <f t="shared" si="4"/>
        <v>5.7512983870663836E-2</v>
      </c>
      <c r="D361" s="43">
        <f t="shared" si="4"/>
        <v>0.11005531493893095</v>
      </c>
      <c r="E361" s="43">
        <f t="shared" si="4"/>
        <v>8.6001360758466872E-2</v>
      </c>
      <c r="F361" s="43">
        <f t="shared" si="4"/>
        <v>7.034066355697699E-2</v>
      </c>
      <c r="G361" s="43">
        <f t="shared" si="4"/>
        <v>0.10676538521522172</v>
      </c>
      <c r="H361" s="44">
        <f t="shared" si="4"/>
        <v>0.15125059648457317</v>
      </c>
    </row>
    <row r="363" spans="2:8" outlineLevel="1" x14ac:dyDescent="0.2"/>
    <row r="364" spans="2:8" outlineLevel="1" x14ac:dyDescent="0.2"/>
    <row r="365" spans="2:8" outlineLevel="1" x14ac:dyDescent="0.2"/>
    <row r="366" spans="2:8" outlineLevel="1" x14ac:dyDescent="0.2"/>
    <row r="367" spans="2:8" outlineLevel="1" x14ac:dyDescent="0.2"/>
    <row r="368" spans="2:8" outlineLevel="1" x14ac:dyDescent="0.2"/>
    <row r="369" outlineLevel="1" x14ac:dyDescent="0.2"/>
    <row r="370" outlineLevel="1" x14ac:dyDescent="0.2"/>
    <row r="371" outlineLevel="1" x14ac:dyDescent="0.2"/>
    <row r="372" outlineLevel="1" x14ac:dyDescent="0.2"/>
    <row r="373" outlineLevel="1" x14ac:dyDescent="0.2"/>
    <row r="374" outlineLevel="1" x14ac:dyDescent="0.2"/>
    <row r="375" outlineLevel="1" x14ac:dyDescent="0.2"/>
    <row r="376" outlineLevel="1" x14ac:dyDescent="0.2"/>
    <row r="377" outlineLevel="1" x14ac:dyDescent="0.2"/>
    <row r="378" outlineLevel="1" x14ac:dyDescent="0.2"/>
    <row r="379" outlineLevel="1" x14ac:dyDescent="0.2"/>
    <row r="380" outlineLevel="1" x14ac:dyDescent="0.2"/>
    <row r="381" outlineLevel="1" x14ac:dyDescent="0.2"/>
    <row r="382" outlineLevel="1" x14ac:dyDescent="0.2"/>
    <row r="383" outlineLevel="1" x14ac:dyDescent="0.2"/>
    <row r="384" outlineLevel="1" x14ac:dyDescent="0.2"/>
    <row r="385" outlineLevel="1" x14ac:dyDescent="0.2"/>
    <row r="386" outlineLevel="1" x14ac:dyDescent="0.2"/>
    <row r="387" outlineLevel="1" x14ac:dyDescent="0.2"/>
    <row r="388" outlineLevel="1" x14ac:dyDescent="0.2"/>
    <row r="389" outlineLevel="1" x14ac:dyDescent="0.2"/>
    <row r="390" outlineLevel="1" x14ac:dyDescent="0.2"/>
    <row r="391" outlineLevel="1" x14ac:dyDescent="0.2"/>
    <row r="392" outlineLevel="1" x14ac:dyDescent="0.2"/>
    <row r="393" outlineLevel="1" x14ac:dyDescent="0.2"/>
    <row r="394" outlineLevel="1" x14ac:dyDescent="0.2"/>
    <row r="395" outlineLevel="1" x14ac:dyDescent="0.2"/>
    <row r="396" outlineLevel="1" x14ac:dyDescent="0.2"/>
    <row r="397" outlineLevel="1" x14ac:dyDescent="0.2"/>
    <row r="398" outlineLevel="1" x14ac:dyDescent="0.2"/>
    <row r="399" outlineLevel="1" x14ac:dyDescent="0.2"/>
    <row r="400" outlineLevel="1" x14ac:dyDescent="0.2"/>
    <row r="401" spans="2:8" outlineLevel="1" x14ac:dyDescent="0.2"/>
    <row r="402" spans="2:8" outlineLevel="1" x14ac:dyDescent="0.2"/>
    <row r="403" spans="2:8" outlineLevel="1" x14ac:dyDescent="0.2"/>
    <row r="405" spans="2:8" ht="20.149999999999999" customHeight="1" x14ac:dyDescent="0.2">
      <c r="B405" s="27" t="s">
        <v>114</v>
      </c>
    </row>
    <row r="407" spans="2:8" ht="59.1" customHeight="1" collapsed="1" x14ac:dyDescent="0.2">
      <c r="B407" s="52" t="s">
        <v>66</v>
      </c>
      <c r="C407" s="18" t="s">
        <v>108</v>
      </c>
      <c r="D407" s="18" t="s">
        <v>109</v>
      </c>
      <c r="E407" s="18" t="s">
        <v>110</v>
      </c>
      <c r="F407" s="18" t="s">
        <v>111</v>
      </c>
      <c r="G407" s="18" t="s">
        <v>112</v>
      </c>
      <c r="H407" s="53" t="s">
        <v>113</v>
      </c>
    </row>
    <row r="408" spans="2:8" hidden="1" outlineLevel="2" x14ac:dyDescent="0.2">
      <c r="B408" s="11" t="s">
        <v>68</v>
      </c>
      <c r="C408" s="125">
        <f>'NŽP Q+'!$G$135</f>
        <v>8221684</v>
      </c>
      <c r="D408" s="125">
        <f>'NŽP Q+'!$G$169</f>
        <v>2199777</v>
      </c>
      <c r="E408" s="125">
        <f>'NŽP Q+'!$G$237</f>
        <v>5676523</v>
      </c>
      <c r="F408" s="125">
        <f>'NŽP Q+'!$G$271</f>
        <v>2738831</v>
      </c>
      <c r="G408" s="125">
        <f>'NŽP Q+'!$G$101</f>
        <v>980379</v>
      </c>
      <c r="H408" s="126">
        <f>'NŽP Q+'!$G$441</f>
        <v>2490586</v>
      </c>
    </row>
    <row r="409" spans="2:8" hidden="1" outlineLevel="2" x14ac:dyDescent="0.2">
      <c r="B409" s="11" t="s">
        <v>69</v>
      </c>
      <c r="C409" s="125">
        <f>'NŽP Q+'!$H$135</f>
        <v>8034173</v>
      </c>
      <c r="D409" s="125">
        <f>'NŽP Q+'!$H$169</f>
        <v>2173310</v>
      </c>
      <c r="E409" s="125">
        <f>'NŽP Q+'!$H$237</f>
        <v>5800662</v>
      </c>
      <c r="F409" s="125">
        <f>'NŽP Q+'!$H$271</f>
        <v>2627513</v>
      </c>
      <c r="G409" s="125">
        <f>'NŽP Q+'!$H$101</f>
        <v>703428</v>
      </c>
      <c r="H409" s="126">
        <f>'NŽP Q+'!$H$441</f>
        <v>2444133</v>
      </c>
    </row>
    <row r="410" spans="2:8" hidden="1" outlineLevel="2" x14ac:dyDescent="0.2">
      <c r="B410" s="11" t="s">
        <v>70</v>
      </c>
      <c r="C410" s="125">
        <f>'NŽP Q+'!$I$135</f>
        <v>8090183</v>
      </c>
      <c r="D410" s="125">
        <f>'NŽP Q+'!$I$169</f>
        <v>2160966</v>
      </c>
      <c r="E410" s="125">
        <f>'NŽP Q+'!$I$237</f>
        <v>5864390</v>
      </c>
      <c r="F410" s="125">
        <f>'NŽP Q+'!$I$271</f>
        <v>2666502</v>
      </c>
      <c r="G410" s="125">
        <f>'NŽP Q+'!$I$101</f>
        <v>686758</v>
      </c>
      <c r="H410" s="126">
        <f>'NŽP Q+'!$I$441</f>
        <v>2312479</v>
      </c>
    </row>
    <row r="411" spans="2:8" hidden="1" outlineLevel="2" x14ac:dyDescent="0.2">
      <c r="B411" s="35" t="s">
        <v>71</v>
      </c>
      <c r="C411" s="128">
        <f>'NŽP Q+'!$J$135</f>
        <v>8096310</v>
      </c>
      <c r="D411" s="128">
        <f>'NŽP Q+'!$J$169</f>
        <v>2156787</v>
      </c>
      <c r="E411" s="128">
        <f>'NŽP Q+'!$J$237</f>
        <v>6376261</v>
      </c>
      <c r="F411" s="128">
        <f>'NŽP Q+'!$J$271</f>
        <v>2731970</v>
      </c>
      <c r="G411" s="128">
        <f>'NŽP Q+'!$J$101</f>
        <v>710002</v>
      </c>
      <c r="H411" s="129">
        <f>'NŽP Q+'!$J$441</f>
        <v>2137042</v>
      </c>
    </row>
    <row r="412" spans="2:8" hidden="1" outlineLevel="2" x14ac:dyDescent="0.2">
      <c r="B412" s="11" t="s">
        <v>72</v>
      </c>
      <c r="C412" s="125">
        <f>'NŽP Q+'!$K$135</f>
        <v>8127192</v>
      </c>
      <c r="D412" s="125">
        <f>'NŽP Q+'!$K$169</f>
        <v>2161709</v>
      </c>
      <c r="E412" s="125">
        <f>'NŽP Q+'!$K$237</f>
        <v>5964332</v>
      </c>
      <c r="F412" s="125">
        <f>'NŽP Q+'!$K$271</f>
        <v>2754311</v>
      </c>
      <c r="G412" s="125">
        <f>'NŽP Q+'!$K$101</f>
        <v>704137</v>
      </c>
      <c r="H412" s="126">
        <f>'NŽP Q+'!$K$441</f>
        <v>2078089</v>
      </c>
    </row>
    <row r="413" spans="2:8" hidden="1" outlineLevel="2" x14ac:dyDescent="0.2">
      <c r="B413" s="11" t="s">
        <v>73</v>
      </c>
      <c r="C413" s="125">
        <f>'NŽP Q+'!$L$135</f>
        <v>8209250</v>
      </c>
      <c r="D413" s="125">
        <f>'NŽP Q+'!$L$169</f>
        <v>2192351</v>
      </c>
      <c r="E413" s="125">
        <f>'NŽP Q+'!$L$237</f>
        <v>6038130</v>
      </c>
      <c r="F413" s="125">
        <f>'NŽP Q+'!$L$271</f>
        <v>2690342</v>
      </c>
      <c r="G413" s="125">
        <f>'NŽP Q+'!$L$101</f>
        <v>827884</v>
      </c>
      <c r="H413" s="126">
        <f>'NŽP Q+'!$L$441</f>
        <v>2094910</v>
      </c>
    </row>
    <row r="414" spans="2:8" hidden="1" outlineLevel="2" x14ac:dyDescent="0.2">
      <c r="B414" s="11" t="s">
        <v>74</v>
      </c>
      <c r="C414" s="125">
        <f>'NŽP Q+'!$M$135</f>
        <v>8389647</v>
      </c>
      <c r="D414" s="125">
        <f>'NŽP Q+'!$M$169</f>
        <v>2261777</v>
      </c>
      <c r="E414" s="125">
        <f>'NŽP Q+'!$M$237</f>
        <v>6364944</v>
      </c>
      <c r="F414" s="125">
        <f>'NŽP Q+'!$M$271</f>
        <v>2761762</v>
      </c>
      <c r="G414" s="125">
        <f>'NŽP Q+'!$M$101</f>
        <v>829852</v>
      </c>
      <c r="H414" s="126">
        <f>'NŽP Q+'!$M$441</f>
        <v>2143702</v>
      </c>
    </row>
    <row r="415" spans="2:8" hidden="1" outlineLevel="2" x14ac:dyDescent="0.2">
      <c r="B415" s="35" t="s">
        <v>75</v>
      </c>
      <c r="C415" s="128">
        <f>'NŽP Q+'!$N$135</f>
        <v>8824878</v>
      </c>
      <c r="D415" s="128">
        <f>'NŽP Q+'!$N$169</f>
        <v>2411991</v>
      </c>
      <c r="E415" s="128">
        <f>'NŽP Q+'!$N$237</f>
        <v>6809627</v>
      </c>
      <c r="F415" s="128">
        <f>'NŽP Q+'!$N$271</f>
        <v>2826092</v>
      </c>
      <c r="G415" s="128">
        <f>'NŽP Q+'!$N$101</f>
        <v>890629</v>
      </c>
      <c r="H415" s="129">
        <f>'NŽP Q+'!$N$441</f>
        <v>2118097</v>
      </c>
    </row>
    <row r="416" spans="2:8" hidden="1" outlineLevel="2" x14ac:dyDescent="0.2">
      <c r="B416" s="11" t="s">
        <v>76</v>
      </c>
      <c r="C416" s="125">
        <f>'NŽP Q+'!$O$135</f>
        <v>8814524</v>
      </c>
      <c r="D416" s="125">
        <f>'NŽP Q+'!$O$169</f>
        <v>2428653</v>
      </c>
      <c r="E416" s="125">
        <f>'NŽP Q+'!$O$237</f>
        <v>7321662</v>
      </c>
      <c r="F416" s="125">
        <f>'NŽP Q+'!$O$271</f>
        <v>2866054</v>
      </c>
      <c r="G416" s="125">
        <f>'NŽP Q+'!$O$101</f>
        <v>887930</v>
      </c>
      <c r="H416" s="126">
        <f>'NŽP Q+'!$O$441</f>
        <v>2076412</v>
      </c>
    </row>
    <row r="417" spans="2:8" hidden="1" outlineLevel="2" x14ac:dyDescent="0.2">
      <c r="B417" s="11" t="s">
        <v>77</v>
      </c>
      <c r="C417" s="125">
        <f>'NŽP Q+'!$P$135</f>
        <v>8854955</v>
      </c>
      <c r="D417" s="125">
        <f>'NŽP Q+'!$P$169</f>
        <v>2450106</v>
      </c>
      <c r="E417" s="125">
        <f>'NŽP Q+'!$P$237</f>
        <v>6976443</v>
      </c>
      <c r="F417" s="125">
        <f>'NŽP Q+'!$P$271</f>
        <v>2935880</v>
      </c>
      <c r="G417" s="125">
        <f>'NŽP Q+'!$P$101</f>
        <v>904444</v>
      </c>
      <c r="H417" s="126">
        <f>'NŽP Q+'!$P$441</f>
        <v>2145276</v>
      </c>
    </row>
    <row r="418" spans="2:8" x14ac:dyDescent="0.2">
      <c r="B418" s="11" t="s">
        <v>78</v>
      </c>
      <c r="C418" s="125">
        <f>'NŽP Q+'!$Q$135</f>
        <v>8851658</v>
      </c>
      <c r="D418" s="125">
        <f>'NŽP Q+'!$Q$169</f>
        <v>2470617</v>
      </c>
      <c r="E418" s="125">
        <f>'NŽP Q+'!$Q$237</f>
        <v>6924818</v>
      </c>
      <c r="F418" s="125">
        <f>'NŽP Q+'!$Q$271</f>
        <v>2699064</v>
      </c>
      <c r="G418" s="125">
        <f>'NŽP Q+'!$Q$101</f>
        <v>906834</v>
      </c>
      <c r="H418" s="126">
        <f>'NŽP Q+'!$Q$441</f>
        <v>2118899</v>
      </c>
    </row>
    <row r="419" spans="2:8" x14ac:dyDescent="0.2">
      <c r="B419" s="11" t="s">
        <v>79</v>
      </c>
      <c r="C419" s="125">
        <f>'NŽP Q+'!$R$135</f>
        <v>8800299</v>
      </c>
      <c r="D419" s="125">
        <f>'NŽP Q+'!$R$169</f>
        <v>2310572</v>
      </c>
      <c r="E419" s="125">
        <f>'NŽP Q+'!$R$237</f>
        <v>6621431</v>
      </c>
      <c r="F419" s="125">
        <f>'NŽP Q+'!$R$271</f>
        <v>2785713</v>
      </c>
      <c r="G419" s="125">
        <f>'NŽP Q+'!$R$101</f>
        <v>918024</v>
      </c>
      <c r="H419" s="126">
        <f>'NŽP Q+'!$R$441</f>
        <v>2142627</v>
      </c>
    </row>
    <row r="420" spans="2:8" x14ac:dyDescent="0.2">
      <c r="B420" s="8" t="s">
        <v>80</v>
      </c>
      <c r="C420" s="131">
        <f>'NŽP Q+'!$S$135</f>
        <v>8563035</v>
      </c>
      <c r="D420" s="131">
        <f>'NŽP Q+'!$S$169</f>
        <v>2558031</v>
      </c>
      <c r="E420" s="131">
        <f>'NŽP Q+'!$S$237</f>
        <v>6949398</v>
      </c>
      <c r="F420" s="131">
        <f>'NŽP Q+'!$S$271</f>
        <v>2544301</v>
      </c>
      <c r="G420" s="131">
        <f>'NŽP Q+'!$S$101</f>
        <v>944469</v>
      </c>
      <c r="H420" s="132">
        <f>'NŽP Q+'!$S$441</f>
        <v>2168110</v>
      </c>
    </row>
    <row r="421" spans="2:8" x14ac:dyDescent="0.2">
      <c r="B421" s="11" t="s">
        <v>81</v>
      </c>
      <c r="C421" s="125">
        <f>'NŽP Q+'!$T$135</f>
        <v>8630974</v>
      </c>
      <c r="D421" s="125">
        <f>'NŽP Q+'!$T$169</f>
        <v>2626013</v>
      </c>
      <c r="E421" s="125">
        <f>'NŽP Q+'!$T$237</f>
        <v>7024543</v>
      </c>
      <c r="F421" s="125">
        <f>'NŽP Q+'!$T$271</f>
        <v>2567562</v>
      </c>
      <c r="G421" s="125">
        <f>'NŽP Q+'!$T$101</f>
        <v>925686</v>
      </c>
      <c r="H421" s="126">
        <f>'NŽP Q+'!$T$441</f>
        <v>2170001</v>
      </c>
    </row>
    <row r="422" spans="2:8" x14ac:dyDescent="0.2">
      <c r="B422" s="11" t="s">
        <v>82</v>
      </c>
      <c r="C422" s="125">
        <f>'NŽP Q+'!$U$135</f>
        <v>8659015</v>
      </c>
      <c r="D422" s="125">
        <f>'NŽP Q+'!$U$169</f>
        <v>2678690</v>
      </c>
      <c r="E422" s="125">
        <f>'NŽP Q+'!$U$237</f>
        <v>7122276</v>
      </c>
      <c r="F422" s="125">
        <f>'NŽP Q+'!$U$271</f>
        <v>2616773</v>
      </c>
      <c r="G422" s="125">
        <f>'NŽP Q+'!$U$101</f>
        <v>949566</v>
      </c>
      <c r="H422" s="126">
        <f>'NŽP Q+'!$U$441</f>
        <v>2276611</v>
      </c>
    </row>
    <row r="423" spans="2:8" x14ac:dyDescent="0.2">
      <c r="B423" s="11" t="s">
        <v>83</v>
      </c>
      <c r="C423" s="125">
        <f>'NŽP Q+'!$V$135</f>
        <v>8674302</v>
      </c>
      <c r="D423" s="125">
        <f>'NŽP Q+'!$V$169</f>
        <v>2712577</v>
      </c>
      <c r="E423" s="125">
        <f>'NŽP Q+'!$V$237</f>
        <v>7138499</v>
      </c>
      <c r="F423" s="125">
        <f>'NŽP Q+'!$V$271</f>
        <v>2614753</v>
      </c>
      <c r="G423" s="125">
        <f>'NŽP Q+'!$V$101</f>
        <v>926134</v>
      </c>
      <c r="H423" s="126">
        <f>'NŽP Q+'!$V$441</f>
        <v>2279383</v>
      </c>
    </row>
    <row r="424" spans="2:8" x14ac:dyDescent="0.2">
      <c r="B424" s="8" t="s">
        <v>84</v>
      </c>
      <c r="C424" s="131">
        <f>'NŽP Q+'!$W$135</f>
        <v>8664871</v>
      </c>
      <c r="D424" s="131">
        <f>'NŽP Q+'!$W$169</f>
        <v>2695811</v>
      </c>
      <c r="E424" s="131">
        <f>'NŽP Q+'!$W$237</f>
        <v>7201696</v>
      </c>
      <c r="F424" s="131">
        <f>'NŽP Q+'!$W$271</f>
        <v>2689074</v>
      </c>
      <c r="G424" s="131">
        <f>'NŽP Q+'!$W$101</f>
        <v>1029732</v>
      </c>
      <c r="H424" s="132">
        <f>'NŽP Q+'!$W$441</f>
        <v>2339736</v>
      </c>
    </row>
    <row r="425" spans="2:8" x14ac:dyDescent="0.2">
      <c r="B425" s="11" t="s">
        <v>1</v>
      </c>
      <c r="C425" s="125">
        <f>'NŽP Q+'!$X$135</f>
        <v>8718286</v>
      </c>
      <c r="D425" s="125">
        <f>'NŽP Q+'!$X$169</f>
        <v>2741345</v>
      </c>
      <c r="E425" s="125">
        <f>'NŽP Q+'!$X$237</f>
        <v>7271269</v>
      </c>
      <c r="F425" s="125">
        <f>'NŽP Q+'!$X$271</f>
        <v>2715098</v>
      </c>
      <c r="G425" s="125">
        <f>'NŽP Q+'!$X$101</f>
        <v>1132409</v>
      </c>
      <c r="H425" s="126">
        <f>'NŽP Q+'!$X$441</f>
        <v>2458288</v>
      </c>
    </row>
    <row r="427" spans="2:8" collapsed="1" x14ac:dyDescent="0.2">
      <c r="B427" s="52" t="s">
        <v>85</v>
      </c>
      <c r="C427" s="18"/>
      <c r="D427" s="18"/>
      <c r="E427" s="18"/>
      <c r="F427" s="18"/>
      <c r="G427" s="18"/>
      <c r="H427" s="53"/>
    </row>
    <row r="428" spans="2:8" hidden="1" outlineLevel="2" x14ac:dyDescent="0.2">
      <c r="B428" s="11" t="s">
        <v>86</v>
      </c>
      <c r="C428" s="43">
        <f t="shared" ref="C428:H441" si="5">IFERROR(C412/C408-1,"-")</f>
        <v>-1.1493022597316993E-2</v>
      </c>
      <c r="D428" s="43">
        <f t="shared" si="5"/>
        <v>-1.7305390500946261E-2</v>
      </c>
      <c r="E428" s="43">
        <f t="shared" si="5"/>
        <v>5.0701635490598695E-2</v>
      </c>
      <c r="F428" s="43">
        <f t="shared" si="5"/>
        <v>5.6520464387908032E-3</v>
      </c>
      <c r="G428" s="43">
        <f t="shared" si="5"/>
        <v>-0.28177062136173869</v>
      </c>
      <c r="H428" s="44">
        <f t="shared" si="5"/>
        <v>-0.16562246796537039</v>
      </c>
    </row>
    <row r="429" spans="2:8" hidden="1" outlineLevel="2" x14ac:dyDescent="0.2">
      <c r="B429" s="11" t="s">
        <v>87</v>
      </c>
      <c r="C429" s="43">
        <f t="shared" si="5"/>
        <v>2.1791539714168362E-2</v>
      </c>
      <c r="D429" s="43">
        <f t="shared" si="5"/>
        <v>8.7612903819520582E-3</v>
      </c>
      <c r="E429" s="43">
        <f t="shared" si="5"/>
        <v>4.0938086032249466E-2</v>
      </c>
      <c r="F429" s="43">
        <f t="shared" si="5"/>
        <v>2.3911965421293813E-2</v>
      </c>
      <c r="G429" s="43">
        <f t="shared" si="5"/>
        <v>0.17692784478297718</v>
      </c>
      <c r="H429" s="44">
        <f t="shared" si="5"/>
        <v>-0.14288215903144386</v>
      </c>
    </row>
    <row r="430" spans="2:8" hidden="1" outlineLevel="2" x14ac:dyDescent="0.2">
      <c r="B430" s="11" t="s">
        <v>88</v>
      </c>
      <c r="C430" s="43">
        <f t="shared" si="5"/>
        <v>3.7015726343891053E-2</v>
      </c>
      <c r="D430" s="43">
        <f t="shared" si="5"/>
        <v>4.6650895941907411E-2</v>
      </c>
      <c r="E430" s="43">
        <f t="shared" si="5"/>
        <v>8.5354828038380903E-2</v>
      </c>
      <c r="F430" s="43">
        <f t="shared" si="5"/>
        <v>3.572470600059563E-2</v>
      </c>
      <c r="G430" s="43">
        <f t="shared" si="5"/>
        <v>0.20836160627178724</v>
      </c>
      <c r="H430" s="44">
        <f t="shared" si="5"/>
        <v>-7.2985311434179523E-2</v>
      </c>
    </row>
    <row r="431" spans="2:8" hidden="1" outlineLevel="2" x14ac:dyDescent="0.2">
      <c r="B431" s="35" t="s">
        <v>89</v>
      </c>
      <c r="C431" s="46">
        <f t="shared" si="5"/>
        <v>8.9987661045587419E-2</v>
      </c>
      <c r="D431" s="46">
        <f t="shared" si="5"/>
        <v>0.11832600993978537</v>
      </c>
      <c r="E431" s="46">
        <f t="shared" si="5"/>
        <v>6.7965536542497151E-2</v>
      </c>
      <c r="F431" s="46">
        <f t="shared" si="5"/>
        <v>3.4452062065103206E-2</v>
      </c>
      <c r="G431" s="46">
        <f t="shared" si="5"/>
        <v>0.25440350872251072</v>
      </c>
      <c r="H431" s="47">
        <f t="shared" si="5"/>
        <v>-8.8650574017731243E-3</v>
      </c>
    </row>
    <row r="432" spans="2:8" hidden="1" outlineLevel="2" x14ac:dyDescent="0.2">
      <c r="B432" s="11" t="s">
        <v>90</v>
      </c>
      <c r="C432" s="43">
        <f t="shared" si="5"/>
        <v>8.4571891497087881E-2</v>
      </c>
      <c r="D432" s="43">
        <f t="shared" si="5"/>
        <v>0.12348748143251465</v>
      </c>
      <c r="E432" s="43">
        <f t="shared" si="5"/>
        <v>0.22757452133784639</v>
      </c>
      <c r="F432" s="43">
        <f t="shared" si="5"/>
        <v>4.057021883149714E-2</v>
      </c>
      <c r="G432" s="43">
        <f t="shared" si="5"/>
        <v>0.26101880741957895</v>
      </c>
      <c r="H432" s="44">
        <f t="shared" si="5"/>
        <v>-8.0699142337026242E-4</v>
      </c>
    </row>
    <row r="433" spans="2:8" hidden="1" outlineLevel="2" x14ac:dyDescent="0.2">
      <c r="B433" s="11" t="s">
        <v>91</v>
      </c>
      <c r="C433" s="43">
        <f t="shared" si="5"/>
        <v>7.8655784633188119E-2</v>
      </c>
      <c r="D433" s="43">
        <f t="shared" si="5"/>
        <v>0.1175701336145536</v>
      </c>
      <c r="E433" s="43">
        <f t="shared" si="5"/>
        <v>0.1553979460528343</v>
      </c>
      <c r="F433" s="43">
        <f t="shared" si="5"/>
        <v>9.1266463520251362E-2</v>
      </c>
      <c r="G433" s="43">
        <f t="shared" si="5"/>
        <v>9.247672379222216E-2</v>
      </c>
      <c r="H433" s="44">
        <f t="shared" si="5"/>
        <v>2.4042082953444233E-2</v>
      </c>
    </row>
    <row r="434" spans="2:8" x14ac:dyDescent="0.2">
      <c r="B434" s="11" t="s">
        <v>92</v>
      </c>
      <c r="C434" s="43">
        <f t="shared" si="5"/>
        <v>5.5069182290983232E-2</v>
      </c>
      <c r="D434" s="43">
        <f t="shared" si="5"/>
        <v>9.2334478598022685E-2</v>
      </c>
      <c r="E434" s="43">
        <f t="shared" si="5"/>
        <v>8.7962125039906081E-2</v>
      </c>
      <c r="F434" s="43">
        <f t="shared" si="5"/>
        <v>-2.2702173467518239E-2</v>
      </c>
      <c r="G434" s="43">
        <f t="shared" si="5"/>
        <v>9.2765938986710816E-2</v>
      </c>
      <c r="H434" s="44">
        <f t="shared" si="5"/>
        <v>-1.1570171600343682E-2</v>
      </c>
    </row>
    <row r="435" spans="2:8" x14ac:dyDescent="0.2">
      <c r="B435" s="11" t="s">
        <v>93</v>
      </c>
      <c r="C435" s="43">
        <f t="shared" si="5"/>
        <v>-2.7851943109015176E-3</v>
      </c>
      <c r="D435" s="43">
        <f t="shared" si="5"/>
        <v>-4.2047835170197612E-2</v>
      </c>
      <c r="E435" s="43">
        <f t="shared" si="5"/>
        <v>-2.7636756022025866E-2</v>
      </c>
      <c r="F435" s="43">
        <f t="shared" si="5"/>
        <v>-1.4287928347697099E-2</v>
      </c>
      <c r="G435" s="43">
        <f t="shared" si="5"/>
        <v>3.0759160099210758E-2</v>
      </c>
      <c r="H435" s="44">
        <f t="shared" si="5"/>
        <v>1.1581150438341625E-2</v>
      </c>
    </row>
    <row r="436" spans="2:8" x14ac:dyDescent="0.2">
      <c r="B436" s="8" t="s">
        <v>94</v>
      </c>
      <c r="C436" s="49">
        <f t="shared" si="5"/>
        <v>-2.8531205995922182E-2</v>
      </c>
      <c r="D436" s="49">
        <f t="shared" si="5"/>
        <v>5.3271504821808646E-2</v>
      </c>
      <c r="E436" s="49">
        <f t="shared" si="5"/>
        <v>-5.0844193572442964E-2</v>
      </c>
      <c r="F436" s="49">
        <f t="shared" si="5"/>
        <v>-0.11226341164541909</v>
      </c>
      <c r="G436" s="49">
        <f t="shared" si="5"/>
        <v>6.3675064475803289E-2</v>
      </c>
      <c r="H436" s="50">
        <f t="shared" si="5"/>
        <v>4.4161755952094373E-2</v>
      </c>
    </row>
    <row r="437" spans="2:8" x14ac:dyDescent="0.2">
      <c r="B437" s="11" t="s">
        <v>95</v>
      </c>
      <c r="C437" s="43">
        <f t="shared" si="5"/>
        <v>-2.5294425550440369E-2</v>
      </c>
      <c r="D437" s="43">
        <f t="shared" si="5"/>
        <v>7.1795669248595706E-2</v>
      </c>
      <c r="E437" s="43">
        <f t="shared" si="5"/>
        <v>6.8946309745525625E-3</v>
      </c>
      <c r="F437" s="43">
        <f t="shared" si="5"/>
        <v>-0.12545403763096585</v>
      </c>
      <c r="G437" s="43">
        <f t="shared" si="5"/>
        <v>2.3486252327396651E-2</v>
      </c>
      <c r="H437" s="44">
        <f t="shared" si="5"/>
        <v>1.152532354811231E-2</v>
      </c>
    </row>
    <row r="438" spans="2:8" x14ac:dyDescent="0.2">
      <c r="B438" s="11" t="s">
        <v>96</v>
      </c>
      <c r="C438" s="43">
        <f t="shared" si="5"/>
        <v>-2.1763493347799923E-2</v>
      </c>
      <c r="D438" s="43">
        <f t="shared" si="5"/>
        <v>8.4219043259234461E-2</v>
      </c>
      <c r="E438" s="43">
        <f t="shared" si="5"/>
        <v>2.8514540021123969E-2</v>
      </c>
      <c r="F438" s="43">
        <f t="shared" si="5"/>
        <v>-3.0488717570239188E-2</v>
      </c>
      <c r="G438" s="43">
        <f t="shared" si="5"/>
        <v>4.7122185537816108E-2</v>
      </c>
      <c r="H438" s="44">
        <f t="shared" si="5"/>
        <v>7.4431107853654144E-2</v>
      </c>
    </row>
    <row r="439" spans="2:8" x14ac:dyDescent="0.2">
      <c r="B439" s="11" t="s">
        <v>97</v>
      </c>
      <c r="C439" s="43">
        <f t="shared" si="5"/>
        <v>-1.4317354444434272E-2</v>
      </c>
      <c r="D439" s="43">
        <f t="shared" si="5"/>
        <v>0.17398505651414453</v>
      </c>
      <c r="E439" s="43">
        <f t="shared" si="5"/>
        <v>7.8090068445929584E-2</v>
      </c>
      <c r="F439" s="43">
        <f t="shared" si="5"/>
        <v>-6.1370284735003167E-2</v>
      </c>
      <c r="G439" s="43">
        <f t="shared" si="5"/>
        <v>8.8341916986920399E-3</v>
      </c>
      <c r="H439" s="44">
        <f t="shared" si="5"/>
        <v>6.3826321613607906E-2</v>
      </c>
    </row>
    <row r="440" spans="2:8" x14ac:dyDescent="0.2">
      <c r="B440" s="8" t="s">
        <v>98</v>
      </c>
      <c r="C440" s="49">
        <f t="shared" si="5"/>
        <v>1.1892512409443556E-2</v>
      </c>
      <c r="D440" s="49">
        <f t="shared" si="5"/>
        <v>5.3861739752176563E-2</v>
      </c>
      <c r="E440" s="49">
        <f t="shared" si="5"/>
        <v>3.630501519699969E-2</v>
      </c>
      <c r="F440" s="49">
        <f t="shared" si="5"/>
        <v>5.6900893408444952E-2</v>
      </c>
      <c r="G440" s="49">
        <f t="shared" si="5"/>
        <v>9.0276123409026576E-2</v>
      </c>
      <c r="H440" s="50">
        <f t="shared" si="5"/>
        <v>7.915926774933002E-2</v>
      </c>
    </row>
    <row r="441" spans="2:8" x14ac:dyDescent="0.2">
      <c r="B441" s="11" t="s">
        <v>99</v>
      </c>
      <c r="C441" s="43">
        <f t="shared" si="5"/>
        <v>1.011612362637182E-2</v>
      </c>
      <c r="D441" s="43">
        <f t="shared" si="5"/>
        <v>4.3919051428915168E-2</v>
      </c>
      <c r="E441" s="43">
        <f t="shared" si="5"/>
        <v>3.5123423687491107E-2</v>
      </c>
      <c r="F441" s="43">
        <f t="shared" si="5"/>
        <v>5.7461514074441E-2</v>
      </c>
      <c r="G441" s="43">
        <f t="shared" si="5"/>
        <v>0.22331870634318762</v>
      </c>
      <c r="H441" s="44">
        <f t="shared" si="5"/>
        <v>0.13285109085203195</v>
      </c>
    </row>
    <row r="443" spans="2:8" outlineLevel="1" x14ac:dyDescent="0.2"/>
    <row r="444" spans="2:8" outlineLevel="1" x14ac:dyDescent="0.2"/>
    <row r="445" spans="2:8" outlineLevel="1" x14ac:dyDescent="0.2"/>
    <row r="446" spans="2:8" outlineLevel="1" x14ac:dyDescent="0.2"/>
    <row r="447" spans="2:8" outlineLevel="1" x14ac:dyDescent="0.2"/>
    <row r="448" spans="2:8" outlineLevel="1" x14ac:dyDescent="0.2"/>
    <row r="449" outlineLevel="1" x14ac:dyDescent="0.2"/>
    <row r="450" outlineLevel="1" x14ac:dyDescent="0.2"/>
    <row r="451" outlineLevel="1" x14ac:dyDescent="0.2"/>
    <row r="452" outlineLevel="1" x14ac:dyDescent="0.2"/>
    <row r="453" outlineLevel="1" x14ac:dyDescent="0.2"/>
    <row r="454" outlineLevel="1" x14ac:dyDescent="0.2"/>
    <row r="455" outlineLevel="1" x14ac:dyDescent="0.2"/>
    <row r="456" outlineLevel="1" x14ac:dyDescent="0.2"/>
    <row r="457" outlineLevel="1" x14ac:dyDescent="0.2"/>
    <row r="458" outlineLevel="1" x14ac:dyDescent="0.2"/>
    <row r="459" outlineLevel="1" x14ac:dyDescent="0.2"/>
    <row r="460" outlineLevel="1" x14ac:dyDescent="0.2"/>
    <row r="461" outlineLevel="1" x14ac:dyDescent="0.2"/>
    <row r="462" outlineLevel="1" x14ac:dyDescent="0.2"/>
    <row r="463" outlineLevel="1" x14ac:dyDescent="0.2"/>
    <row r="464" outlineLevel="1" x14ac:dyDescent="0.2"/>
    <row r="465" outlineLevel="1" x14ac:dyDescent="0.2"/>
    <row r="466" outlineLevel="1" x14ac:dyDescent="0.2"/>
    <row r="467" outlineLevel="1" x14ac:dyDescent="0.2"/>
    <row r="468" outlineLevel="1" x14ac:dyDescent="0.2"/>
    <row r="469" outlineLevel="1" x14ac:dyDescent="0.2"/>
    <row r="470" outlineLevel="1" x14ac:dyDescent="0.2"/>
    <row r="471" outlineLevel="1" x14ac:dyDescent="0.2"/>
    <row r="472" outlineLevel="1" x14ac:dyDescent="0.2"/>
    <row r="473" outlineLevel="1" x14ac:dyDescent="0.2"/>
    <row r="474" outlineLevel="1" x14ac:dyDescent="0.2"/>
    <row r="475" outlineLevel="1" x14ac:dyDescent="0.2"/>
    <row r="476" outlineLevel="1" x14ac:dyDescent="0.2"/>
    <row r="477" outlineLevel="1" x14ac:dyDescent="0.2"/>
    <row r="478" outlineLevel="1" x14ac:dyDescent="0.2"/>
    <row r="479" outlineLevel="1" x14ac:dyDescent="0.2"/>
    <row r="480" outlineLevel="1" x14ac:dyDescent="0.2"/>
    <row r="481" outlineLevel="1" x14ac:dyDescent="0.2"/>
    <row r="482" outlineLevel="1" x14ac:dyDescent="0.2"/>
    <row r="483" outlineLevel="1" x14ac:dyDescent="0.2"/>
  </sheetData>
  <pageMargins left="0.7" right="0.7" top="0.78740157499999996" bottom="0.78740157499999996" header="0.3" footer="0.3"/>
  <pageSetup paperSize="9" scale="60" orientation="portrait" r:id="rId1"/>
  <colBreaks count="1" manualBreakCount="1">
    <brk id="10"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18</vt:i4>
      </vt:variant>
      <vt:variant>
        <vt:lpstr>Pojmenované oblasti</vt:lpstr>
      </vt:variant>
      <vt:variant>
        <vt:i4>4</vt:i4>
      </vt:variant>
    </vt:vector>
  </HeadingPairs>
  <TitlesOfParts>
    <vt:vector size="22" baseType="lpstr">
      <vt:lpstr>ÚVOD</vt:lpstr>
      <vt:lpstr>TP-2024-Q2</vt:lpstr>
      <vt:lpstr>TRH</vt:lpstr>
      <vt:lpstr>PRODUKCE</vt:lpstr>
      <vt:lpstr>CELKEM</vt:lpstr>
      <vt:lpstr>%</vt:lpstr>
      <vt:lpstr>ŽP</vt:lpstr>
      <vt:lpstr>NŽP</vt:lpstr>
      <vt:lpstr>TRH Q+</vt:lpstr>
      <vt:lpstr>PRODUKCE Q+</vt:lpstr>
      <vt:lpstr>CELKEM Q+</vt:lpstr>
      <vt:lpstr>% Q+</vt:lpstr>
      <vt:lpstr>ŽP Q+</vt:lpstr>
      <vt:lpstr>NŽP Q+</vt:lpstr>
      <vt:lpstr>KAPITÁL</vt:lpstr>
      <vt:lpstr>ZKRATKY</vt:lpstr>
      <vt:lpstr>METODIKA</vt:lpstr>
      <vt:lpstr>KONTAKTY</vt:lpstr>
      <vt:lpstr>PRODUKCE!Oblast_tisku</vt:lpstr>
      <vt:lpstr>'PRODUKCE Q+'!Oblast_tisku</vt:lpstr>
      <vt:lpstr>TRH!Oblast_tisku</vt:lpstr>
      <vt:lpstr>'TRH Q+'!Oblast_tisku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Statistické údaje členů ČAP 2024-Q2</dc:title>
  <dc:creator>ČAP</dc:creator>
  <cp:keywords>ČAP;statistiky;2024-Q2</cp:keywords>
  <cp:lastModifiedBy>jaroslav.urban</cp:lastModifiedBy>
  <dcterms:created xsi:type="dcterms:W3CDTF">2024-08-21T08:58:17Z</dcterms:created>
  <dcterms:modified xsi:type="dcterms:W3CDTF">2024-09-27T09:29:25Z</dcterms:modified>
</cp:coreProperties>
</file>